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J:\Paul Lasiter\Excel\Daily Tuition Reports\Fall 2023\"/>
    </mc:Choice>
  </mc:AlternateContent>
  <bookViews>
    <workbookView xWindow="-28920" yWindow="-120" windowWidth="29040" windowHeight="15840" activeTab="2"/>
  </bookViews>
  <sheets>
    <sheet name="Fall 2023 Data" sheetId="1" r:id="rId1"/>
    <sheet name="Fall 2022 Data" sheetId="3" r:id="rId2"/>
    <sheet name="Charts" sheetId="2" r:id="rId3"/>
    <sheet name="Days Before Start Data" sheetId="4" r:id="rId4"/>
    <sheet name="Data for Write Up" sheetId="5" r:id="rId5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28" i="5" l="1"/>
  <c r="B128" i="5"/>
  <c r="C128" i="5"/>
  <c r="G128" i="5" s="1"/>
  <c r="H128" i="5" s="1"/>
  <c r="D128" i="5"/>
  <c r="I128" i="5" s="1"/>
  <c r="J128" i="5" s="1"/>
  <c r="E128" i="5"/>
  <c r="F128" i="5"/>
  <c r="M128" i="5"/>
  <c r="K128" i="5" s="1"/>
  <c r="L128" i="5" s="1"/>
  <c r="N128" i="5"/>
  <c r="O128" i="5"/>
  <c r="P128" i="5"/>
  <c r="Q128" i="5"/>
  <c r="R128" i="5"/>
  <c r="S128" i="5"/>
  <c r="T128" i="5"/>
  <c r="V128" i="5"/>
  <c r="U128" i="5" s="1"/>
  <c r="W128" i="5"/>
  <c r="X128" i="5"/>
  <c r="AD128" i="5" s="1"/>
  <c r="Z128" i="5"/>
  <c r="AA128" i="5"/>
  <c r="AB128" i="5"/>
  <c r="AC128" i="5"/>
  <c r="AF128" i="5"/>
  <c r="AG128" i="5"/>
  <c r="AH128" i="5"/>
  <c r="AI128" i="5"/>
  <c r="AJ128" i="5"/>
  <c r="AK128" i="5"/>
  <c r="AL128" i="5"/>
  <c r="AM128" i="5"/>
  <c r="AM127" i="4"/>
  <c r="AN127" i="4"/>
  <c r="AO127" i="4"/>
  <c r="AR127" i="4" s="1"/>
  <c r="AQ127" i="4"/>
  <c r="AH127" i="4"/>
  <c r="AI127" i="4"/>
  <c r="AJ127" i="4"/>
  <c r="Z127" i="4"/>
  <c r="AA127" i="4"/>
  <c r="AB127" i="4"/>
  <c r="AC127" i="4"/>
  <c r="AD127" i="4"/>
  <c r="AE127" i="4"/>
  <c r="A127" i="4"/>
  <c r="B127" i="4"/>
  <c r="C127" i="4"/>
  <c r="D127" i="4"/>
  <c r="K127" i="4" s="1"/>
  <c r="E127" i="4"/>
  <c r="F127" i="4"/>
  <c r="G127" i="4"/>
  <c r="H127" i="4"/>
  <c r="I127" i="4"/>
  <c r="J127" i="4"/>
  <c r="L127" i="4"/>
  <c r="A127" i="5"/>
  <c r="B127" i="5"/>
  <c r="C127" i="5"/>
  <c r="G127" i="5" s="1"/>
  <c r="H127" i="5" s="1"/>
  <c r="D127" i="5"/>
  <c r="I127" i="5" s="1"/>
  <c r="J127" i="5" s="1"/>
  <c r="E127" i="5"/>
  <c r="F127" i="5"/>
  <c r="M127" i="5"/>
  <c r="K127" i="5" s="1"/>
  <c r="L127" i="5" s="1"/>
  <c r="N127" i="5"/>
  <c r="O127" i="5"/>
  <c r="P127" i="5"/>
  <c r="Q127" i="5"/>
  <c r="R127" i="5"/>
  <c r="S127" i="5"/>
  <c r="T127" i="5"/>
  <c r="V127" i="5"/>
  <c r="U127" i="5" s="1"/>
  <c r="W127" i="5"/>
  <c r="X127" i="5"/>
  <c r="AD127" i="5" s="1"/>
  <c r="Y127" i="5"/>
  <c r="Z127" i="5"/>
  <c r="AA127" i="5"/>
  <c r="AB127" i="5"/>
  <c r="AC127" i="5"/>
  <c r="AF127" i="5"/>
  <c r="AG127" i="5"/>
  <c r="AH127" i="5"/>
  <c r="AI127" i="5"/>
  <c r="AK127" i="5" s="1"/>
  <c r="AM127" i="5" s="1"/>
  <c r="AJ127" i="5"/>
  <c r="AL127" i="5"/>
  <c r="T83" i="1"/>
  <c r="Y128" i="5" l="1"/>
  <c r="W83" i="1"/>
  <c r="L83" i="1"/>
  <c r="K83" i="1"/>
  <c r="B83" i="1"/>
  <c r="F83" i="1" s="1"/>
  <c r="D83" i="1"/>
  <c r="J83" i="1"/>
  <c r="M83" i="1" s="1"/>
  <c r="Q83" i="1"/>
  <c r="E83" i="1" s="1"/>
  <c r="Z83" i="1"/>
  <c r="Y83" i="1" l="1"/>
  <c r="U83" i="1"/>
  <c r="R83" i="1"/>
  <c r="A126" i="4"/>
  <c r="D126" i="4"/>
  <c r="E126" i="4"/>
  <c r="H126" i="4"/>
  <c r="T82" i="1"/>
  <c r="X83" i="1" l="1"/>
  <c r="V83" i="1"/>
  <c r="L82" i="1"/>
  <c r="D82" i="1"/>
  <c r="B126" i="4" s="1"/>
  <c r="J82" i="1"/>
  <c r="Q82" i="1"/>
  <c r="U82" i="1"/>
  <c r="Z82" i="1"/>
  <c r="I126" i="4" l="1"/>
  <c r="R82" i="1"/>
  <c r="G126" i="4"/>
  <c r="M82" i="1"/>
  <c r="F126" i="4" s="1"/>
  <c r="C126" i="4"/>
  <c r="H125" i="4"/>
  <c r="E125" i="4"/>
  <c r="D125" i="4"/>
  <c r="D126" i="5" s="1"/>
  <c r="A125" i="4"/>
  <c r="A126" i="5" s="1"/>
  <c r="T81" i="1"/>
  <c r="W82" i="1" s="1"/>
  <c r="Y82" i="1" s="1"/>
  <c r="O126" i="5" l="1"/>
  <c r="K126" i="4"/>
  <c r="L126" i="4"/>
  <c r="L81" i="1"/>
  <c r="D81" i="1"/>
  <c r="B125" i="4" s="1"/>
  <c r="B126" i="5" s="1"/>
  <c r="J81" i="1"/>
  <c r="K82" i="1" s="1"/>
  <c r="Q81" i="1"/>
  <c r="Z81" i="1"/>
  <c r="R81" i="1" l="1"/>
  <c r="G125" i="4"/>
  <c r="M81" i="1"/>
  <c r="F125" i="4" s="1"/>
  <c r="Z126" i="5" s="1"/>
  <c r="C125" i="4"/>
  <c r="U81" i="1"/>
  <c r="A122" i="4"/>
  <c r="A123" i="4" s="1"/>
  <c r="D122" i="4"/>
  <c r="D123" i="4" s="1"/>
  <c r="E122" i="4"/>
  <c r="E123" i="4" s="1"/>
  <c r="E124" i="4" s="1"/>
  <c r="H122" i="4"/>
  <c r="H123" i="4" s="1"/>
  <c r="H124" i="4" s="1"/>
  <c r="T80" i="1"/>
  <c r="W81" i="1" s="1"/>
  <c r="Y81" i="1" s="1"/>
  <c r="I125" i="4" l="1"/>
  <c r="V82" i="1"/>
  <c r="L125" i="4"/>
  <c r="V126" i="5"/>
  <c r="D123" i="5"/>
  <c r="C126" i="5"/>
  <c r="M126" i="5"/>
  <c r="K125" i="4"/>
  <c r="AB126" i="5"/>
  <c r="O123" i="5"/>
  <c r="A123" i="5"/>
  <c r="D124" i="4"/>
  <c r="D124" i="5"/>
  <c r="O124" i="5"/>
  <c r="A124" i="4"/>
  <c r="A125" i="5" s="1"/>
  <c r="A124" i="5"/>
  <c r="Z80" i="1"/>
  <c r="L80" i="1"/>
  <c r="D80" i="1"/>
  <c r="B122" i="4" s="1"/>
  <c r="J80" i="1"/>
  <c r="K81" i="1" s="1"/>
  <c r="Q126" i="5" l="1"/>
  <c r="M80" i="1"/>
  <c r="F122" i="4" s="1"/>
  <c r="C122" i="4"/>
  <c r="B123" i="5"/>
  <c r="B123" i="4"/>
  <c r="D125" i="5"/>
  <c r="O125" i="5"/>
  <c r="Q80" i="1"/>
  <c r="R80" i="1"/>
  <c r="A121" i="4"/>
  <c r="A122" i="5" s="1"/>
  <c r="D121" i="4"/>
  <c r="E121" i="4"/>
  <c r="H121" i="4"/>
  <c r="T79" i="1"/>
  <c r="W80" i="1" s="1"/>
  <c r="Y80" i="1" s="1"/>
  <c r="U80" i="1" l="1"/>
  <c r="G122" i="4"/>
  <c r="B124" i="4"/>
  <c r="B125" i="5" s="1"/>
  <c r="B124" i="5"/>
  <c r="C123" i="5"/>
  <c r="C123" i="4"/>
  <c r="M123" i="5"/>
  <c r="F123" i="4"/>
  <c r="Z123" i="5"/>
  <c r="O122" i="5"/>
  <c r="D122" i="5"/>
  <c r="L79" i="1"/>
  <c r="D79" i="1"/>
  <c r="B121" i="4" s="1"/>
  <c r="B122" i="5" s="1"/>
  <c r="J79" i="1"/>
  <c r="K80" i="1" s="1"/>
  <c r="Q79" i="1"/>
  <c r="Z79" i="1"/>
  <c r="I122" i="4" l="1"/>
  <c r="V81" i="1"/>
  <c r="F124" i="4"/>
  <c r="Z125" i="5" s="1"/>
  <c r="Z124" i="5"/>
  <c r="C124" i="4"/>
  <c r="C124" i="5"/>
  <c r="M124" i="5"/>
  <c r="AB123" i="5"/>
  <c r="G123" i="4"/>
  <c r="K122" i="4"/>
  <c r="L122" i="4"/>
  <c r="I123" i="4"/>
  <c r="V123" i="5"/>
  <c r="M79" i="1"/>
  <c r="F121" i="4" s="1"/>
  <c r="Z122" i="5" s="1"/>
  <c r="C121" i="4"/>
  <c r="G121" i="4"/>
  <c r="R79" i="1"/>
  <c r="U79" i="1"/>
  <c r="V80" i="1" s="1"/>
  <c r="A120" i="4"/>
  <c r="A121" i="5" s="1"/>
  <c r="D120" i="4"/>
  <c r="O121" i="5" s="1"/>
  <c r="E120" i="4"/>
  <c r="H120" i="4"/>
  <c r="T78" i="1"/>
  <c r="W79" i="1" s="1"/>
  <c r="Y79" i="1" s="1"/>
  <c r="L123" i="4" l="1"/>
  <c r="G124" i="4"/>
  <c r="AB124" i="5"/>
  <c r="I124" i="4"/>
  <c r="V124" i="5"/>
  <c r="Q123" i="5"/>
  <c r="K123" i="4"/>
  <c r="C125" i="5"/>
  <c r="M125" i="5"/>
  <c r="D121" i="5"/>
  <c r="I121" i="4"/>
  <c r="AB122" i="5"/>
  <c r="K121" i="4"/>
  <c r="C122" i="5"/>
  <c r="M122" i="5"/>
  <c r="L78" i="1"/>
  <c r="D78" i="1"/>
  <c r="B120" i="4" s="1"/>
  <c r="B121" i="5" s="1"/>
  <c r="J78" i="1"/>
  <c r="K79" i="1" s="1"/>
  <c r="Q78" i="1"/>
  <c r="Z78" i="1"/>
  <c r="V125" i="5" l="1"/>
  <c r="K124" i="4"/>
  <c r="Q124" i="5"/>
  <c r="L124" i="4"/>
  <c r="AB125" i="5"/>
  <c r="Q122" i="5"/>
  <c r="V122" i="5"/>
  <c r="L121" i="4"/>
  <c r="G120" i="4"/>
  <c r="M78" i="1"/>
  <c r="F120" i="4" s="1"/>
  <c r="Z121" i="5" s="1"/>
  <c r="C120" i="4"/>
  <c r="R78" i="1"/>
  <c r="U78" i="1"/>
  <c r="A119" i="4"/>
  <c r="A120" i="5" s="1"/>
  <c r="D119" i="4"/>
  <c r="E119" i="4"/>
  <c r="H119" i="4"/>
  <c r="T77" i="1"/>
  <c r="W78" i="1" s="1"/>
  <c r="Y78" i="1" s="1"/>
  <c r="Q125" i="5" l="1"/>
  <c r="I120" i="4"/>
  <c r="V79" i="1"/>
  <c r="V121" i="5"/>
  <c r="L120" i="4"/>
  <c r="C121" i="5"/>
  <c r="M121" i="5"/>
  <c r="AB121" i="5"/>
  <c r="K120" i="4"/>
  <c r="D120" i="5"/>
  <c r="O120" i="5"/>
  <c r="L77" i="1"/>
  <c r="D77" i="1"/>
  <c r="B119" i="4" s="1"/>
  <c r="B120" i="5" s="1"/>
  <c r="J77" i="1"/>
  <c r="K78" i="1" s="1"/>
  <c r="Q77" i="1"/>
  <c r="Z77" i="1"/>
  <c r="Q121" i="5" l="1"/>
  <c r="M77" i="1"/>
  <c r="F119" i="4" s="1"/>
  <c r="Z120" i="5" s="1"/>
  <c r="C119" i="4"/>
  <c r="R77" i="1"/>
  <c r="G119" i="4"/>
  <c r="U77" i="1"/>
  <c r="H118" i="4"/>
  <c r="E118" i="4"/>
  <c r="D118" i="4"/>
  <c r="O119" i="5" s="1"/>
  <c r="A118" i="4"/>
  <c r="A119" i="5" s="1"/>
  <c r="T76" i="1"/>
  <c r="W77" i="1" s="1"/>
  <c r="Y77" i="1" s="1"/>
  <c r="I119" i="4" l="1"/>
  <c r="V78" i="1"/>
  <c r="V120" i="5"/>
  <c r="D119" i="5"/>
  <c r="AB120" i="5"/>
  <c r="K119" i="4"/>
  <c r="L119" i="4"/>
  <c r="C120" i="5"/>
  <c r="M120" i="5"/>
  <c r="L76" i="1"/>
  <c r="D76" i="1"/>
  <c r="B118" i="4" s="1"/>
  <c r="B119" i="5" s="1"/>
  <c r="J76" i="1"/>
  <c r="K77" i="1" s="1"/>
  <c r="Q120" i="5" l="1"/>
  <c r="M76" i="1"/>
  <c r="F118" i="4" s="1"/>
  <c r="Z119" i="5" s="1"/>
  <c r="C118" i="4"/>
  <c r="Q76" i="1"/>
  <c r="Z76" i="1"/>
  <c r="A115" i="4"/>
  <c r="A116" i="5" s="1"/>
  <c r="D115" i="4"/>
  <c r="O116" i="5" s="1"/>
  <c r="E115" i="4"/>
  <c r="E116" i="4" s="1"/>
  <c r="E117" i="4" s="1"/>
  <c r="H115" i="4"/>
  <c r="H116" i="4" s="1"/>
  <c r="H117" i="4" s="1"/>
  <c r="T75" i="1"/>
  <c r="W76" i="1" s="1"/>
  <c r="Y76" i="1" s="1"/>
  <c r="R76" i="1" l="1"/>
  <c r="G118" i="4"/>
  <c r="C119" i="5"/>
  <c r="M119" i="5"/>
  <c r="U76" i="1"/>
  <c r="D116" i="4"/>
  <c r="D117" i="4" s="1"/>
  <c r="D118" i="5" s="1"/>
  <c r="D116" i="5"/>
  <c r="A116" i="4"/>
  <c r="L75" i="1"/>
  <c r="D75" i="1"/>
  <c r="B115" i="4" s="1"/>
  <c r="J75" i="1"/>
  <c r="K76" i="1" s="1"/>
  <c r="Q75" i="1"/>
  <c r="Z75" i="1"/>
  <c r="I118" i="4" l="1"/>
  <c r="V77" i="1"/>
  <c r="L118" i="4"/>
  <c r="V119" i="5"/>
  <c r="K118" i="4"/>
  <c r="AB119" i="5"/>
  <c r="O118" i="5"/>
  <c r="V76" i="1"/>
  <c r="O117" i="5"/>
  <c r="D117" i="5"/>
  <c r="B116" i="4"/>
  <c r="B116" i="5"/>
  <c r="M75" i="1"/>
  <c r="F115" i="4" s="1"/>
  <c r="C115" i="4"/>
  <c r="A117" i="4"/>
  <c r="A118" i="5" s="1"/>
  <c r="A117" i="5"/>
  <c r="R75" i="1"/>
  <c r="G115" i="4"/>
  <c r="U75" i="1"/>
  <c r="I115" i="4" s="1"/>
  <c r="A114" i="4"/>
  <c r="A115" i="5" s="1"/>
  <c r="D114" i="4"/>
  <c r="D115" i="5" s="1"/>
  <c r="E114" i="4"/>
  <c r="H114" i="4"/>
  <c r="T74" i="1"/>
  <c r="W75" i="1" s="1"/>
  <c r="Y75" i="1" s="1"/>
  <c r="Q119" i="5" l="1"/>
  <c r="V116" i="5"/>
  <c r="I116" i="4"/>
  <c r="L115" i="4"/>
  <c r="C116" i="5"/>
  <c r="M116" i="5"/>
  <c r="C116" i="4"/>
  <c r="AB116" i="5"/>
  <c r="G116" i="4"/>
  <c r="K115" i="4"/>
  <c r="F116" i="4"/>
  <c r="Z116" i="5"/>
  <c r="B117" i="4"/>
  <c r="B118" i="5" s="1"/>
  <c r="B117" i="5"/>
  <c r="O115" i="5"/>
  <c r="L74" i="1"/>
  <c r="D74" i="1"/>
  <c r="B114" i="4" s="1"/>
  <c r="B115" i="5" s="1"/>
  <c r="J74" i="1"/>
  <c r="K75" i="1" s="1"/>
  <c r="Q74" i="1"/>
  <c r="R74" i="1" s="1"/>
  <c r="Z74" i="1"/>
  <c r="K116" i="4" l="1"/>
  <c r="Q116" i="5"/>
  <c r="F117" i="4"/>
  <c r="Z118" i="5" s="1"/>
  <c r="Z117" i="5"/>
  <c r="C117" i="4"/>
  <c r="M117" i="5"/>
  <c r="C117" i="5"/>
  <c r="L116" i="4"/>
  <c r="G117" i="4"/>
  <c r="AB117" i="5"/>
  <c r="I117" i="4"/>
  <c r="V117" i="5"/>
  <c r="G114" i="4"/>
  <c r="M74" i="1"/>
  <c r="F114" i="4" s="1"/>
  <c r="Z115" i="5" s="1"/>
  <c r="C114" i="4"/>
  <c r="U74" i="1"/>
  <c r="A113" i="4"/>
  <c r="A114" i="5" s="1"/>
  <c r="D113" i="4"/>
  <c r="O114" i="5" s="1"/>
  <c r="E113" i="4"/>
  <c r="H113" i="4"/>
  <c r="T73" i="1"/>
  <c r="W74" i="1" s="1"/>
  <c r="Y74" i="1" s="1"/>
  <c r="AB118" i="5" l="1"/>
  <c r="L117" i="4"/>
  <c r="V118" i="5"/>
  <c r="I114" i="4"/>
  <c r="V115" i="5" s="1"/>
  <c r="V75" i="1"/>
  <c r="C118" i="5"/>
  <c r="M118" i="5"/>
  <c r="K117" i="4"/>
  <c r="Q117" i="5"/>
  <c r="C115" i="5"/>
  <c r="M115" i="5"/>
  <c r="AB115" i="5"/>
  <c r="K114" i="4"/>
  <c r="D114" i="5"/>
  <c r="L73" i="1"/>
  <c r="D73" i="1"/>
  <c r="B113" i="4" s="1"/>
  <c r="B114" i="5" s="1"/>
  <c r="J73" i="1"/>
  <c r="K74" i="1" s="1"/>
  <c r="Q73" i="1"/>
  <c r="Z73" i="1"/>
  <c r="L114" i="4" l="1"/>
  <c r="Q118" i="5"/>
  <c r="Q115" i="5"/>
  <c r="G113" i="4"/>
  <c r="M73" i="1"/>
  <c r="F113" i="4" s="1"/>
  <c r="Z114" i="5" s="1"/>
  <c r="C113" i="4"/>
  <c r="R73" i="1"/>
  <c r="U73" i="1"/>
  <c r="N112" i="4"/>
  <c r="A112" i="4"/>
  <c r="A113" i="5" s="1"/>
  <c r="D112" i="4"/>
  <c r="D113" i="5" s="1"/>
  <c r="E112" i="4"/>
  <c r="H112" i="4"/>
  <c r="T72" i="1"/>
  <c r="W73" i="1" s="1"/>
  <c r="Y73" i="1" s="1"/>
  <c r="I113" i="4" l="1"/>
  <c r="L113" i="4" s="1"/>
  <c r="V74" i="1"/>
  <c r="O113" i="5"/>
  <c r="C114" i="5"/>
  <c r="M114" i="5"/>
  <c r="AB114" i="5"/>
  <c r="K113" i="4"/>
  <c r="L72" i="1"/>
  <c r="D72" i="1"/>
  <c r="B112" i="4" s="1"/>
  <c r="B113" i="5" s="1"/>
  <c r="J72" i="1"/>
  <c r="K73" i="1" s="1"/>
  <c r="V114" i="5" l="1"/>
  <c r="Q114" i="5"/>
  <c r="M72" i="1"/>
  <c r="F112" i="4" s="1"/>
  <c r="Z113" i="5" s="1"/>
  <c r="C112" i="4"/>
  <c r="H111" i="4"/>
  <c r="E111" i="4"/>
  <c r="D111" i="4"/>
  <c r="O112" i="5" s="1"/>
  <c r="A111" i="4"/>
  <c r="A112" i="5" s="1"/>
  <c r="T71" i="1"/>
  <c r="D112" i="5" l="1"/>
  <c r="C113" i="5"/>
  <c r="M113" i="5"/>
  <c r="L71" i="1"/>
  <c r="D71" i="1"/>
  <c r="B111" i="4" s="1"/>
  <c r="B112" i="5" s="1"/>
  <c r="J71" i="1"/>
  <c r="K72" i="1" s="1"/>
  <c r="Q71" i="1"/>
  <c r="U71" i="1" s="1"/>
  <c r="Z71" i="1"/>
  <c r="R71" i="1" l="1"/>
  <c r="M71" i="1"/>
  <c r="F111" i="4" s="1"/>
  <c r="Z112" i="5" s="1"/>
  <c r="C111" i="4"/>
  <c r="I111" i="4"/>
  <c r="G111" i="4"/>
  <c r="A108" i="4"/>
  <c r="A109" i="4" s="1"/>
  <c r="D108" i="4"/>
  <c r="D109" i="5" s="1"/>
  <c r="E108" i="4"/>
  <c r="E109" i="4" s="1"/>
  <c r="E110" i="4" s="1"/>
  <c r="H108" i="4"/>
  <c r="H109" i="4" s="1"/>
  <c r="H110" i="4" s="1"/>
  <c r="T70" i="1"/>
  <c r="W71" i="1" s="1"/>
  <c r="Y71" i="1" s="1"/>
  <c r="K111" i="4" l="1"/>
  <c r="AB112" i="5"/>
  <c r="C112" i="5"/>
  <c r="M112" i="5"/>
  <c r="A109" i="5"/>
  <c r="L111" i="4"/>
  <c r="V112" i="5"/>
  <c r="A110" i="4"/>
  <c r="A111" i="5" s="1"/>
  <c r="A110" i="5"/>
  <c r="O109" i="5"/>
  <c r="D109" i="4"/>
  <c r="L70" i="1"/>
  <c r="D70" i="1"/>
  <c r="B108" i="4" s="1"/>
  <c r="J70" i="1"/>
  <c r="K71" i="1" s="1"/>
  <c r="Q70" i="1"/>
  <c r="Z70" i="1"/>
  <c r="Q112" i="5" l="1"/>
  <c r="G108" i="4"/>
  <c r="B109" i="5"/>
  <c r="B109" i="4"/>
  <c r="D110" i="4"/>
  <c r="O110" i="5"/>
  <c r="D110" i="5"/>
  <c r="M70" i="1"/>
  <c r="F108" i="4" s="1"/>
  <c r="C108" i="4"/>
  <c r="U70" i="1"/>
  <c r="R70" i="1"/>
  <c r="A107" i="4"/>
  <c r="A108" i="5" s="1"/>
  <c r="D107" i="4"/>
  <c r="D108" i="5" s="1"/>
  <c r="E107" i="4"/>
  <c r="H107" i="4"/>
  <c r="T69" i="1"/>
  <c r="W70" i="1" s="1"/>
  <c r="Y70" i="1" s="1"/>
  <c r="I108" i="4" l="1"/>
  <c r="V71" i="1"/>
  <c r="C109" i="5"/>
  <c r="C109" i="4"/>
  <c r="M109" i="5"/>
  <c r="Z109" i="5"/>
  <c r="F109" i="4"/>
  <c r="K108" i="4"/>
  <c r="G109" i="4"/>
  <c r="AB109" i="5"/>
  <c r="L108" i="4"/>
  <c r="I109" i="4"/>
  <c r="V109" i="5"/>
  <c r="D111" i="5"/>
  <c r="O111" i="5"/>
  <c r="B110" i="4"/>
  <c r="B111" i="5" s="1"/>
  <c r="B110" i="5"/>
  <c r="O108" i="5"/>
  <c r="L69" i="1"/>
  <c r="D69" i="1"/>
  <c r="B107" i="4" s="1"/>
  <c r="B108" i="5" s="1"/>
  <c r="J69" i="1"/>
  <c r="K70" i="1" s="1"/>
  <c r="Q69" i="1"/>
  <c r="Z69" i="1"/>
  <c r="I110" i="4" l="1"/>
  <c r="V110" i="5"/>
  <c r="L109" i="4"/>
  <c r="G110" i="4"/>
  <c r="AB110" i="5"/>
  <c r="Q109" i="5"/>
  <c r="K109" i="4"/>
  <c r="F110" i="4"/>
  <c r="Z111" i="5" s="1"/>
  <c r="Z110" i="5"/>
  <c r="C110" i="4"/>
  <c r="M110" i="5"/>
  <c r="C110" i="5"/>
  <c r="R69" i="1"/>
  <c r="G107" i="4"/>
  <c r="M69" i="1"/>
  <c r="F107" i="4" s="1"/>
  <c r="Z108" i="5" s="1"/>
  <c r="C107" i="4"/>
  <c r="U69" i="1"/>
  <c r="A106" i="4"/>
  <c r="A107" i="5" s="1"/>
  <c r="D106" i="4"/>
  <c r="E106" i="4"/>
  <c r="H106" i="4"/>
  <c r="T68" i="1"/>
  <c r="W69" i="1" s="1"/>
  <c r="Y69" i="1" s="1"/>
  <c r="K110" i="4" l="1"/>
  <c r="Q110" i="5"/>
  <c r="L110" i="4"/>
  <c r="I107" i="4"/>
  <c r="V70" i="1"/>
  <c r="AB111" i="5"/>
  <c r="C111" i="5"/>
  <c r="M111" i="5"/>
  <c r="V111" i="5"/>
  <c r="L107" i="4"/>
  <c r="V108" i="5"/>
  <c r="C108" i="5"/>
  <c r="M108" i="5"/>
  <c r="AB108" i="5"/>
  <c r="K107" i="4"/>
  <c r="O107" i="5"/>
  <c r="D107" i="5"/>
  <c r="L68" i="1"/>
  <c r="D68" i="1"/>
  <c r="B106" i="4" s="1"/>
  <c r="B107" i="5" s="1"/>
  <c r="J68" i="1"/>
  <c r="K69" i="1" s="1"/>
  <c r="Q68" i="1"/>
  <c r="Z68" i="1"/>
  <c r="Q111" i="5" l="1"/>
  <c r="Q108" i="5"/>
  <c r="R68" i="1"/>
  <c r="G106" i="4"/>
  <c r="M68" i="1"/>
  <c r="F106" i="4" s="1"/>
  <c r="Z107" i="5" s="1"/>
  <c r="C106" i="4"/>
  <c r="U68" i="1"/>
  <c r="V69" i="1" s="1"/>
  <c r="A105" i="4"/>
  <c r="A106" i="5" s="1"/>
  <c r="D105" i="4"/>
  <c r="D106" i="5" s="1"/>
  <c r="E105" i="4"/>
  <c r="H105" i="4"/>
  <c r="T67" i="1"/>
  <c r="W68" i="1" s="1"/>
  <c r="Y68" i="1" s="1"/>
  <c r="O106" i="5" l="1"/>
  <c r="I106" i="4"/>
  <c r="AB107" i="5"/>
  <c r="K106" i="4"/>
  <c r="L106" i="4"/>
  <c r="C107" i="5"/>
  <c r="M107" i="5"/>
  <c r="L67" i="1"/>
  <c r="D67" i="1"/>
  <c r="B105" i="4" s="1"/>
  <c r="B106" i="5" s="1"/>
  <c r="J67" i="1"/>
  <c r="K68" i="1" s="1"/>
  <c r="Q67" i="1"/>
  <c r="Z67" i="1"/>
  <c r="Q107" i="5" l="1"/>
  <c r="V107" i="5"/>
  <c r="M67" i="1"/>
  <c r="F105" i="4" s="1"/>
  <c r="Z106" i="5" s="1"/>
  <c r="C105" i="4"/>
  <c r="R67" i="1"/>
  <c r="G105" i="4"/>
  <c r="U67" i="1"/>
  <c r="V68" i="1" s="1"/>
  <c r="N111" i="4"/>
  <c r="O111" i="4"/>
  <c r="Q111" i="4"/>
  <c r="R111" i="4"/>
  <c r="U111" i="4"/>
  <c r="O112" i="4"/>
  <c r="Q112" i="4"/>
  <c r="R112" i="4"/>
  <c r="U112" i="4"/>
  <c r="N113" i="4"/>
  <c r="O113" i="4"/>
  <c r="Q113" i="4"/>
  <c r="R113" i="4"/>
  <c r="U113" i="4"/>
  <c r="N114" i="4"/>
  <c r="O114" i="4"/>
  <c r="Q114" i="4"/>
  <c r="R114" i="4"/>
  <c r="U114" i="4"/>
  <c r="N115" i="4"/>
  <c r="N116" i="4" s="1"/>
  <c r="N117" i="4" s="1"/>
  <c r="O115" i="4"/>
  <c r="O116" i="4" s="1"/>
  <c r="O117" i="4" s="1"/>
  <c r="Q115" i="4"/>
  <c r="R115" i="4"/>
  <c r="R116" i="4" s="1"/>
  <c r="R117" i="4" s="1"/>
  <c r="U115" i="4"/>
  <c r="U116" i="4" s="1"/>
  <c r="U117" i="4" s="1"/>
  <c r="N118" i="4"/>
  <c r="O118" i="4"/>
  <c r="Q118" i="4"/>
  <c r="R118" i="4"/>
  <c r="U118" i="4"/>
  <c r="N119" i="4"/>
  <c r="O119" i="4"/>
  <c r="Q119" i="4"/>
  <c r="R119" i="4"/>
  <c r="U119" i="4"/>
  <c r="N120" i="4"/>
  <c r="O120" i="4"/>
  <c r="Q120" i="4"/>
  <c r="R120" i="4"/>
  <c r="U120" i="4"/>
  <c r="N121" i="4"/>
  <c r="O121" i="4"/>
  <c r="Q121" i="4"/>
  <c r="R121" i="4"/>
  <c r="U121" i="4"/>
  <c r="N122" i="4"/>
  <c r="N123" i="4" s="1"/>
  <c r="N124" i="4" s="1"/>
  <c r="O122" i="4"/>
  <c r="O123" i="4" s="1"/>
  <c r="O124" i="4" s="1"/>
  <c r="Q122" i="4"/>
  <c r="R122" i="4"/>
  <c r="R123" i="4" s="1"/>
  <c r="R124" i="4" s="1"/>
  <c r="U122" i="4"/>
  <c r="U123" i="4" s="1"/>
  <c r="U124" i="4" s="1"/>
  <c r="N125" i="4"/>
  <c r="N126" i="4" s="1"/>
  <c r="O125" i="4"/>
  <c r="O126" i="4" s="1"/>
  <c r="Q125" i="4"/>
  <c r="R125" i="4"/>
  <c r="R126" i="4" s="1"/>
  <c r="U125" i="4"/>
  <c r="U126" i="4" s="1"/>
  <c r="N127" i="4"/>
  <c r="O127" i="4"/>
  <c r="Q127" i="4"/>
  <c r="R127" i="4"/>
  <c r="U127" i="4"/>
  <c r="N128" i="4"/>
  <c r="N129" i="4" s="1"/>
  <c r="N130" i="4" s="1"/>
  <c r="N131" i="4" s="1"/>
  <c r="O128" i="4"/>
  <c r="O129" i="4" s="1"/>
  <c r="O130" i="4" s="1"/>
  <c r="O131" i="4" s="1"/>
  <c r="Q128" i="4"/>
  <c r="Q129" i="4" s="1"/>
  <c r="Q130" i="4" s="1"/>
  <c r="Q131" i="4" s="1"/>
  <c r="R128" i="4"/>
  <c r="R129" i="4" s="1"/>
  <c r="R130" i="4" s="1"/>
  <c r="R131" i="4" s="1"/>
  <c r="U128" i="4"/>
  <c r="U129" i="4" s="1"/>
  <c r="U130" i="4" s="1"/>
  <c r="U131" i="4" s="1"/>
  <c r="N132" i="4"/>
  <c r="O132" i="4"/>
  <c r="Q132" i="4"/>
  <c r="R132" i="4"/>
  <c r="U132" i="4"/>
  <c r="N133" i="4"/>
  <c r="O133" i="4"/>
  <c r="Q133" i="4"/>
  <c r="R133" i="4"/>
  <c r="U133" i="4"/>
  <c r="N134" i="4"/>
  <c r="O134" i="4"/>
  <c r="Q134" i="4"/>
  <c r="R134" i="4"/>
  <c r="U134" i="4"/>
  <c r="N135" i="4"/>
  <c r="O135" i="4"/>
  <c r="Q135" i="4"/>
  <c r="R135" i="4"/>
  <c r="U135" i="4"/>
  <c r="N136" i="4"/>
  <c r="N137" i="4" s="1"/>
  <c r="N138" i="4" s="1"/>
  <c r="O136" i="4"/>
  <c r="O137" i="4" s="1"/>
  <c r="O138" i="4" s="1"/>
  <c r="Q136" i="4"/>
  <c r="Q137" i="4" s="1"/>
  <c r="Q138" i="4" s="1"/>
  <c r="R136" i="4"/>
  <c r="R137" i="4" s="1"/>
  <c r="R138" i="4" s="1"/>
  <c r="U136" i="4"/>
  <c r="U137" i="4" s="1"/>
  <c r="U138" i="4" s="1"/>
  <c r="N139" i="4"/>
  <c r="O139" i="4"/>
  <c r="Q139" i="4"/>
  <c r="R139" i="4"/>
  <c r="U139" i="4"/>
  <c r="N140" i="4"/>
  <c r="O140" i="4"/>
  <c r="Q140" i="4"/>
  <c r="R140" i="4"/>
  <c r="U140" i="4"/>
  <c r="N141" i="4"/>
  <c r="N142" i="4" s="1"/>
  <c r="N143" i="4" s="1"/>
  <c r="N144" i="4" s="1"/>
  <c r="N145" i="4" s="1"/>
  <c r="O141" i="4"/>
  <c r="O142" i="4" s="1"/>
  <c r="O143" i="4" s="1"/>
  <c r="O144" i="4" s="1"/>
  <c r="O145" i="4" s="1"/>
  <c r="Q141" i="4"/>
  <c r="Q142" i="4" s="1"/>
  <c r="Q143" i="4" s="1"/>
  <c r="Q144" i="4" s="1"/>
  <c r="Q145" i="4" s="1"/>
  <c r="R141" i="4"/>
  <c r="R142" i="4" s="1"/>
  <c r="R143" i="4" s="1"/>
  <c r="R144" i="4" s="1"/>
  <c r="R145" i="4" s="1"/>
  <c r="U141" i="4"/>
  <c r="U142" i="4" s="1"/>
  <c r="U143" i="4" s="1"/>
  <c r="U144" i="4" s="1"/>
  <c r="U145" i="4" s="1"/>
  <c r="N146" i="4"/>
  <c r="O146" i="4"/>
  <c r="Q146" i="4"/>
  <c r="R146" i="4"/>
  <c r="U146" i="4"/>
  <c r="N147" i="4"/>
  <c r="O147" i="4"/>
  <c r="Q147" i="4"/>
  <c r="R147" i="4"/>
  <c r="U147" i="4"/>
  <c r="N148" i="4"/>
  <c r="O148" i="4"/>
  <c r="Q148" i="4"/>
  <c r="R148" i="4"/>
  <c r="U148" i="4"/>
  <c r="N149" i="4"/>
  <c r="O149" i="4"/>
  <c r="Q149" i="4"/>
  <c r="R149" i="4"/>
  <c r="U149" i="4"/>
  <c r="N150" i="4"/>
  <c r="N151" i="4" s="1"/>
  <c r="N152" i="4" s="1"/>
  <c r="O150" i="4"/>
  <c r="O151" i="4" s="1"/>
  <c r="O152" i="4" s="1"/>
  <c r="Q150" i="4"/>
  <c r="Q151" i="4" s="1"/>
  <c r="Q152" i="4" s="1"/>
  <c r="R150" i="4"/>
  <c r="R151" i="4" s="1"/>
  <c r="R152" i="4" s="1"/>
  <c r="U150" i="4"/>
  <c r="U151" i="4" s="1"/>
  <c r="U152" i="4" s="1"/>
  <c r="N153" i="4"/>
  <c r="O153" i="4"/>
  <c r="Q153" i="4"/>
  <c r="R153" i="4"/>
  <c r="U153" i="4"/>
  <c r="N154" i="4"/>
  <c r="O154" i="4"/>
  <c r="Q154" i="4"/>
  <c r="R154" i="4"/>
  <c r="U154" i="4"/>
  <c r="N155" i="4"/>
  <c r="O155" i="4"/>
  <c r="Q155" i="4"/>
  <c r="R155" i="4"/>
  <c r="U155" i="4"/>
  <c r="N156" i="4"/>
  <c r="O156" i="4"/>
  <c r="Q156" i="4"/>
  <c r="R156" i="4"/>
  <c r="U156" i="4"/>
  <c r="N157" i="4"/>
  <c r="N158" i="4" s="1"/>
  <c r="N159" i="4" s="1"/>
  <c r="O157" i="4"/>
  <c r="O158" i="4" s="1"/>
  <c r="O159" i="4" s="1"/>
  <c r="Q157" i="4"/>
  <c r="Q158" i="4" s="1"/>
  <c r="Q159" i="4" s="1"/>
  <c r="R157" i="4"/>
  <c r="R158" i="4" s="1"/>
  <c r="R159" i="4" s="1"/>
  <c r="U157" i="4"/>
  <c r="U158" i="4" s="1"/>
  <c r="U159" i="4" s="1"/>
  <c r="N160" i="4"/>
  <c r="O160" i="4"/>
  <c r="Q160" i="4"/>
  <c r="R160" i="4"/>
  <c r="U160" i="4"/>
  <c r="N161" i="4"/>
  <c r="O161" i="4"/>
  <c r="Q161" i="4"/>
  <c r="R161" i="4"/>
  <c r="U161" i="4"/>
  <c r="N162" i="4"/>
  <c r="O162" i="4"/>
  <c r="Q162" i="4"/>
  <c r="R162" i="4"/>
  <c r="U162" i="4"/>
  <c r="N163" i="4"/>
  <c r="N164" i="4" s="1"/>
  <c r="N165" i="4" s="1"/>
  <c r="O163" i="4"/>
  <c r="O164" i="4" s="1"/>
  <c r="O165" i="4" s="1"/>
  <c r="Q163" i="4"/>
  <c r="Q164" i="4" s="1"/>
  <c r="Q165" i="4" s="1"/>
  <c r="R163" i="4"/>
  <c r="R164" i="4" s="1"/>
  <c r="R165" i="4" s="1"/>
  <c r="U163" i="4"/>
  <c r="U164" i="4" s="1"/>
  <c r="U165" i="4" s="1"/>
  <c r="N166" i="4"/>
  <c r="O166" i="4"/>
  <c r="Q166" i="4"/>
  <c r="R166" i="4"/>
  <c r="U166" i="4"/>
  <c r="N167" i="4"/>
  <c r="O167" i="4"/>
  <c r="Q167" i="4"/>
  <c r="R167" i="4"/>
  <c r="U167" i="4"/>
  <c r="N168" i="4"/>
  <c r="O168" i="4"/>
  <c r="Q168" i="4"/>
  <c r="R168" i="4"/>
  <c r="U168" i="4"/>
  <c r="N169" i="4"/>
  <c r="O169" i="4"/>
  <c r="Q169" i="4"/>
  <c r="R169" i="4"/>
  <c r="U169" i="4"/>
  <c r="N170" i="4"/>
  <c r="N171" i="4" s="1"/>
  <c r="N172" i="4" s="1"/>
  <c r="N173" i="4" s="1"/>
  <c r="O170" i="4"/>
  <c r="O171" i="4" s="1"/>
  <c r="O172" i="4" s="1"/>
  <c r="O173" i="4" s="1"/>
  <c r="Q170" i="4"/>
  <c r="Q171" i="4" s="1"/>
  <c r="Q172" i="4" s="1"/>
  <c r="Q173" i="4" s="1"/>
  <c r="R170" i="4"/>
  <c r="R171" i="4" s="1"/>
  <c r="R172" i="4" s="1"/>
  <c r="R173" i="4" s="1"/>
  <c r="U170" i="4"/>
  <c r="U171" i="4" s="1"/>
  <c r="U172" i="4" s="1"/>
  <c r="U173" i="4" s="1"/>
  <c r="N174" i="4"/>
  <c r="O174" i="4"/>
  <c r="Q174" i="4"/>
  <c r="R174" i="4"/>
  <c r="U174" i="4"/>
  <c r="N105" i="4"/>
  <c r="O105" i="4"/>
  <c r="Q105" i="4"/>
  <c r="R105" i="4"/>
  <c r="U105" i="4"/>
  <c r="N106" i="4"/>
  <c r="O106" i="4"/>
  <c r="Q106" i="4"/>
  <c r="R106" i="4"/>
  <c r="U106" i="4"/>
  <c r="N107" i="4"/>
  <c r="O107" i="4"/>
  <c r="Q107" i="4"/>
  <c r="R107" i="4"/>
  <c r="U107" i="4"/>
  <c r="N108" i="4"/>
  <c r="N109" i="4" s="1"/>
  <c r="N110" i="4" s="1"/>
  <c r="O108" i="4"/>
  <c r="O109" i="4" s="1"/>
  <c r="O110" i="4" s="1"/>
  <c r="Q108" i="4"/>
  <c r="R108" i="4"/>
  <c r="R109" i="4" s="1"/>
  <c r="R110" i="4" s="1"/>
  <c r="U108" i="4"/>
  <c r="U109" i="4" s="1"/>
  <c r="U110" i="4" s="1"/>
  <c r="U104" i="4"/>
  <c r="R104" i="4"/>
  <c r="Q104" i="4"/>
  <c r="O104" i="4"/>
  <c r="O99" i="4"/>
  <c r="Q99" i="4"/>
  <c r="P100" i="5" s="1"/>
  <c r="R99" i="4"/>
  <c r="U99" i="4"/>
  <c r="O100" i="4"/>
  <c r="Q100" i="4"/>
  <c r="F102" i="5" s="1"/>
  <c r="R100" i="4"/>
  <c r="U100" i="4"/>
  <c r="O101" i="4"/>
  <c r="O102" i="4" s="1"/>
  <c r="O103" i="4" s="1"/>
  <c r="Q101" i="4"/>
  <c r="Q102" i="4" s="1"/>
  <c r="Q103" i="4" s="1"/>
  <c r="P104" i="5" s="1"/>
  <c r="R101" i="4"/>
  <c r="R102" i="4" s="1"/>
  <c r="R103" i="4" s="1"/>
  <c r="U101" i="4"/>
  <c r="U102" i="4" s="1"/>
  <c r="U103" i="4" s="1"/>
  <c r="U98" i="4"/>
  <c r="R98" i="4"/>
  <c r="Q98" i="4"/>
  <c r="P99" i="5" s="1"/>
  <c r="O98" i="4"/>
  <c r="H104" i="4"/>
  <c r="E104" i="4"/>
  <c r="D104" i="4"/>
  <c r="A104" i="4"/>
  <c r="A105" i="5" s="1"/>
  <c r="T66" i="1"/>
  <c r="W67" i="1" s="1"/>
  <c r="Y67" i="1" s="1"/>
  <c r="Q126" i="4" l="1"/>
  <c r="P126" i="5"/>
  <c r="Q123" i="4"/>
  <c r="F124" i="5"/>
  <c r="I124" i="5" s="1"/>
  <c r="J124" i="5" s="1"/>
  <c r="P123" i="5"/>
  <c r="P122" i="5"/>
  <c r="F123" i="5"/>
  <c r="I123" i="5" s="1"/>
  <c r="J123" i="5" s="1"/>
  <c r="P121" i="5"/>
  <c r="F122" i="5"/>
  <c r="I122" i="5" s="1"/>
  <c r="J122" i="5" s="1"/>
  <c r="P120" i="5"/>
  <c r="F121" i="5"/>
  <c r="I121" i="5" s="1"/>
  <c r="J121" i="5" s="1"/>
  <c r="P119" i="5"/>
  <c r="F120" i="5"/>
  <c r="I120" i="5" s="1"/>
  <c r="J120" i="5" s="1"/>
  <c r="P115" i="5"/>
  <c r="F116" i="5"/>
  <c r="I116" i="5" s="1"/>
  <c r="J116" i="5" s="1"/>
  <c r="Q116" i="4"/>
  <c r="F117" i="5"/>
  <c r="I117" i="5" s="1"/>
  <c r="J117" i="5" s="1"/>
  <c r="P116" i="5"/>
  <c r="P114" i="5"/>
  <c r="F115" i="5"/>
  <c r="I115" i="5" s="1"/>
  <c r="J115" i="5" s="1"/>
  <c r="P113" i="5"/>
  <c r="F114" i="5"/>
  <c r="I114" i="5" s="1"/>
  <c r="J114" i="5" s="1"/>
  <c r="P112" i="5"/>
  <c r="F113" i="5"/>
  <c r="I113" i="5" s="1"/>
  <c r="J113" i="5" s="1"/>
  <c r="Q109" i="4"/>
  <c r="F110" i="5"/>
  <c r="I110" i="5" s="1"/>
  <c r="J110" i="5" s="1"/>
  <c r="P109" i="5"/>
  <c r="P108" i="5"/>
  <c r="F109" i="5"/>
  <c r="I109" i="5" s="1"/>
  <c r="J109" i="5" s="1"/>
  <c r="P107" i="5"/>
  <c r="F108" i="5"/>
  <c r="I108" i="5" s="1"/>
  <c r="J108" i="5" s="1"/>
  <c r="P106" i="5"/>
  <c r="F107" i="5"/>
  <c r="I107" i="5" s="1"/>
  <c r="J107" i="5" s="1"/>
  <c r="F105" i="5"/>
  <c r="P103" i="5"/>
  <c r="P101" i="5"/>
  <c r="F101" i="5"/>
  <c r="F100" i="5"/>
  <c r="I105" i="4"/>
  <c r="L105" i="4" s="1"/>
  <c r="F104" i="5"/>
  <c r="AB106" i="5"/>
  <c r="K105" i="4"/>
  <c r="C106" i="5"/>
  <c r="M106" i="5"/>
  <c r="P105" i="5"/>
  <c r="F106" i="5"/>
  <c r="I106" i="5" s="1"/>
  <c r="J106" i="5" s="1"/>
  <c r="D105" i="5"/>
  <c r="O105" i="5"/>
  <c r="F103" i="5"/>
  <c r="P102" i="5"/>
  <c r="L66" i="1"/>
  <c r="D66" i="1"/>
  <c r="B104" i="4" s="1"/>
  <c r="B105" i="5" s="1"/>
  <c r="J66" i="1"/>
  <c r="K67" i="1" s="1"/>
  <c r="Q66" i="1"/>
  <c r="Z66" i="1"/>
  <c r="Q124" i="4" l="1"/>
  <c r="P124" i="5"/>
  <c r="F125" i="5"/>
  <c r="I125" i="5" s="1"/>
  <c r="J125" i="5" s="1"/>
  <c r="Q117" i="4"/>
  <c r="F118" i="5"/>
  <c r="I118" i="5" s="1"/>
  <c r="J118" i="5" s="1"/>
  <c r="P117" i="5"/>
  <c r="I105" i="5"/>
  <c r="J105" i="5" s="1"/>
  <c r="Q110" i="4"/>
  <c r="P110" i="5"/>
  <c r="F111" i="5"/>
  <c r="I111" i="5" s="1"/>
  <c r="J111" i="5" s="1"/>
  <c r="Q106" i="5"/>
  <c r="V106" i="5"/>
  <c r="U66" i="1"/>
  <c r="G104" i="4"/>
  <c r="M66" i="1"/>
  <c r="F104" i="4" s="1"/>
  <c r="Z105" i="5" s="1"/>
  <c r="C104" i="4"/>
  <c r="R66" i="1"/>
  <c r="A101" i="4"/>
  <c r="A102" i="5" s="1"/>
  <c r="D101" i="4"/>
  <c r="E101" i="4"/>
  <c r="E102" i="4" s="1"/>
  <c r="E103" i="4" s="1"/>
  <c r="H101" i="4"/>
  <c r="H102" i="4" s="1"/>
  <c r="H103" i="4" s="1"/>
  <c r="T65" i="1"/>
  <c r="W66" i="1" s="1"/>
  <c r="Y66" i="1" s="1"/>
  <c r="P125" i="5" l="1"/>
  <c r="F126" i="5"/>
  <c r="I126" i="5" s="1"/>
  <c r="J126" i="5" s="1"/>
  <c r="P118" i="5"/>
  <c r="F119" i="5"/>
  <c r="I119" i="5" s="1"/>
  <c r="J119" i="5" s="1"/>
  <c r="P111" i="5"/>
  <c r="F112" i="5"/>
  <c r="I112" i="5" s="1"/>
  <c r="J112" i="5" s="1"/>
  <c r="I104" i="4"/>
  <c r="V67" i="1"/>
  <c r="C105" i="5"/>
  <c r="M105" i="5"/>
  <c r="AB105" i="5"/>
  <c r="K104" i="4"/>
  <c r="O102" i="5"/>
  <c r="D102" i="5"/>
  <c r="I102" i="5" s="1"/>
  <c r="J102" i="5" s="1"/>
  <c r="V105" i="5"/>
  <c r="L104" i="4"/>
  <c r="A102" i="4"/>
  <c r="A103" i="5" s="1"/>
  <c r="D102" i="4"/>
  <c r="L65" i="1"/>
  <c r="D65" i="1"/>
  <c r="B101" i="4" s="1"/>
  <c r="B102" i="5" s="1"/>
  <c r="J65" i="1"/>
  <c r="K66" i="1" s="1"/>
  <c r="Q65" i="1"/>
  <c r="Z65" i="1"/>
  <c r="Q105" i="5" l="1"/>
  <c r="D103" i="5"/>
  <c r="I103" i="5" s="1"/>
  <c r="J103" i="5" s="1"/>
  <c r="O103" i="5"/>
  <c r="G101" i="4"/>
  <c r="M65" i="1"/>
  <c r="F101" i="4" s="1"/>
  <c r="Z102" i="5" s="1"/>
  <c r="C101" i="4"/>
  <c r="A103" i="4"/>
  <c r="A104" i="5" s="1"/>
  <c r="B102" i="4"/>
  <c r="B103" i="5" s="1"/>
  <c r="D103" i="4"/>
  <c r="U65" i="1"/>
  <c r="V66" i="1" s="1"/>
  <c r="R65" i="1"/>
  <c r="A100" i="4"/>
  <c r="A101" i="5" s="1"/>
  <c r="D100" i="4"/>
  <c r="E100" i="4"/>
  <c r="H100" i="4"/>
  <c r="T64" i="1"/>
  <c r="W65" i="1" s="1"/>
  <c r="Y65" i="1" s="1"/>
  <c r="AB102" i="5" l="1"/>
  <c r="M102" i="5"/>
  <c r="C102" i="5"/>
  <c r="O104" i="5"/>
  <c r="D104" i="5"/>
  <c r="I104" i="5" s="1"/>
  <c r="J104" i="5" s="1"/>
  <c r="D101" i="5"/>
  <c r="I101" i="5" s="1"/>
  <c r="J101" i="5" s="1"/>
  <c r="O101" i="5"/>
  <c r="B103" i="4"/>
  <c r="B104" i="5" s="1"/>
  <c r="F102" i="4"/>
  <c r="Z103" i="5" s="1"/>
  <c r="I101" i="4"/>
  <c r="C102" i="4"/>
  <c r="G102" i="4"/>
  <c r="K101" i="4"/>
  <c r="L64" i="1"/>
  <c r="D64" i="1"/>
  <c r="B100" i="4" s="1"/>
  <c r="B101" i="5" s="1"/>
  <c r="J64" i="1"/>
  <c r="K65" i="1" s="1"/>
  <c r="Q64" i="1"/>
  <c r="Z64" i="1"/>
  <c r="AB103" i="5" l="1"/>
  <c r="C103" i="5"/>
  <c r="M103" i="5"/>
  <c r="V102" i="5"/>
  <c r="Q102" i="5"/>
  <c r="L101" i="4"/>
  <c r="I102" i="4"/>
  <c r="C103" i="4"/>
  <c r="F103" i="4"/>
  <c r="Z104" i="5" s="1"/>
  <c r="G103" i="4"/>
  <c r="K102" i="4"/>
  <c r="U64" i="1"/>
  <c r="V65" i="1" s="1"/>
  <c r="G100" i="4"/>
  <c r="M64" i="1"/>
  <c r="F100" i="4" s="1"/>
  <c r="Z101" i="5" s="1"/>
  <c r="C100" i="4"/>
  <c r="R64" i="1"/>
  <c r="A99" i="4"/>
  <c r="A100" i="5" s="1"/>
  <c r="D99" i="4"/>
  <c r="E99" i="4"/>
  <c r="H99" i="4"/>
  <c r="T63" i="1"/>
  <c r="W64" i="1" s="1"/>
  <c r="Y64" i="1" s="1"/>
  <c r="V103" i="5" l="1"/>
  <c r="O100" i="5"/>
  <c r="D100" i="5"/>
  <c r="I100" i="5" s="1"/>
  <c r="J100" i="5" s="1"/>
  <c r="AB101" i="5"/>
  <c r="C101" i="5"/>
  <c r="M101" i="5"/>
  <c r="Q103" i="5"/>
  <c r="AB104" i="5"/>
  <c r="M104" i="5"/>
  <c r="C104" i="5"/>
  <c r="I103" i="4"/>
  <c r="K103" i="4"/>
  <c r="L102" i="4"/>
  <c r="K100" i="4"/>
  <c r="I100" i="4"/>
  <c r="L63" i="1"/>
  <c r="D63" i="1"/>
  <c r="B99" i="4" s="1"/>
  <c r="B100" i="5" s="1"/>
  <c r="J63" i="1"/>
  <c r="K64" i="1" s="1"/>
  <c r="Q63" i="1"/>
  <c r="Z63" i="1"/>
  <c r="Q104" i="5" l="1"/>
  <c r="Q101" i="5"/>
  <c r="V104" i="5"/>
  <c r="V101" i="5"/>
  <c r="L103" i="4"/>
  <c r="L100" i="4"/>
  <c r="U63" i="1"/>
  <c r="V64" i="1" s="1"/>
  <c r="G99" i="4"/>
  <c r="M63" i="1"/>
  <c r="F99" i="4" s="1"/>
  <c r="Z100" i="5" s="1"/>
  <c r="C99" i="4"/>
  <c r="R63" i="1"/>
  <c r="A98" i="4"/>
  <c r="A99" i="5" s="1"/>
  <c r="D98" i="4"/>
  <c r="E98" i="4"/>
  <c r="H98" i="4"/>
  <c r="T62" i="1"/>
  <c r="W63" i="1" s="1"/>
  <c r="Y63" i="1" s="1"/>
  <c r="AB100" i="5" l="1"/>
  <c r="D99" i="5"/>
  <c r="O99" i="5"/>
  <c r="C100" i="5"/>
  <c r="M100" i="5"/>
  <c r="K99" i="4"/>
  <c r="I99" i="4"/>
  <c r="L62" i="1"/>
  <c r="D62" i="1"/>
  <c r="B98" i="4" s="1"/>
  <c r="B99" i="5" s="1"/>
  <c r="J62" i="1"/>
  <c r="K63" i="1" s="1"/>
  <c r="Q62" i="1"/>
  <c r="Z62" i="1"/>
  <c r="V100" i="5" l="1"/>
  <c r="Q100" i="5"/>
  <c r="L99" i="4"/>
  <c r="M62" i="1"/>
  <c r="F98" i="4" s="1"/>
  <c r="Z99" i="5" s="1"/>
  <c r="C98" i="4"/>
  <c r="U62" i="1"/>
  <c r="G98" i="4"/>
  <c r="R62" i="1"/>
  <c r="A97" i="4"/>
  <c r="A98" i="5" s="1"/>
  <c r="D97" i="4"/>
  <c r="E97" i="4"/>
  <c r="H97" i="4"/>
  <c r="T61" i="1"/>
  <c r="W62" i="1" s="1"/>
  <c r="Y62" i="1" s="1"/>
  <c r="C99" i="5" l="1"/>
  <c r="M99" i="5"/>
  <c r="O98" i="5"/>
  <c r="D98" i="5"/>
  <c r="AB99" i="5"/>
  <c r="I98" i="4"/>
  <c r="V63" i="1"/>
  <c r="K98" i="4"/>
  <c r="Q61" i="1"/>
  <c r="Z61" i="1"/>
  <c r="L61" i="1"/>
  <c r="D61" i="1"/>
  <c r="B97" i="4" s="1"/>
  <c r="B98" i="5" s="1"/>
  <c r="J61" i="1"/>
  <c r="K62" i="1" s="1"/>
  <c r="Q99" i="5" l="1"/>
  <c r="L98" i="4"/>
  <c r="V99" i="5"/>
  <c r="G97" i="4"/>
  <c r="M61" i="1"/>
  <c r="F97" i="4" s="1"/>
  <c r="Z98" i="5" s="1"/>
  <c r="C97" i="4"/>
  <c r="U61" i="1"/>
  <c r="R61" i="1"/>
  <c r="T60" i="1"/>
  <c r="W61" i="1" s="1"/>
  <c r="Y61" i="1" s="1"/>
  <c r="A94" i="4"/>
  <c r="D94" i="4"/>
  <c r="E94" i="4"/>
  <c r="E95" i="4" s="1"/>
  <c r="E96" i="4" s="1"/>
  <c r="H94" i="4"/>
  <c r="H95" i="4" s="1"/>
  <c r="H96" i="4" s="1"/>
  <c r="C98" i="5" l="1"/>
  <c r="M98" i="5"/>
  <c r="AB98" i="5"/>
  <c r="D95" i="4"/>
  <c r="D95" i="5"/>
  <c r="O95" i="5"/>
  <c r="A95" i="4"/>
  <c r="A96" i="5" s="1"/>
  <c r="A95" i="5"/>
  <c r="I97" i="4"/>
  <c r="V62" i="1"/>
  <c r="K97" i="4"/>
  <c r="L60" i="1"/>
  <c r="D60" i="1"/>
  <c r="B94" i="4" s="1"/>
  <c r="B95" i="5" s="1"/>
  <c r="J60" i="1"/>
  <c r="K61" i="1" s="1"/>
  <c r="Q60" i="1"/>
  <c r="Z60" i="1"/>
  <c r="V98" i="5" l="1"/>
  <c r="Q98" i="5"/>
  <c r="D96" i="5"/>
  <c r="O96" i="5"/>
  <c r="A96" i="4"/>
  <c r="A97" i="5" s="1"/>
  <c r="D96" i="4"/>
  <c r="L97" i="4"/>
  <c r="B95" i="4"/>
  <c r="B96" i="5" s="1"/>
  <c r="M60" i="1"/>
  <c r="F94" i="4" s="1"/>
  <c r="Z95" i="5" s="1"/>
  <c r="C94" i="4"/>
  <c r="R60" i="1"/>
  <c r="G94" i="4"/>
  <c r="U60" i="1"/>
  <c r="V61" i="1" s="1"/>
  <c r="A93" i="4"/>
  <c r="A94" i="5" s="1"/>
  <c r="D93" i="4"/>
  <c r="D94" i="5" s="1"/>
  <c r="E93" i="4"/>
  <c r="H93" i="4"/>
  <c r="T59" i="1"/>
  <c r="W60" i="1" s="1"/>
  <c r="Y60" i="1" s="1"/>
  <c r="C95" i="4" l="1"/>
  <c r="C96" i="4" s="1"/>
  <c r="C95" i="5"/>
  <c r="M95" i="5"/>
  <c r="D97" i="5"/>
  <c r="O97" i="5"/>
  <c r="G95" i="4"/>
  <c r="AB95" i="5"/>
  <c r="B96" i="4"/>
  <c r="B97" i="5" s="1"/>
  <c r="F95" i="4"/>
  <c r="Z96" i="5" s="1"/>
  <c r="O94" i="5"/>
  <c r="K94" i="4"/>
  <c r="I94" i="4"/>
  <c r="W59" i="1"/>
  <c r="L59" i="1"/>
  <c r="D59" i="1"/>
  <c r="B93" i="4" s="1"/>
  <c r="B94" i="5" s="1"/>
  <c r="J59" i="1"/>
  <c r="K60" i="1" s="1"/>
  <c r="Q59" i="1"/>
  <c r="G93" i="4" s="1"/>
  <c r="Z59" i="1"/>
  <c r="AB96" i="5" l="1"/>
  <c r="C97" i="5"/>
  <c r="M97" i="5"/>
  <c r="G96" i="4"/>
  <c r="I95" i="4"/>
  <c r="V95" i="5"/>
  <c r="Q95" i="5"/>
  <c r="C96" i="5"/>
  <c r="M96" i="5"/>
  <c r="F96" i="4"/>
  <c r="Z97" i="5" s="1"/>
  <c r="K95" i="4"/>
  <c r="L94" i="4"/>
  <c r="K93" i="4"/>
  <c r="AB94" i="5"/>
  <c r="Y59" i="1"/>
  <c r="M59" i="1"/>
  <c r="F93" i="4" s="1"/>
  <c r="Z94" i="5" s="1"/>
  <c r="C93" i="4"/>
  <c r="U59" i="1"/>
  <c r="R59" i="1"/>
  <c r="A91" i="4"/>
  <c r="A92" i="5" s="1"/>
  <c r="D91" i="4"/>
  <c r="D92" i="5" s="1"/>
  <c r="E91" i="4"/>
  <c r="H91" i="4"/>
  <c r="A92" i="4"/>
  <c r="A93" i="5" s="1"/>
  <c r="D92" i="4"/>
  <c r="O93" i="5" s="1"/>
  <c r="E92" i="4"/>
  <c r="H92" i="4"/>
  <c r="H90" i="4"/>
  <c r="E90" i="4"/>
  <c r="D90" i="4"/>
  <c r="D91" i="5" s="1"/>
  <c r="A90" i="4"/>
  <c r="A91" i="5" s="1"/>
  <c r="T56" i="1"/>
  <c r="T55" i="1"/>
  <c r="AB97" i="5" l="1"/>
  <c r="V96" i="5"/>
  <c r="Q96" i="5"/>
  <c r="L95" i="4"/>
  <c r="I96" i="4"/>
  <c r="K96" i="4"/>
  <c r="I93" i="4"/>
  <c r="V60" i="1"/>
  <c r="D93" i="5"/>
  <c r="O91" i="5"/>
  <c r="C94" i="5"/>
  <c r="M94" i="5"/>
  <c r="Q94" i="5"/>
  <c r="O92" i="5"/>
  <c r="W58" i="1"/>
  <c r="L58" i="1"/>
  <c r="D58" i="1"/>
  <c r="B92" i="4" s="1"/>
  <c r="B93" i="5" s="1"/>
  <c r="J58" i="1"/>
  <c r="K59" i="1" s="1"/>
  <c r="Q58" i="1"/>
  <c r="G92" i="4" s="1"/>
  <c r="Z58" i="1"/>
  <c r="V94" i="5" l="1"/>
  <c r="V97" i="5"/>
  <c r="Q97" i="5"/>
  <c r="L96" i="4"/>
  <c r="L93" i="4"/>
  <c r="Y58" i="1"/>
  <c r="K92" i="4"/>
  <c r="AB93" i="5"/>
  <c r="M58" i="1"/>
  <c r="F92" i="4" s="1"/>
  <c r="Z93" i="5" s="1"/>
  <c r="C92" i="4"/>
  <c r="R58" i="1"/>
  <c r="U58" i="1"/>
  <c r="W57" i="1"/>
  <c r="Q57" i="1"/>
  <c r="L57" i="1"/>
  <c r="D57" i="1"/>
  <c r="B91" i="4" s="1"/>
  <c r="B92" i="5" s="1"/>
  <c r="J57" i="1"/>
  <c r="C91" i="4" s="1"/>
  <c r="Z57" i="1"/>
  <c r="I92" i="4" l="1"/>
  <c r="V59" i="1"/>
  <c r="Y57" i="1"/>
  <c r="R57" i="1"/>
  <c r="G91" i="4"/>
  <c r="M92" i="5"/>
  <c r="C92" i="5"/>
  <c r="C93" i="5"/>
  <c r="M93" i="5"/>
  <c r="Q93" i="5"/>
  <c r="M57" i="1"/>
  <c r="F91" i="4" s="1"/>
  <c r="Z92" i="5" s="1"/>
  <c r="K58" i="1"/>
  <c r="U57" i="1"/>
  <c r="W56" i="1"/>
  <c r="L56" i="1"/>
  <c r="D56" i="1"/>
  <c r="B90" i="4" s="1"/>
  <c r="B91" i="5" s="1"/>
  <c r="J56" i="1"/>
  <c r="C90" i="4" s="1"/>
  <c r="Q56" i="1"/>
  <c r="G90" i="4" s="1"/>
  <c r="Z56" i="1"/>
  <c r="L92" i="4" l="1"/>
  <c r="Y56" i="1"/>
  <c r="V93" i="5"/>
  <c r="C91" i="5"/>
  <c r="M91" i="5"/>
  <c r="AB91" i="5"/>
  <c r="K90" i="4"/>
  <c r="V58" i="1"/>
  <c r="I91" i="4"/>
  <c r="AB92" i="5"/>
  <c r="K91" i="4"/>
  <c r="M56" i="1"/>
  <c r="F90" i="4" s="1"/>
  <c r="Z91" i="5" s="1"/>
  <c r="K57" i="1"/>
  <c r="R56" i="1"/>
  <c r="U56" i="1"/>
  <c r="I90" i="4" s="1"/>
  <c r="A87" i="4"/>
  <c r="A88" i="4" s="1"/>
  <c r="A89" i="4" s="1"/>
  <c r="A90" i="5" s="1"/>
  <c r="D87" i="4"/>
  <c r="D88" i="5" s="1"/>
  <c r="O55" i="1"/>
  <c r="H87" i="4" s="1"/>
  <c r="H88" i="4" s="1"/>
  <c r="H89" i="4" s="1"/>
  <c r="G55" i="1"/>
  <c r="E87" i="4" s="1"/>
  <c r="E88" i="4" s="1"/>
  <c r="E89" i="4" s="1"/>
  <c r="L90" i="4" l="1"/>
  <c r="V91" i="5"/>
  <c r="Q91" i="5"/>
  <c r="L91" i="4"/>
  <c r="V92" i="5"/>
  <c r="Q92" i="5"/>
  <c r="D88" i="4"/>
  <c r="D89" i="4" s="1"/>
  <c r="O90" i="5" s="1"/>
  <c r="A88" i="5"/>
  <c r="O88" i="5"/>
  <c r="V57" i="1"/>
  <c r="A89" i="5"/>
  <c r="L55" i="1"/>
  <c r="D55" i="1"/>
  <c r="B87" i="4" s="1"/>
  <c r="J55" i="1"/>
  <c r="K56" i="1" s="1"/>
  <c r="Q55" i="1"/>
  <c r="Z55" i="1"/>
  <c r="D89" i="5" l="1"/>
  <c r="O89" i="5"/>
  <c r="D90" i="5"/>
  <c r="R55" i="1"/>
  <c r="G87" i="4"/>
  <c r="M55" i="1"/>
  <c r="F87" i="4" s="1"/>
  <c r="C87" i="4"/>
  <c r="B88" i="5"/>
  <c r="B88" i="4"/>
  <c r="U55" i="1"/>
  <c r="A86" i="4"/>
  <c r="A87" i="5" s="1"/>
  <c r="D86" i="4"/>
  <c r="D87" i="5" s="1"/>
  <c r="E86" i="4"/>
  <c r="H86" i="4"/>
  <c r="T54" i="1"/>
  <c r="W55" i="1" s="1"/>
  <c r="Y55" i="1" s="1"/>
  <c r="I87" i="4" l="1"/>
  <c r="V56" i="1"/>
  <c r="O87" i="5"/>
  <c r="C88" i="5"/>
  <c r="M88" i="5"/>
  <c r="C88" i="4"/>
  <c r="AB88" i="5"/>
  <c r="G88" i="4"/>
  <c r="K87" i="4"/>
  <c r="B89" i="4"/>
  <c r="B90" i="5" s="1"/>
  <c r="B89" i="5"/>
  <c r="F88" i="4"/>
  <c r="Z88" i="5"/>
  <c r="L54" i="1"/>
  <c r="D54" i="1"/>
  <c r="B86" i="4" s="1"/>
  <c r="B87" i="5" s="1"/>
  <c r="J54" i="1"/>
  <c r="K55" i="1" s="1"/>
  <c r="Q54" i="1"/>
  <c r="Z54" i="1"/>
  <c r="L87" i="4" l="1"/>
  <c r="L88" i="4" s="1"/>
  <c r="I88" i="4"/>
  <c r="V88" i="5"/>
  <c r="G89" i="4"/>
  <c r="AB89" i="5"/>
  <c r="C89" i="4"/>
  <c r="C89" i="5"/>
  <c r="M89" i="5"/>
  <c r="K88" i="4"/>
  <c r="Q88" i="5"/>
  <c r="F89" i="4"/>
  <c r="Z90" i="5" s="1"/>
  <c r="Z89" i="5"/>
  <c r="R54" i="1"/>
  <c r="G86" i="4"/>
  <c r="M54" i="1"/>
  <c r="F86" i="4" s="1"/>
  <c r="Z87" i="5" s="1"/>
  <c r="C86" i="4"/>
  <c r="U54" i="1"/>
  <c r="V55" i="1" s="1"/>
  <c r="A85" i="4"/>
  <c r="A86" i="5" s="1"/>
  <c r="D85" i="4"/>
  <c r="O86" i="5" s="1"/>
  <c r="E85" i="4"/>
  <c r="H85" i="4"/>
  <c r="T53" i="1"/>
  <c r="W54" i="1" s="1"/>
  <c r="Y54" i="1" s="1"/>
  <c r="I89" i="4" l="1"/>
  <c r="V89" i="5"/>
  <c r="L89" i="4"/>
  <c r="K89" i="4"/>
  <c r="Q89" i="5"/>
  <c r="M90" i="5"/>
  <c r="C90" i="5"/>
  <c r="AB90" i="5"/>
  <c r="D86" i="5"/>
  <c r="C87" i="5"/>
  <c r="M87" i="5"/>
  <c r="I86" i="4"/>
  <c r="AB87" i="5"/>
  <c r="K86" i="4"/>
  <c r="L53" i="1"/>
  <c r="D53" i="1"/>
  <c r="B85" i="4" s="1"/>
  <c r="B86" i="5" s="1"/>
  <c r="J53" i="1"/>
  <c r="K54" i="1" s="1"/>
  <c r="Q53" i="1"/>
  <c r="Z53" i="1"/>
  <c r="V90" i="5" l="1"/>
  <c r="Q90" i="5"/>
  <c r="Q87" i="5"/>
  <c r="V87" i="5"/>
  <c r="L86" i="4"/>
  <c r="G85" i="4"/>
  <c r="M53" i="1"/>
  <c r="F85" i="4" s="1"/>
  <c r="Z86" i="5" s="1"/>
  <c r="C85" i="4"/>
  <c r="U53" i="1"/>
  <c r="R53" i="1"/>
  <c r="A84" i="4"/>
  <c r="A85" i="5" s="1"/>
  <c r="D84" i="4"/>
  <c r="D85" i="5" s="1"/>
  <c r="E84" i="4"/>
  <c r="H84" i="4"/>
  <c r="T52" i="1"/>
  <c r="W53" i="1" s="1"/>
  <c r="Y53" i="1" s="1"/>
  <c r="I85" i="4" l="1"/>
  <c r="V54" i="1"/>
  <c r="C86" i="5"/>
  <c r="M86" i="5"/>
  <c r="AB86" i="5"/>
  <c r="K85" i="4"/>
  <c r="O85" i="5"/>
  <c r="L52" i="1"/>
  <c r="D52" i="1"/>
  <c r="B84" i="4" s="1"/>
  <c r="B85" i="5" s="1"/>
  <c r="J52" i="1"/>
  <c r="K53" i="1" s="1"/>
  <c r="Q52" i="1"/>
  <c r="G84" i="4" s="1"/>
  <c r="Z52" i="1"/>
  <c r="L85" i="4" l="1"/>
  <c r="V86" i="5"/>
  <c r="Q86" i="5"/>
  <c r="AB85" i="5"/>
  <c r="M52" i="1"/>
  <c r="F84" i="4" s="1"/>
  <c r="Z85" i="5" s="1"/>
  <c r="C84" i="4"/>
  <c r="K84" i="4"/>
  <c r="U52" i="1"/>
  <c r="R52" i="1"/>
  <c r="H83" i="4"/>
  <c r="E83" i="4"/>
  <c r="D83" i="4"/>
  <c r="O84" i="5" s="1"/>
  <c r="A83" i="4"/>
  <c r="A84" i="5" s="1"/>
  <c r="T51" i="1"/>
  <c r="W52" i="1" s="1"/>
  <c r="Y52" i="1" s="1"/>
  <c r="I84" i="4" l="1"/>
  <c r="V53" i="1"/>
  <c r="D84" i="5"/>
  <c r="C85" i="5"/>
  <c r="M85" i="5"/>
  <c r="Q85" i="5"/>
  <c r="L51" i="1"/>
  <c r="D51" i="1"/>
  <c r="B83" i="4" s="1"/>
  <c r="B84" i="5" s="1"/>
  <c r="J51" i="1"/>
  <c r="K52" i="1" s="1"/>
  <c r="Q51" i="1"/>
  <c r="G83" i="4" s="1"/>
  <c r="Z51" i="1"/>
  <c r="V85" i="5" l="1"/>
  <c r="L84" i="4"/>
  <c r="K83" i="4"/>
  <c r="AB84" i="5"/>
  <c r="M51" i="1"/>
  <c r="F83" i="4" s="1"/>
  <c r="Z84" i="5" s="1"/>
  <c r="C83" i="4"/>
  <c r="R51" i="1"/>
  <c r="U51" i="1"/>
  <c r="T50" i="1"/>
  <c r="W51" i="1" s="1"/>
  <c r="Y51" i="1" s="1"/>
  <c r="T49" i="1"/>
  <c r="T48" i="1"/>
  <c r="T47" i="1"/>
  <c r="A80" i="4"/>
  <c r="A81" i="5" s="1"/>
  <c r="D80" i="4"/>
  <c r="D81" i="4" s="1"/>
  <c r="D82" i="4" s="1"/>
  <c r="E80" i="4"/>
  <c r="E81" i="4" s="1"/>
  <c r="E82" i="4" s="1"/>
  <c r="H80" i="4"/>
  <c r="H81" i="4" s="1"/>
  <c r="H82" i="4" s="1"/>
  <c r="I83" i="4" l="1"/>
  <c r="V52" i="1"/>
  <c r="O81" i="5"/>
  <c r="D81" i="5"/>
  <c r="O83" i="5"/>
  <c r="D83" i="5"/>
  <c r="C84" i="5"/>
  <c r="M84" i="5"/>
  <c r="Q84" i="5"/>
  <c r="L83" i="4"/>
  <c r="V84" i="5"/>
  <c r="A81" i="4"/>
  <c r="O82" i="5"/>
  <c r="D82" i="5"/>
  <c r="L50" i="1"/>
  <c r="D50" i="1"/>
  <c r="B80" i="4" s="1"/>
  <c r="J50" i="1"/>
  <c r="K51" i="1" s="1"/>
  <c r="Q50" i="1"/>
  <c r="G80" i="4" s="1"/>
  <c r="Z50" i="1"/>
  <c r="B81" i="5" l="1"/>
  <c r="B81" i="4"/>
  <c r="A82" i="4"/>
  <c r="A83" i="5" s="1"/>
  <c r="A82" i="5"/>
  <c r="M50" i="1"/>
  <c r="F80" i="4" s="1"/>
  <c r="C80" i="4"/>
  <c r="AB81" i="5"/>
  <c r="G81" i="4"/>
  <c r="K80" i="4"/>
  <c r="U50" i="1"/>
  <c r="R50" i="1"/>
  <c r="A79" i="4"/>
  <c r="A80" i="5" s="1"/>
  <c r="D79" i="4"/>
  <c r="O80" i="5" s="1"/>
  <c r="E79" i="4"/>
  <c r="H79" i="4"/>
  <c r="I80" i="4" l="1"/>
  <c r="L80" i="4" s="1"/>
  <c r="V51" i="1"/>
  <c r="B82" i="4"/>
  <c r="B83" i="5" s="1"/>
  <c r="B82" i="5"/>
  <c r="M81" i="5"/>
  <c r="C81" i="5"/>
  <c r="C81" i="4"/>
  <c r="F81" i="4"/>
  <c r="Z81" i="5"/>
  <c r="K81" i="4"/>
  <c r="Q81" i="5"/>
  <c r="G82" i="4"/>
  <c r="AB82" i="5"/>
  <c r="D80" i="5"/>
  <c r="W50" i="1"/>
  <c r="Y50" i="1" s="1"/>
  <c r="I81" i="4" l="1"/>
  <c r="V81" i="5"/>
  <c r="F82" i="4"/>
  <c r="Z83" i="5" s="1"/>
  <c r="Z82" i="5"/>
  <c r="C82" i="4"/>
  <c r="C82" i="5"/>
  <c r="M82" i="5"/>
  <c r="AB83" i="5"/>
  <c r="K82" i="4"/>
  <c r="Q82" i="5"/>
  <c r="I82" i="4"/>
  <c r="V82" i="5"/>
  <c r="L81" i="4"/>
  <c r="L49" i="1"/>
  <c r="D49" i="1"/>
  <c r="B79" i="4" s="1"/>
  <c r="B80" i="5" s="1"/>
  <c r="J49" i="1"/>
  <c r="K50" i="1" s="1"/>
  <c r="Q49" i="1"/>
  <c r="Z49" i="1"/>
  <c r="C83" i="5" l="1"/>
  <c r="M83" i="5"/>
  <c r="Q83" i="5"/>
  <c r="V83" i="5"/>
  <c r="L82" i="4"/>
  <c r="R49" i="1"/>
  <c r="G79" i="4"/>
  <c r="M49" i="1"/>
  <c r="F79" i="4" s="1"/>
  <c r="Z80" i="5" s="1"/>
  <c r="C79" i="4"/>
  <c r="U49" i="1"/>
  <c r="W49" i="1"/>
  <c r="Y49" i="1" s="1"/>
  <c r="I79" i="4" l="1"/>
  <c r="V50" i="1"/>
  <c r="V80" i="5"/>
  <c r="L79" i="4"/>
  <c r="M80" i="5"/>
  <c r="C80" i="5"/>
  <c r="AB80" i="5"/>
  <c r="K79" i="4"/>
  <c r="A78" i="4"/>
  <c r="A79" i="5" s="1"/>
  <c r="D78" i="4"/>
  <c r="E78" i="4"/>
  <c r="H78" i="4"/>
  <c r="Q80" i="5" l="1"/>
  <c r="D79" i="5"/>
  <c r="O79" i="5"/>
  <c r="L48" i="1"/>
  <c r="D48" i="1"/>
  <c r="B78" i="4" s="1"/>
  <c r="B79" i="5" s="1"/>
  <c r="J48" i="1"/>
  <c r="K49" i="1" s="1"/>
  <c r="Q48" i="1"/>
  <c r="G78" i="4" s="1"/>
  <c r="Z48" i="1"/>
  <c r="M48" i="1" l="1"/>
  <c r="F78" i="4" s="1"/>
  <c r="Z79" i="5" s="1"/>
  <c r="C78" i="4"/>
  <c r="AB79" i="5"/>
  <c r="K78" i="4"/>
  <c r="R48" i="1"/>
  <c r="U48" i="1"/>
  <c r="V49" i="1" s="1"/>
  <c r="A77" i="4"/>
  <c r="A78" i="5" s="1"/>
  <c r="D77" i="4"/>
  <c r="D78" i="5" s="1"/>
  <c r="E77" i="4"/>
  <c r="H77" i="4"/>
  <c r="C79" i="5" l="1"/>
  <c r="M79" i="5"/>
  <c r="Q79" i="5"/>
  <c r="I78" i="4"/>
  <c r="V79" i="5" s="1"/>
  <c r="O78" i="5"/>
  <c r="L78" i="4" l="1"/>
  <c r="W48" i="1"/>
  <c r="Y48" i="1" s="1"/>
  <c r="W47" i="1" l="1"/>
  <c r="L47" i="1"/>
  <c r="D47" i="1"/>
  <c r="B77" i="4" s="1"/>
  <c r="B78" i="5" s="1"/>
  <c r="J47" i="1"/>
  <c r="K48" i="1" s="1"/>
  <c r="Q47" i="1"/>
  <c r="Z47" i="1"/>
  <c r="Y47" i="1" l="1"/>
  <c r="R47" i="1"/>
  <c r="G77" i="4"/>
  <c r="M47" i="1"/>
  <c r="F77" i="4" s="1"/>
  <c r="Z78" i="5" s="1"/>
  <c r="C77" i="4"/>
  <c r="U47" i="1"/>
  <c r="V48" i="1" s="1"/>
  <c r="H76" i="4"/>
  <c r="E76" i="4"/>
  <c r="D76" i="4"/>
  <c r="A76" i="4"/>
  <c r="I77" i="4" l="1"/>
  <c r="C78" i="5"/>
  <c r="M78" i="5"/>
  <c r="AB78" i="5"/>
  <c r="K77" i="4"/>
  <c r="A77" i="5"/>
  <c r="D77" i="5"/>
  <c r="O77" i="5"/>
  <c r="W46" i="1"/>
  <c r="L46" i="1"/>
  <c r="D46" i="1"/>
  <c r="B76" i="4" s="1"/>
  <c r="B77" i="5" s="1"/>
  <c r="J46" i="1"/>
  <c r="K47" i="1" s="1"/>
  <c r="Q46" i="1"/>
  <c r="Z46" i="1"/>
  <c r="Y46" i="1" l="1"/>
  <c r="Q78" i="5"/>
  <c r="L77" i="4"/>
  <c r="V78" i="5"/>
  <c r="M46" i="1"/>
  <c r="F76" i="4" s="1"/>
  <c r="Z77" i="5" s="1"/>
  <c r="C76" i="4"/>
  <c r="U46" i="1"/>
  <c r="G76" i="4"/>
  <c r="R46" i="1"/>
  <c r="A73" i="4"/>
  <c r="D73" i="4"/>
  <c r="E73" i="4"/>
  <c r="E74" i="4" s="1"/>
  <c r="E75" i="4" s="1"/>
  <c r="H73" i="4"/>
  <c r="H74" i="4" s="1"/>
  <c r="H75" i="4" s="1"/>
  <c r="W45" i="1"/>
  <c r="L45" i="1"/>
  <c r="D45" i="1"/>
  <c r="B73" i="4" s="1"/>
  <c r="J45" i="1"/>
  <c r="Q45" i="1"/>
  <c r="R45" i="1" s="1"/>
  <c r="Z45" i="1"/>
  <c r="Y45" i="1" l="1"/>
  <c r="I76" i="4"/>
  <c r="L76" i="4" s="1"/>
  <c r="V47" i="1"/>
  <c r="B74" i="5"/>
  <c r="B74" i="4"/>
  <c r="O74" i="5"/>
  <c r="D74" i="4"/>
  <c r="C77" i="5"/>
  <c r="M77" i="5"/>
  <c r="A74" i="5"/>
  <c r="A74" i="4"/>
  <c r="K76" i="4"/>
  <c r="AB77" i="5"/>
  <c r="D74" i="5"/>
  <c r="M45" i="1"/>
  <c r="F73" i="4" s="1"/>
  <c r="K46" i="1"/>
  <c r="C73" i="4"/>
  <c r="G73" i="4"/>
  <c r="G74" i="4" s="1"/>
  <c r="U45" i="1"/>
  <c r="A72" i="4"/>
  <c r="A73" i="5" s="1"/>
  <c r="D72" i="4"/>
  <c r="D73" i="5" s="1"/>
  <c r="E72" i="4"/>
  <c r="H72" i="4"/>
  <c r="W44" i="1"/>
  <c r="L44" i="1"/>
  <c r="D44" i="1"/>
  <c r="B72" i="4" s="1"/>
  <c r="B73" i="5" s="1"/>
  <c r="J44" i="1"/>
  <c r="C72" i="4" s="1"/>
  <c r="C73" i="5" s="1"/>
  <c r="Q44" i="1"/>
  <c r="G72" i="4" s="1"/>
  <c r="Z44" i="1"/>
  <c r="Y44" i="1" l="1"/>
  <c r="V77" i="5"/>
  <c r="D75" i="4"/>
  <c r="D75" i="5"/>
  <c r="O75" i="5"/>
  <c r="G75" i="4"/>
  <c r="AB75" i="5"/>
  <c r="K72" i="4"/>
  <c r="Q73" i="5" s="1"/>
  <c r="O73" i="5"/>
  <c r="C74" i="4"/>
  <c r="B75" i="4"/>
  <c r="B76" i="5" s="1"/>
  <c r="B75" i="5"/>
  <c r="A75" i="4"/>
  <c r="A76" i="5" s="1"/>
  <c r="A75" i="5"/>
  <c r="Z74" i="5"/>
  <c r="F74" i="4"/>
  <c r="Q77" i="5"/>
  <c r="V46" i="1"/>
  <c r="I73" i="4"/>
  <c r="C74" i="5"/>
  <c r="M74" i="5"/>
  <c r="K73" i="4"/>
  <c r="AB74" i="5"/>
  <c r="AB73" i="5"/>
  <c r="M44" i="1"/>
  <c r="F72" i="4" s="1"/>
  <c r="Z73" i="5" s="1"/>
  <c r="K45" i="1"/>
  <c r="M73" i="5"/>
  <c r="R44" i="1"/>
  <c r="U44" i="1"/>
  <c r="A71" i="4"/>
  <c r="A72" i="5" s="1"/>
  <c r="D71" i="4"/>
  <c r="D72" i="5" s="1"/>
  <c r="E71" i="4"/>
  <c r="H71" i="4"/>
  <c r="W43" i="1"/>
  <c r="L43" i="1"/>
  <c r="D43" i="1"/>
  <c r="B71" i="4" s="1"/>
  <c r="B72" i="5" s="1"/>
  <c r="J43" i="1"/>
  <c r="Q43" i="1"/>
  <c r="R43" i="1" s="1"/>
  <c r="Z43" i="1"/>
  <c r="Y43" i="1" l="1"/>
  <c r="G71" i="4"/>
  <c r="C75" i="4"/>
  <c r="C75" i="5"/>
  <c r="M75" i="5"/>
  <c r="AB76" i="5"/>
  <c r="I74" i="4"/>
  <c r="K74" i="4"/>
  <c r="F75" i="4"/>
  <c r="Z76" i="5" s="1"/>
  <c r="Z75" i="5"/>
  <c r="D76" i="5"/>
  <c r="O76" i="5"/>
  <c r="Q74" i="5"/>
  <c r="L73" i="4"/>
  <c r="V74" i="5"/>
  <c r="O72" i="5"/>
  <c r="V45" i="1"/>
  <c r="I72" i="4"/>
  <c r="M43" i="1"/>
  <c r="F71" i="4" s="1"/>
  <c r="Z72" i="5" s="1"/>
  <c r="K44" i="1"/>
  <c r="AB72" i="5"/>
  <c r="K71" i="4"/>
  <c r="C71" i="4"/>
  <c r="U43" i="1"/>
  <c r="A70" i="4"/>
  <c r="A71" i="5" s="1"/>
  <c r="D70" i="4"/>
  <c r="D71" i="5" s="1"/>
  <c r="E70" i="4"/>
  <c r="H70" i="4"/>
  <c r="W42" i="1"/>
  <c r="L42" i="1"/>
  <c r="D42" i="1"/>
  <c r="B70" i="4" s="1"/>
  <c r="B71" i="5" s="1"/>
  <c r="J42" i="1"/>
  <c r="Q42" i="1"/>
  <c r="U42" i="1" s="1"/>
  <c r="Z42" i="1"/>
  <c r="Y42" i="1" l="1"/>
  <c r="I75" i="4"/>
  <c r="V75" i="5"/>
  <c r="K75" i="4"/>
  <c r="Q75" i="5"/>
  <c r="L74" i="4"/>
  <c r="C76" i="5"/>
  <c r="M76" i="5"/>
  <c r="V43" i="1"/>
  <c r="V73" i="5"/>
  <c r="L72" i="4"/>
  <c r="V44" i="1"/>
  <c r="I71" i="4"/>
  <c r="I70" i="4"/>
  <c r="V71" i="5" s="1"/>
  <c r="Q72" i="5"/>
  <c r="G70" i="4"/>
  <c r="K70" i="4" s="1"/>
  <c r="Q71" i="5" s="1"/>
  <c r="O71" i="5"/>
  <c r="C72" i="5"/>
  <c r="M72" i="5"/>
  <c r="M42" i="1"/>
  <c r="F70" i="4" s="1"/>
  <c r="Z71" i="5" s="1"/>
  <c r="K43" i="1"/>
  <c r="C70" i="4"/>
  <c r="R42" i="1"/>
  <c r="A69" i="4"/>
  <c r="A70" i="5" s="1"/>
  <c r="D69" i="4"/>
  <c r="E69" i="4"/>
  <c r="H69" i="4"/>
  <c r="Q76" i="5" l="1"/>
  <c r="L75" i="4"/>
  <c r="V76" i="5"/>
  <c r="AB71" i="5"/>
  <c r="V72" i="5"/>
  <c r="L71" i="4"/>
  <c r="C71" i="5"/>
  <c r="L70" i="4"/>
  <c r="M71" i="5"/>
  <c r="D70" i="5"/>
  <c r="O70" i="5"/>
  <c r="W41" i="1"/>
  <c r="L41" i="1"/>
  <c r="D41" i="1"/>
  <c r="B69" i="4" s="1"/>
  <c r="B70" i="5" s="1"/>
  <c r="J41" i="1"/>
  <c r="K42" i="1" s="1"/>
  <c r="Q41" i="1"/>
  <c r="G69" i="4" s="1"/>
  <c r="Z41" i="1"/>
  <c r="Y41" i="1" l="1"/>
  <c r="U41" i="1"/>
  <c r="I69" i="4" s="1"/>
  <c r="V70" i="5" s="1"/>
  <c r="R41" i="1"/>
  <c r="AB70" i="5"/>
  <c r="M41" i="1"/>
  <c r="F69" i="4" s="1"/>
  <c r="Z70" i="5" s="1"/>
  <c r="C69" i="4"/>
  <c r="K69" i="4"/>
  <c r="A66" i="4"/>
  <c r="A67" i="4" s="1"/>
  <c r="D66" i="4"/>
  <c r="D67" i="4" s="1"/>
  <c r="E66" i="4"/>
  <c r="E67" i="4" s="1"/>
  <c r="E68" i="4" s="1"/>
  <c r="H66" i="4"/>
  <c r="H67" i="4" s="1"/>
  <c r="H68" i="4" s="1"/>
  <c r="W40" i="1"/>
  <c r="L40" i="1"/>
  <c r="D40" i="1"/>
  <c r="B66" i="4" s="1"/>
  <c r="J40" i="1"/>
  <c r="C66" i="4" s="1"/>
  <c r="Q40" i="1"/>
  <c r="R40" i="1" s="1"/>
  <c r="Z40" i="1"/>
  <c r="Y40" i="1" l="1"/>
  <c r="V42" i="1"/>
  <c r="O67" i="5"/>
  <c r="U40" i="1"/>
  <c r="V41" i="1" s="1"/>
  <c r="C67" i="5"/>
  <c r="C67" i="4"/>
  <c r="A68" i="4"/>
  <c r="A69" i="5" s="1"/>
  <c r="A68" i="5"/>
  <c r="M40" i="1"/>
  <c r="F66" i="4" s="1"/>
  <c r="K41" i="1"/>
  <c r="Q70" i="5"/>
  <c r="A67" i="5"/>
  <c r="B67" i="5"/>
  <c r="B67" i="4"/>
  <c r="M67" i="5"/>
  <c r="L69" i="4"/>
  <c r="C70" i="5"/>
  <c r="M70" i="5"/>
  <c r="G66" i="4"/>
  <c r="D68" i="4"/>
  <c r="D68" i="5"/>
  <c r="O68" i="5"/>
  <c r="D67" i="5"/>
  <c r="A65" i="4"/>
  <c r="A66" i="5" s="1"/>
  <c r="D65" i="4"/>
  <c r="D66" i="5" s="1"/>
  <c r="E65" i="4"/>
  <c r="H65" i="4"/>
  <c r="I66" i="4" l="1"/>
  <c r="V67" i="5" s="1"/>
  <c r="Z67" i="5"/>
  <c r="F67" i="4"/>
  <c r="O69" i="5"/>
  <c r="D69" i="5"/>
  <c r="B68" i="4"/>
  <c r="B69" i="5" s="1"/>
  <c r="B68" i="5"/>
  <c r="C68" i="4"/>
  <c r="C68" i="5"/>
  <c r="M68" i="5"/>
  <c r="G67" i="4"/>
  <c r="AB67" i="5"/>
  <c r="K66" i="4"/>
  <c r="O66" i="5"/>
  <c r="W39" i="1"/>
  <c r="L39" i="1"/>
  <c r="D39" i="1"/>
  <c r="B65" i="4" s="1"/>
  <c r="B66" i="5" s="1"/>
  <c r="J39" i="1"/>
  <c r="K40" i="1" s="1"/>
  <c r="Q39" i="1"/>
  <c r="G65" i="4" s="1"/>
  <c r="Z39" i="1"/>
  <c r="L66" i="4" l="1"/>
  <c r="L67" i="4" s="1"/>
  <c r="I67" i="4"/>
  <c r="Y39" i="1"/>
  <c r="G68" i="4"/>
  <c r="AB68" i="5"/>
  <c r="M69" i="5"/>
  <c r="C69" i="5"/>
  <c r="F68" i="4"/>
  <c r="Z69" i="5" s="1"/>
  <c r="Z68" i="5"/>
  <c r="I68" i="4"/>
  <c r="V68" i="5"/>
  <c r="K67" i="4"/>
  <c r="Q67" i="5"/>
  <c r="K65" i="4"/>
  <c r="AB66" i="5"/>
  <c r="M39" i="1"/>
  <c r="F65" i="4" s="1"/>
  <c r="Z66" i="5" s="1"/>
  <c r="C65" i="4"/>
  <c r="U39" i="1"/>
  <c r="V40" i="1" s="1"/>
  <c r="R39" i="1"/>
  <c r="A64" i="4"/>
  <c r="A65" i="5" s="1"/>
  <c r="D64" i="4"/>
  <c r="O65" i="5" s="1"/>
  <c r="E64" i="4"/>
  <c r="H64" i="4"/>
  <c r="W38" i="1"/>
  <c r="L38" i="1"/>
  <c r="D38" i="1"/>
  <c r="B64" i="4" s="1"/>
  <c r="B65" i="5" s="1"/>
  <c r="J38" i="1"/>
  <c r="K39" i="1" s="1"/>
  <c r="Q38" i="1"/>
  <c r="R38" i="1" s="1"/>
  <c r="Z38" i="1"/>
  <c r="Y38" i="1" l="1"/>
  <c r="L68" i="4"/>
  <c r="Q68" i="5"/>
  <c r="K68" i="4"/>
  <c r="V69" i="5"/>
  <c r="D65" i="5"/>
  <c r="AB69" i="5"/>
  <c r="C64" i="4"/>
  <c r="M65" i="5" s="1"/>
  <c r="G64" i="4"/>
  <c r="M38" i="1"/>
  <c r="F64" i="4" s="1"/>
  <c r="Z65" i="5" s="1"/>
  <c r="C66" i="5"/>
  <c r="M66" i="5"/>
  <c r="I65" i="4"/>
  <c r="Q66" i="5"/>
  <c r="U38" i="1"/>
  <c r="H63" i="4"/>
  <c r="E63" i="4"/>
  <c r="D63" i="4"/>
  <c r="O64" i="5" s="1"/>
  <c r="A63" i="4"/>
  <c r="A64" i="5" s="1"/>
  <c r="N80" i="4"/>
  <c r="W37" i="1"/>
  <c r="L37" i="1"/>
  <c r="D37" i="1"/>
  <c r="B63" i="4" s="1"/>
  <c r="B64" i="5" s="1"/>
  <c r="J37" i="1"/>
  <c r="Q37" i="1"/>
  <c r="G63" i="4" s="1"/>
  <c r="Z37" i="1"/>
  <c r="Y37" i="1" l="1"/>
  <c r="Q69" i="5"/>
  <c r="C65" i="5"/>
  <c r="AB65" i="5"/>
  <c r="K64" i="4"/>
  <c r="Q65" i="5" s="1"/>
  <c r="V66" i="5"/>
  <c r="V39" i="1"/>
  <c r="I64" i="4"/>
  <c r="L65" i="4"/>
  <c r="D64" i="5"/>
  <c r="K63" i="4"/>
  <c r="AB64" i="5"/>
  <c r="M37" i="1"/>
  <c r="F63" i="4" s="1"/>
  <c r="Z64" i="5" s="1"/>
  <c r="K38" i="1"/>
  <c r="C63" i="4"/>
  <c r="U37" i="1"/>
  <c r="R37" i="1"/>
  <c r="A59" i="4"/>
  <c r="A60" i="4" s="1"/>
  <c r="D59" i="4"/>
  <c r="E59" i="4"/>
  <c r="E60" i="4" s="1"/>
  <c r="E61" i="4" s="1"/>
  <c r="E62" i="4" s="1"/>
  <c r="H59" i="4"/>
  <c r="H60" i="4" s="1"/>
  <c r="H61" i="4" s="1"/>
  <c r="H62" i="4" s="1"/>
  <c r="W36" i="1"/>
  <c r="L36" i="1"/>
  <c r="D36" i="1"/>
  <c r="B59" i="4" s="1"/>
  <c r="J36" i="1"/>
  <c r="Q36" i="1"/>
  <c r="G59" i="4" s="1"/>
  <c r="Z36" i="1"/>
  <c r="Y36" i="1" l="1"/>
  <c r="U36" i="1"/>
  <c r="V37" i="1" s="1"/>
  <c r="R36" i="1"/>
  <c r="V65" i="5"/>
  <c r="L64" i="4"/>
  <c r="K59" i="4"/>
  <c r="G60" i="4"/>
  <c r="D60" i="5"/>
  <c r="D60" i="4"/>
  <c r="A61" i="4"/>
  <c r="A61" i="5"/>
  <c r="O60" i="5"/>
  <c r="A60" i="5"/>
  <c r="V38" i="1"/>
  <c r="I63" i="4"/>
  <c r="Q64" i="5"/>
  <c r="B60" i="5"/>
  <c r="B60" i="4"/>
  <c r="M64" i="5"/>
  <c r="C64" i="5"/>
  <c r="AB60" i="5"/>
  <c r="I59" i="4"/>
  <c r="I60" i="4" s="1"/>
  <c r="M36" i="1"/>
  <c r="F59" i="4" s="1"/>
  <c r="K37" i="1"/>
  <c r="C59" i="4"/>
  <c r="C60" i="4" s="1"/>
  <c r="A58" i="4"/>
  <c r="A59" i="5" s="1"/>
  <c r="D58" i="4"/>
  <c r="D59" i="5" s="1"/>
  <c r="E58" i="4"/>
  <c r="H58" i="4"/>
  <c r="W35" i="1"/>
  <c r="L35" i="1"/>
  <c r="D35" i="1"/>
  <c r="B58" i="4" s="1"/>
  <c r="B59" i="5" s="1"/>
  <c r="J35" i="1"/>
  <c r="Q35" i="1"/>
  <c r="G58" i="4" s="1"/>
  <c r="Z35" i="1"/>
  <c r="Y35" i="1" l="1"/>
  <c r="K58" i="4"/>
  <c r="Q59" i="5" s="1"/>
  <c r="V64" i="5"/>
  <c r="L63" i="4"/>
  <c r="A62" i="5"/>
  <c r="A62" i="4"/>
  <c r="A63" i="5" s="1"/>
  <c r="D61" i="4"/>
  <c r="O61" i="5"/>
  <c r="D61" i="5"/>
  <c r="G61" i="4"/>
  <c r="AB61" i="5"/>
  <c r="I61" i="4"/>
  <c r="V61" i="5"/>
  <c r="L59" i="4"/>
  <c r="L60" i="4" s="1"/>
  <c r="Q60" i="5"/>
  <c r="K60" i="4"/>
  <c r="Z60" i="5"/>
  <c r="F60" i="4"/>
  <c r="C61" i="4"/>
  <c r="M61" i="5"/>
  <c r="C61" i="5"/>
  <c r="B61" i="4"/>
  <c r="B61" i="5"/>
  <c r="V60" i="5"/>
  <c r="O59" i="5"/>
  <c r="C60" i="5"/>
  <c r="M60" i="5"/>
  <c r="M35" i="1"/>
  <c r="F58" i="4" s="1"/>
  <c r="Z59" i="5" s="1"/>
  <c r="K36" i="1"/>
  <c r="AB59" i="5"/>
  <c r="C58" i="4"/>
  <c r="U35" i="1"/>
  <c r="R35" i="1"/>
  <c r="A57" i="4"/>
  <c r="A58" i="5" s="1"/>
  <c r="D57" i="4"/>
  <c r="O58" i="5" s="1"/>
  <c r="E57" i="4"/>
  <c r="H57" i="4"/>
  <c r="W34" i="1"/>
  <c r="L34" i="1"/>
  <c r="D34" i="1"/>
  <c r="B57" i="4" s="1"/>
  <c r="B58" i="5" s="1"/>
  <c r="J34" i="1"/>
  <c r="C57" i="4" s="1"/>
  <c r="Q34" i="1"/>
  <c r="R34" i="1" s="1"/>
  <c r="Z34" i="1"/>
  <c r="Y34" i="1" l="1"/>
  <c r="O62" i="5"/>
  <c r="D62" i="5"/>
  <c r="D62" i="4"/>
  <c r="V62" i="5"/>
  <c r="I62" i="4"/>
  <c r="L61" i="4"/>
  <c r="L62" i="4" s="1"/>
  <c r="K61" i="4"/>
  <c r="Q61" i="5"/>
  <c r="G62" i="4"/>
  <c r="AB62" i="5"/>
  <c r="B62" i="5"/>
  <c r="B62" i="4"/>
  <c r="B63" i="5" s="1"/>
  <c r="C62" i="5"/>
  <c r="C62" i="4"/>
  <c r="M62" i="5"/>
  <c r="F61" i="4"/>
  <c r="Z61" i="5"/>
  <c r="D58" i="5"/>
  <c r="V36" i="1"/>
  <c r="I58" i="4"/>
  <c r="L58" i="4" s="1"/>
  <c r="G57" i="4"/>
  <c r="C59" i="5"/>
  <c r="M59" i="5"/>
  <c r="M58" i="5"/>
  <c r="M34" i="1"/>
  <c r="F57" i="4" s="1"/>
  <c r="Z58" i="5" s="1"/>
  <c r="K35" i="1"/>
  <c r="C58" i="5"/>
  <c r="U34" i="1"/>
  <c r="A56" i="4"/>
  <c r="A57" i="5" s="1"/>
  <c r="D56" i="4"/>
  <c r="D57" i="5" s="1"/>
  <c r="E56" i="4"/>
  <c r="H56" i="4"/>
  <c r="W33" i="1"/>
  <c r="L33" i="1"/>
  <c r="D33" i="1"/>
  <c r="B56" i="4" s="1"/>
  <c r="B57" i="5" s="1"/>
  <c r="J33" i="1"/>
  <c r="Q33" i="1"/>
  <c r="G56" i="4" s="1"/>
  <c r="Z33" i="1"/>
  <c r="Y33" i="1" l="1"/>
  <c r="V63" i="5"/>
  <c r="K62" i="4"/>
  <c r="Q62" i="5"/>
  <c r="D63" i="5"/>
  <c r="O63" i="5"/>
  <c r="AB63" i="5"/>
  <c r="Z62" i="5"/>
  <c r="F62" i="4"/>
  <c r="Z63" i="5" s="1"/>
  <c r="C63" i="5"/>
  <c r="M63" i="5"/>
  <c r="AB58" i="5"/>
  <c r="K57" i="4"/>
  <c r="Q58" i="5" s="1"/>
  <c r="V59" i="5"/>
  <c r="O57" i="5"/>
  <c r="V35" i="1"/>
  <c r="I57" i="4"/>
  <c r="K56" i="4"/>
  <c r="AB57" i="5"/>
  <c r="M33" i="1"/>
  <c r="F56" i="4" s="1"/>
  <c r="Z57" i="5" s="1"/>
  <c r="K34" i="1"/>
  <c r="C56" i="4"/>
  <c r="U33" i="1"/>
  <c r="R33" i="1"/>
  <c r="H55" i="4"/>
  <c r="E55" i="4"/>
  <c r="D55" i="4"/>
  <c r="D56" i="5" s="1"/>
  <c r="A55" i="4"/>
  <c r="A56" i="5" s="1"/>
  <c r="A48" i="4"/>
  <c r="W32" i="1"/>
  <c r="L32" i="1"/>
  <c r="D32" i="1"/>
  <c r="B55" i="4" s="1"/>
  <c r="B56" i="5" s="1"/>
  <c r="J32" i="1"/>
  <c r="Q32" i="1"/>
  <c r="R32" i="1" s="1"/>
  <c r="Z32" i="1"/>
  <c r="Y32" i="1" l="1"/>
  <c r="Q63" i="5"/>
  <c r="V58" i="5"/>
  <c r="L57" i="4"/>
  <c r="V34" i="1"/>
  <c r="I56" i="4"/>
  <c r="L56" i="4" s="1"/>
  <c r="Q57" i="5"/>
  <c r="C57" i="5"/>
  <c r="M57" i="5"/>
  <c r="O56" i="5"/>
  <c r="M32" i="1"/>
  <c r="F55" i="4" s="1"/>
  <c r="Z56" i="5" s="1"/>
  <c r="K33" i="1"/>
  <c r="G55" i="4"/>
  <c r="C55" i="4"/>
  <c r="U32" i="1"/>
  <c r="A52" i="4"/>
  <c r="D52" i="4"/>
  <c r="E52" i="4"/>
  <c r="E53" i="4" s="1"/>
  <c r="E54" i="4" s="1"/>
  <c r="H52" i="4"/>
  <c r="H53" i="4" s="1"/>
  <c r="H54" i="4" s="1"/>
  <c r="V57" i="5" l="1"/>
  <c r="I55" i="4"/>
  <c r="V56" i="5" s="1"/>
  <c r="V33" i="1"/>
  <c r="D53" i="5"/>
  <c r="D53" i="4"/>
  <c r="D54" i="4" s="1"/>
  <c r="D55" i="5" s="1"/>
  <c r="K55" i="4"/>
  <c r="AB56" i="5"/>
  <c r="A53" i="5"/>
  <c r="A53" i="4"/>
  <c r="A54" i="4" s="1"/>
  <c r="A55" i="5" s="1"/>
  <c r="C56" i="5"/>
  <c r="M56" i="5"/>
  <c r="O53" i="5"/>
  <c r="W31" i="1"/>
  <c r="L31" i="1"/>
  <c r="D31" i="1"/>
  <c r="B52" i="4" s="1"/>
  <c r="B53" i="4" s="1"/>
  <c r="B54" i="4" s="1"/>
  <c r="J31" i="1"/>
  <c r="K32" i="1" s="1"/>
  <c r="Q31" i="1"/>
  <c r="U31" i="1" s="1"/>
  <c r="V32" i="1" s="1"/>
  <c r="Z31" i="1"/>
  <c r="Y31" i="1" l="1"/>
  <c r="R31" i="1"/>
  <c r="L55" i="4"/>
  <c r="O54" i="5"/>
  <c r="O55" i="5"/>
  <c r="D54" i="5"/>
  <c r="A54" i="5"/>
  <c r="Q56" i="5"/>
  <c r="I52" i="4"/>
  <c r="I53" i="4" s="1"/>
  <c r="I54" i="4" s="1"/>
  <c r="G52" i="4"/>
  <c r="G53" i="4" s="1"/>
  <c r="G54" i="4" s="1"/>
  <c r="M31" i="1"/>
  <c r="F52" i="4" s="1"/>
  <c r="F53" i="4" s="1"/>
  <c r="F54" i="4" s="1"/>
  <c r="C52" i="4"/>
  <c r="C53" i="4" s="1"/>
  <c r="C54" i="4" s="1"/>
  <c r="B53" i="5"/>
  <c r="A51" i="4"/>
  <c r="A52" i="5" s="1"/>
  <c r="D51" i="4"/>
  <c r="O52" i="5" s="1"/>
  <c r="E51" i="4"/>
  <c r="H51" i="4"/>
  <c r="W30" i="1"/>
  <c r="L30" i="1"/>
  <c r="D30" i="1"/>
  <c r="B51" i="4" s="1"/>
  <c r="B52" i="5" s="1"/>
  <c r="J30" i="1"/>
  <c r="C51" i="4" s="1"/>
  <c r="C52" i="5" s="1"/>
  <c r="Q30" i="1"/>
  <c r="R30" i="1" s="1"/>
  <c r="Z30" i="1"/>
  <c r="Y30" i="1" l="1"/>
  <c r="D52" i="5"/>
  <c r="G51" i="4"/>
  <c r="AB52" i="5" s="1"/>
  <c r="K51" i="4"/>
  <c r="C53" i="5"/>
  <c r="M53" i="5"/>
  <c r="Z53" i="5"/>
  <c r="K52" i="4"/>
  <c r="K53" i="4" s="1"/>
  <c r="K54" i="4" s="1"/>
  <c r="AB53" i="5"/>
  <c r="B55" i="5"/>
  <c r="B54" i="5"/>
  <c r="L52" i="4"/>
  <c r="L53" i="4" s="1"/>
  <c r="L54" i="4" s="1"/>
  <c r="V53" i="5"/>
  <c r="M30" i="1"/>
  <c r="F51" i="4" s="1"/>
  <c r="Z52" i="5" s="1"/>
  <c r="K31" i="1"/>
  <c r="M52" i="5"/>
  <c r="U30" i="1"/>
  <c r="A50" i="4"/>
  <c r="A51" i="5" s="1"/>
  <c r="D50" i="4"/>
  <c r="D51" i="5" s="1"/>
  <c r="E50" i="4"/>
  <c r="H50" i="4"/>
  <c r="W29" i="1"/>
  <c r="L29" i="1"/>
  <c r="D29" i="1"/>
  <c r="B50" i="4" s="1"/>
  <c r="B51" i="5" s="1"/>
  <c r="J29" i="1"/>
  <c r="Q29" i="1"/>
  <c r="G50" i="4" s="1"/>
  <c r="Z29" i="1"/>
  <c r="Y29" i="1" l="1"/>
  <c r="O51" i="5"/>
  <c r="Z55" i="5"/>
  <c r="Z54" i="5"/>
  <c r="V31" i="1"/>
  <c r="I51" i="4"/>
  <c r="AB54" i="5"/>
  <c r="Q53" i="5"/>
  <c r="V54" i="5"/>
  <c r="M54" i="5"/>
  <c r="C54" i="5"/>
  <c r="Q52" i="5"/>
  <c r="K50" i="4"/>
  <c r="AB51" i="5"/>
  <c r="M29" i="1"/>
  <c r="F50" i="4" s="1"/>
  <c r="Z51" i="5" s="1"/>
  <c r="K30" i="1"/>
  <c r="C50" i="4"/>
  <c r="C51" i="5" s="1"/>
  <c r="U29" i="1"/>
  <c r="R29" i="1"/>
  <c r="A49" i="4"/>
  <c r="A50" i="5" s="1"/>
  <c r="D49" i="4"/>
  <c r="D50" i="5" s="1"/>
  <c r="E49" i="4"/>
  <c r="H49" i="4"/>
  <c r="W28" i="1"/>
  <c r="L28" i="1"/>
  <c r="D28" i="1"/>
  <c r="B49" i="4" s="1"/>
  <c r="B50" i="5" s="1"/>
  <c r="J28" i="1"/>
  <c r="C49" i="4" s="1"/>
  <c r="C50" i="5" s="1"/>
  <c r="Q28" i="1"/>
  <c r="R28" i="1" s="1"/>
  <c r="Z28" i="1"/>
  <c r="Y28" i="1" l="1"/>
  <c r="AB55" i="5"/>
  <c r="V55" i="5"/>
  <c r="Q54" i="5"/>
  <c r="M55" i="5"/>
  <c r="C55" i="5"/>
  <c r="V52" i="5"/>
  <c r="L51" i="4"/>
  <c r="M51" i="5"/>
  <c r="O50" i="5"/>
  <c r="V30" i="1"/>
  <c r="I50" i="4"/>
  <c r="Q51" i="5"/>
  <c r="G49" i="4"/>
  <c r="M28" i="1"/>
  <c r="F49" i="4" s="1"/>
  <c r="Z50" i="5" s="1"/>
  <c r="K29" i="1"/>
  <c r="M50" i="5"/>
  <c r="U28" i="1"/>
  <c r="A49" i="5"/>
  <c r="D48" i="4"/>
  <c r="O49" i="5" s="1"/>
  <c r="E48" i="4"/>
  <c r="H48" i="4"/>
  <c r="Q55" i="5" l="1"/>
  <c r="V51" i="5"/>
  <c r="L50" i="4"/>
  <c r="AB50" i="5"/>
  <c r="K49" i="4"/>
  <c r="V29" i="1"/>
  <c r="I49" i="4"/>
  <c r="D49" i="5"/>
  <c r="W27" i="1"/>
  <c r="L27" i="1"/>
  <c r="D27" i="1"/>
  <c r="B48" i="4" s="1"/>
  <c r="B49" i="5" s="1"/>
  <c r="J27" i="1"/>
  <c r="K28" i="1" s="1"/>
  <c r="Q27" i="1"/>
  <c r="Z27" i="1"/>
  <c r="Y27" i="1" l="1"/>
  <c r="Q50" i="5"/>
  <c r="V50" i="5"/>
  <c r="L49" i="4"/>
  <c r="U27" i="1"/>
  <c r="V28" i="1" s="1"/>
  <c r="G48" i="4"/>
  <c r="M27" i="1"/>
  <c r="F48" i="4" s="1"/>
  <c r="Z49" i="5" s="1"/>
  <c r="C48" i="4"/>
  <c r="R27" i="1"/>
  <c r="A45" i="4"/>
  <c r="A46" i="4" s="1"/>
  <c r="D45" i="4"/>
  <c r="D46" i="4" s="1"/>
  <c r="E45" i="4"/>
  <c r="E46" i="4" s="1"/>
  <c r="E47" i="4" s="1"/>
  <c r="H45" i="4"/>
  <c r="H46" i="4" s="1"/>
  <c r="H47" i="4" s="1"/>
  <c r="W26" i="1"/>
  <c r="L26" i="1"/>
  <c r="D26" i="1"/>
  <c r="B45" i="4" s="1"/>
  <c r="J26" i="1"/>
  <c r="C45" i="4" s="1"/>
  <c r="Q26" i="1"/>
  <c r="R26" i="1" s="1"/>
  <c r="Z26" i="1"/>
  <c r="Y26" i="1" l="1"/>
  <c r="O46" i="5"/>
  <c r="D46" i="5"/>
  <c r="A46" i="5"/>
  <c r="G45" i="4"/>
  <c r="AB46" i="5" s="1"/>
  <c r="C46" i="5"/>
  <c r="C46" i="4"/>
  <c r="B46" i="5"/>
  <c r="B46" i="4"/>
  <c r="M49" i="5"/>
  <c r="C49" i="5"/>
  <c r="A47" i="4"/>
  <c r="A48" i="5" s="1"/>
  <c r="A47" i="5"/>
  <c r="D47" i="4"/>
  <c r="O47" i="5"/>
  <c r="D47" i="5"/>
  <c r="M26" i="1"/>
  <c r="F45" i="4" s="1"/>
  <c r="K27" i="1"/>
  <c r="K48" i="4"/>
  <c r="AB49" i="5"/>
  <c r="I48" i="4"/>
  <c r="M46" i="5"/>
  <c r="U26" i="1"/>
  <c r="A44" i="4"/>
  <c r="A45" i="5" s="1"/>
  <c r="D44" i="4"/>
  <c r="D45" i="5" s="1"/>
  <c r="E44" i="4"/>
  <c r="H44" i="4"/>
  <c r="W25" i="1"/>
  <c r="L25" i="1"/>
  <c r="D25" i="1"/>
  <c r="B44" i="4" s="1"/>
  <c r="B45" i="5" s="1"/>
  <c r="J25" i="1"/>
  <c r="Q25" i="1"/>
  <c r="G44" i="4" s="1"/>
  <c r="Z25" i="1"/>
  <c r="Y25" i="1" l="1"/>
  <c r="G46" i="4"/>
  <c r="K45" i="4"/>
  <c r="L48" i="4"/>
  <c r="V49" i="5"/>
  <c r="Q49" i="5"/>
  <c r="B47" i="4"/>
  <c r="B48" i="5" s="1"/>
  <c r="B47" i="5"/>
  <c r="V27" i="1"/>
  <c r="I45" i="4"/>
  <c r="D48" i="5"/>
  <c r="O48" i="5"/>
  <c r="C47" i="4"/>
  <c r="C47" i="5"/>
  <c r="M47" i="5"/>
  <c r="Z46" i="5"/>
  <c r="F46" i="4"/>
  <c r="K44" i="4"/>
  <c r="AB45" i="5"/>
  <c r="O45" i="5"/>
  <c r="M25" i="1"/>
  <c r="F44" i="4" s="1"/>
  <c r="Z45" i="5" s="1"/>
  <c r="K26" i="1"/>
  <c r="C44" i="4"/>
  <c r="C45" i="5" s="1"/>
  <c r="U25" i="1"/>
  <c r="R25" i="1"/>
  <c r="A43" i="4"/>
  <c r="A44" i="5" s="1"/>
  <c r="D43" i="4"/>
  <c r="O44" i="5" s="1"/>
  <c r="E43" i="4"/>
  <c r="H43" i="4"/>
  <c r="M45" i="5" l="1"/>
  <c r="K46" i="4"/>
  <c r="Q46" i="5"/>
  <c r="G47" i="4"/>
  <c r="AB48" i="5" s="1"/>
  <c r="AB47" i="5"/>
  <c r="I46" i="4"/>
  <c r="V46" i="5"/>
  <c r="L45" i="4"/>
  <c r="F47" i="4"/>
  <c r="Z48" i="5" s="1"/>
  <c r="Z47" i="5"/>
  <c r="M48" i="5"/>
  <c r="C48" i="5"/>
  <c r="Q45" i="5"/>
  <c r="V26" i="1"/>
  <c r="I44" i="4"/>
  <c r="D44" i="5"/>
  <c r="W24" i="1"/>
  <c r="L24" i="1"/>
  <c r="D24" i="1"/>
  <c r="B43" i="4" s="1"/>
  <c r="B44" i="5" s="1"/>
  <c r="J24" i="1"/>
  <c r="K25" i="1" s="1"/>
  <c r="Q24" i="1"/>
  <c r="Z24" i="1"/>
  <c r="Y24" i="1" l="1"/>
  <c r="Q47" i="5"/>
  <c r="K47" i="4"/>
  <c r="Q48" i="5" s="1"/>
  <c r="L46" i="4"/>
  <c r="I47" i="4"/>
  <c r="V47" i="5"/>
  <c r="V45" i="5"/>
  <c r="L44" i="4"/>
  <c r="G43" i="4"/>
  <c r="M24" i="1"/>
  <c r="F43" i="4" s="1"/>
  <c r="Z44" i="5" s="1"/>
  <c r="C43" i="4"/>
  <c r="R24" i="1"/>
  <c r="U24" i="1"/>
  <c r="V25" i="1" s="1"/>
  <c r="A42" i="4"/>
  <c r="A43" i="5" s="1"/>
  <c r="D42" i="4"/>
  <c r="D43" i="5" s="1"/>
  <c r="E42" i="4"/>
  <c r="H42" i="4"/>
  <c r="W23" i="1"/>
  <c r="L23" i="1"/>
  <c r="D23" i="1"/>
  <c r="B42" i="4" s="1"/>
  <c r="B43" i="5" s="1"/>
  <c r="J23" i="1"/>
  <c r="C42" i="4" s="1"/>
  <c r="C43" i="5" s="1"/>
  <c r="Q23" i="1"/>
  <c r="R23" i="1" s="1"/>
  <c r="Z23" i="1"/>
  <c r="Y23" i="1" l="1"/>
  <c r="V48" i="5"/>
  <c r="L47" i="4"/>
  <c r="O43" i="5"/>
  <c r="G42" i="4"/>
  <c r="M43" i="5"/>
  <c r="C44" i="5"/>
  <c r="M44" i="5"/>
  <c r="AB44" i="5"/>
  <c r="K43" i="4"/>
  <c r="I43" i="4"/>
  <c r="M23" i="1"/>
  <c r="F42" i="4" s="1"/>
  <c r="Z43" i="5" s="1"/>
  <c r="K24" i="1"/>
  <c r="U23" i="1"/>
  <c r="A38" i="4"/>
  <c r="A39" i="4" s="1"/>
  <c r="A40" i="4" s="1"/>
  <c r="A41" i="5" s="1"/>
  <c r="D38" i="4"/>
  <c r="D39" i="5" s="1"/>
  <c r="E38" i="4"/>
  <c r="E39" i="4" s="1"/>
  <c r="E40" i="4" s="1"/>
  <c r="H38" i="4"/>
  <c r="H39" i="4" s="1"/>
  <c r="H40" i="4" s="1"/>
  <c r="A41" i="4"/>
  <c r="A42" i="5" s="1"/>
  <c r="D41" i="4"/>
  <c r="O42" i="5" s="1"/>
  <c r="E41" i="4"/>
  <c r="H41" i="4"/>
  <c r="AB43" i="5" l="1"/>
  <c r="K42" i="4"/>
  <c r="Q43" i="5" s="1"/>
  <c r="V44" i="5"/>
  <c r="L43" i="4"/>
  <c r="Q44" i="5"/>
  <c r="A39" i="5"/>
  <c r="V24" i="1"/>
  <c r="I42" i="4"/>
  <c r="A40" i="5"/>
  <c r="D42" i="5"/>
  <c r="O39" i="5"/>
  <c r="D39" i="4"/>
  <c r="W22" i="1"/>
  <c r="L22" i="1"/>
  <c r="D22" i="1"/>
  <c r="B41" i="4" s="1"/>
  <c r="B42" i="5" s="1"/>
  <c r="J22" i="1"/>
  <c r="Q22" i="1"/>
  <c r="G41" i="4" s="1"/>
  <c r="Z22" i="1"/>
  <c r="Y22" i="1" l="1"/>
  <c r="U22" i="1"/>
  <c r="I41" i="4" s="1"/>
  <c r="V42" i="5" s="1"/>
  <c r="R22" i="1"/>
  <c r="V43" i="5"/>
  <c r="L42" i="4"/>
  <c r="C41" i="4"/>
  <c r="M42" i="5" s="1"/>
  <c r="K23" i="1"/>
  <c r="K41" i="4"/>
  <c r="AB42" i="5"/>
  <c r="M22" i="1"/>
  <c r="F41" i="4" s="1"/>
  <c r="Z42" i="5" s="1"/>
  <c r="D40" i="4"/>
  <c r="D40" i="5"/>
  <c r="O40" i="5"/>
  <c r="W21" i="1"/>
  <c r="L21" i="1"/>
  <c r="D21" i="1"/>
  <c r="B38" i="4" s="1"/>
  <c r="J21" i="1"/>
  <c r="Q21" i="1"/>
  <c r="G38" i="4" s="1"/>
  <c r="Z21" i="1"/>
  <c r="Y21" i="1" l="1"/>
  <c r="V23" i="1"/>
  <c r="U21" i="1"/>
  <c r="C42" i="5"/>
  <c r="R21" i="1"/>
  <c r="L41" i="4"/>
  <c r="I38" i="4"/>
  <c r="V22" i="1"/>
  <c r="M21" i="1"/>
  <c r="F38" i="4" s="1"/>
  <c r="C38" i="4"/>
  <c r="K22" i="1"/>
  <c r="O41" i="5"/>
  <c r="D41" i="5"/>
  <c r="B39" i="5"/>
  <c r="B39" i="4"/>
  <c r="K38" i="4"/>
  <c r="AB39" i="5"/>
  <c r="G39" i="4"/>
  <c r="Q42" i="5"/>
  <c r="A37" i="4"/>
  <c r="A38" i="5" s="1"/>
  <c r="D37" i="4"/>
  <c r="O38" i="5" s="1"/>
  <c r="E37" i="4"/>
  <c r="H37" i="4"/>
  <c r="D36" i="4"/>
  <c r="E36" i="4"/>
  <c r="H36" i="4"/>
  <c r="G40" i="4" l="1"/>
  <c r="AB40" i="5"/>
  <c r="K39" i="4"/>
  <c r="Q39" i="5"/>
  <c r="D38" i="5"/>
  <c r="Z39" i="5"/>
  <c r="F39" i="4"/>
  <c r="B40" i="4"/>
  <c r="B41" i="5" s="1"/>
  <c r="B40" i="5"/>
  <c r="C39" i="5"/>
  <c r="C39" i="4"/>
  <c r="M39" i="5"/>
  <c r="L38" i="4"/>
  <c r="I39" i="4"/>
  <c r="V39" i="5"/>
  <c r="W20" i="1"/>
  <c r="L20" i="1"/>
  <c r="D20" i="1"/>
  <c r="B37" i="4" s="1"/>
  <c r="B38" i="5" s="1"/>
  <c r="J20" i="1"/>
  <c r="Q20" i="1"/>
  <c r="R20" i="1" s="1"/>
  <c r="Z20" i="1"/>
  <c r="Y20" i="1" l="1"/>
  <c r="U20" i="1"/>
  <c r="I37" i="4" s="1"/>
  <c r="V38" i="5" s="1"/>
  <c r="C40" i="4"/>
  <c r="M40" i="5"/>
  <c r="C40" i="5"/>
  <c r="F40" i="4"/>
  <c r="Z41" i="5" s="1"/>
  <c r="Z40" i="5"/>
  <c r="I40" i="4"/>
  <c r="V40" i="5"/>
  <c r="K40" i="4"/>
  <c r="Q40" i="5"/>
  <c r="L39" i="4"/>
  <c r="AB41" i="5"/>
  <c r="C37" i="4"/>
  <c r="C38" i="5" s="1"/>
  <c r="K21" i="1"/>
  <c r="G37" i="4"/>
  <c r="M20" i="1"/>
  <c r="F37" i="4" s="1"/>
  <c r="Z38" i="5" s="1"/>
  <c r="D37" i="5"/>
  <c r="O37" i="5"/>
  <c r="A36" i="4"/>
  <c r="A37" i="5" s="1"/>
  <c r="V21" i="1" l="1"/>
  <c r="L37" i="4"/>
  <c r="M38" i="5"/>
  <c r="Q41" i="5"/>
  <c r="M41" i="5"/>
  <c r="C41" i="5"/>
  <c r="L40" i="4"/>
  <c r="V41" i="5"/>
  <c r="K37" i="4"/>
  <c r="AB38" i="5"/>
  <c r="W19" i="1"/>
  <c r="L19" i="1"/>
  <c r="D19" i="1"/>
  <c r="J19" i="1"/>
  <c r="M19" i="1" s="1"/>
  <c r="Q19" i="1"/>
  <c r="G36" i="4" s="1"/>
  <c r="K36" i="4" s="1"/>
  <c r="Z19" i="1"/>
  <c r="Y19" i="1" l="1"/>
  <c r="R19" i="1"/>
  <c r="B36" i="4"/>
  <c r="B37" i="5" s="1"/>
  <c r="C36" i="4"/>
  <c r="M37" i="5" s="1"/>
  <c r="K20" i="1"/>
  <c r="Q38" i="5"/>
  <c r="F36" i="4"/>
  <c r="Z37" i="5" s="1"/>
  <c r="U19" i="1"/>
  <c r="A35" i="4"/>
  <c r="A36" i="5" s="1"/>
  <c r="D35" i="4"/>
  <c r="O36" i="5" s="1"/>
  <c r="E35" i="4"/>
  <c r="H35" i="4"/>
  <c r="C37" i="5" l="1"/>
  <c r="I36" i="4"/>
  <c r="V37" i="5" s="1"/>
  <c r="V20" i="1"/>
  <c r="D36" i="5"/>
  <c r="AB37" i="5"/>
  <c r="W18" i="1"/>
  <c r="L18" i="1"/>
  <c r="D18" i="1"/>
  <c r="B35" i="4" s="1"/>
  <c r="B36" i="5" s="1"/>
  <c r="J18" i="1"/>
  <c r="Q18" i="1"/>
  <c r="Z18" i="1"/>
  <c r="Y18" i="1" l="1"/>
  <c r="L36" i="4"/>
  <c r="C35" i="4"/>
  <c r="C36" i="5" s="1"/>
  <c r="K19" i="1"/>
  <c r="Q37" i="5"/>
  <c r="G35" i="4"/>
  <c r="M18" i="1"/>
  <c r="F35" i="4" s="1"/>
  <c r="Z36" i="5" s="1"/>
  <c r="R18" i="1"/>
  <c r="U18" i="1"/>
  <c r="V19" i="1" s="1"/>
  <c r="A31" i="4"/>
  <c r="A32" i="5" s="1"/>
  <c r="D31" i="4"/>
  <c r="E31" i="4"/>
  <c r="E32" i="4" s="1"/>
  <c r="E33" i="4" s="1"/>
  <c r="H31" i="4"/>
  <c r="H32" i="4" s="1"/>
  <c r="H33" i="4" s="1"/>
  <c r="A34" i="4"/>
  <c r="A35" i="5" s="1"/>
  <c r="D34" i="4"/>
  <c r="D35" i="5" s="1"/>
  <c r="E34" i="4"/>
  <c r="H34" i="4"/>
  <c r="O35" i="5" l="1"/>
  <c r="M36" i="5"/>
  <c r="I35" i="4"/>
  <c r="K35" i="4"/>
  <c r="AB36" i="5"/>
  <c r="D32" i="5"/>
  <c r="D32" i="4"/>
  <c r="O32" i="5"/>
  <c r="A32" i="4"/>
  <c r="W17" i="1"/>
  <c r="L17" i="1"/>
  <c r="D17" i="1"/>
  <c r="B34" i="4" s="1"/>
  <c r="B35" i="5" s="1"/>
  <c r="J17" i="1"/>
  <c r="K18" i="1" s="1"/>
  <c r="Q17" i="1"/>
  <c r="R17" i="1" s="1"/>
  <c r="Z17" i="1"/>
  <c r="Y17" i="1" l="1"/>
  <c r="V36" i="5"/>
  <c r="L35" i="4"/>
  <c r="Q36" i="5"/>
  <c r="U17" i="1"/>
  <c r="G34" i="4"/>
  <c r="M17" i="1"/>
  <c r="F34" i="4" s="1"/>
  <c r="Z35" i="5" s="1"/>
  <c r="C34" i="4"/>
  <c r="A33" i="4"/>
  <c r="A34" i="5" s="1"/>
  <c r="A33" i="5"/>
  <c r="D33" i="4"/>
  <c r="D33" i="5"/>
  <c r="O33" i="5"/>
  <c r="W16" i="1"/>
  <c r="L16" i="1"/>
  <c r="D16" i="1"/>
  <c r="B31" i="4" s="1"/>
  <c r="J16" i="1"/>
  <c r="Q16" i="1"/>
  <c r="G31" i="4" s="1"/>
  <c r="Z16" i="1"/>
  <c r="Y16" i="1" l="1"/>
  <c r="I34" i="4"/>
  <c r="V35" i="5" s="1"/>
  <c r="V18" i="1"/>
  <c r="C35" i="5"/>
  <c r="M35" i="5"/>
  <c r="B32" i="5"/>
  <c r="B32" i="4"/>
  <c r="G32" i="4"/>
  <c r="K31" i="4"/>
  <c r="AB32" i="5"/>
  <c r="M16" i="1"/>
  <c r="F31" i="4" s="1"/>
  <c r="C31" i="4"/>
  <c r="K17" i="1"/>
  <c r="AB35" i="5"/>
  <c r="K34" i="4"/>
  <c r="O34" i="5"/>
  <c r="D34" i="5"/>
  <c r="U16" i="1"/>
  <c r="R16" i="1"/>
  <c r="A30" i="4"/>
  <c r="A31" i="5" s="1"/>
  <c r="D30" i="4"/>
  <c r="D31" i="5" s="1"/>
  <c r="E30" i="4"/>
  <c r="H30" i="4"/>
  <c r="L15" i="1"/>
  <c r="W15" i="1"/>
  <c r="D15" i="1"/>
  <c r="B30" i="4" s="1"/>
  <c r="B31" i="5" s="1"/>
  <c r="J15" i="1"/>
  <c r="Q15" i="1"/>
  <c r="U15" i="1" s="1"/>
  <c r="Z15" i="1"/>
  <c r="Y15" i="1" l="1"/>
  <c r="L34" i="4"/>
  <c r="O31" i="5"/>
  <c r="V16" i="1"/>
  <c r="Q35" i="5"/>
  <c r="F32" i="4"/>
  <c r="Z32" i="5"/>
  <c r="C32" i="5"/>
  <c r="C32" i="4"/>
  <c r="M32" i="5"/>
  <c r="I31" i="4"/>
  <c r="V17" i="1"/>
  <c r="G30" i="4"/>
  <c r="B33" i="4"/>
  <c r="B34" i="5" s="1"/>
  <c r="B33" i="5"/>
  <c r="I30" i="4"/>
  <c r="Q32" i="5"/>
  <c r="K32" i="4"/>
  <c r="G33" i="4"/>
  <c r="AB33" i="5"/>
  <c r="M15" i="1"/>
  <c r="F30" i="4" s="1"/>
  <c r="Z31" i="5" s="1"/>
  <c r="K16" i="1"/>
  <c r="C30" i="4"/>
  <c r="R15" i="1"/>
  <c r="A29" i="4"/>
  <c r="A30" i="5" s="1"/>
  <c r="D29" i="4"/>
  <c r="O30" i="5" s="1"/>
  <c r="E29" i="4"/>
  <c r="H29" i="4"/>
  <c r="W14" i="1"/>
  <c r="L14" i="1"/>
  <c r="D14" i="1"/>
  <c r="B29" i="4" s="1"/>
  <c r="B30" i="5" s="1"/>
  <c r="J14" i="1"/>
  <c r="Q14" i="1"/>
  <c r="G29" i="4" s="1"/>
  <c r="Z14" i="1"/>
  <c r="Y14" i="1" l="1"/>
  <c r="K30" i="4"/>
  <c r="AB31" i="5"/>
  <c r="V31" i="5"/>
  <c r="I32" i="4"/>
  <c r="L31" i="4"/>
  <c r="V32" i="5"/>
  <c r="C33" i="4"/>
  <c r="C33" i="5"/>
  <c r="M33" i="5"/>
  <c r="AB34" i="5"/>
  <c r="K33" i="4"/>
  <c r="Q33" i="5"/>
  <c r="F33" i="4"/>
  <c r="Z34" i="5" s="1"/>
  <c r="Z33" i="5"/>
  <c r="M31" i="5"/>
  <c r="L30" i="4"/>
  <c r="C31" i="5"/>
  <c r="K29" i="4"/>
  <c r="AB30" i="5"/>
  <c r="D30" i="5"/>
  <c r="M14" i="1"/>
  <c r="F29" i="4" s="1"/>
  <c r="Z30" i="5" s="1"/>
  <c r="K15" i="1"/>
  <c r="C29" i="4"/>
  <c r="C30" i="5" s="1"/>
  <c r="U14" i="1"/>
  <c r="R14" i="1"/>
  <c r="A28" i="4"/>
  <c r="A29" i="5" s="1"/>
  <c r="D28" i="4"/>
  <c r="O29" i="5" s="1"/>
  <c r="E28" i="4"/>
  <c r="H28" i="4"/>
  <c r="W13" i="1"/>
  <c r="L13" i="1"/>
  <c r="D13" i="1"/>
  <c r="B28" i="4" s="1"/>
  <c r="B29" i="5" s="1"/>
  <c r="J13" i="1"/>
  <c r="Q13" i="1"/>
  <c r="R13" i="1" s="1"/>
  <c r="Z13" i="1"/>
  <c r="Y13" i="1" l="1"/>
  <c r="M30" i="5"/>
  <c r="M34" i="5"/>
  <c r="C34" i="5"/>
  <c r="Q34" i="5"/>
  <c r="L32" i="4"/>
  <c r="I33" i="4"/>
  <c r="V33" i="5"/>
  <c r="Q31" i="5"/>
  <c r="V15" i="1"/>
  <c r="I29" i="4"/>
  <c r="Q30" i="5"/>
  <c r="D29" i="5"/>
  <c r="M13" i="1"/>
  <c r="F28" i="4" s="1"/>
  <c r="Z29" i="5" s="1"/>
  <c r="K14" i="1"/>
  <c r="C28" i="4"/>
  <c r="C29" i="5" s="1"/>
  <c r="G28" i="4"/>
  <c r="U13" i="1"/>
  <c r="H27" i="4"/>
  <c r="E27" i="4"/>
  <c r="D27" i="4"/>
  <c r="D28" i="5" s="1"/>
  <c r="A27" i="4"/>
  <c r="A28" i="5" s="1"/>
  <c r="L33" i="4" l="1"/>
  <c r="M29" i="5"/>
  <c r="V34" i="5"/>
  <c r="V30" i="5"/>
  <c r="L29" i="4"/>
  <c r="K28" i="4"/>
  <c r="AB29" i="5"/>
  <c r="V14" i="1"/>
  <c r="I28" i="4"/>
  <c r="L28" i="4" s="1"/>
  <c r="O28" i="5"/>
  <c r="W12" i="1"/>
  <c r="L12" i="1"/>
  <c r="D12" i="1"/>
  <c r="B27" i="4" s="1"/>
  <c r="B28" i="5" s="1"/>
  <c r="J12" i="1"/>
  <c r="K13" i="1" s="1"/>
  <c r="Q12" i="1"/>
  <c r="Z12" i="1"/>
  <c r="Y12" i="1" l="1"/>
  <c r="V29" i="5"/>
  <c r="Q29" i="5"/>
  <c r="G27" i="4"/>
  <c r="M12" i="1"/>
  <c r="F27" i="4" s="1"/>
  <c r="Z28" i="5" s="1"/>
  <c r="C27" i="4"/>
  <c r="U12" i="1"/>
  <c r="V13" i="1" s="1"/>
  <c r="R12" i="1"/>
  <c r="A24" i="4"/>
  <c r="A25" i="5" s="1"/>
  <c r="D24" i="4"/>
  <c r="D25" i="4" s="1"/>
  <c r="E24" i="4"/>
  <c r="E25" i="4" s="1"/>
  <c r="E26" i="4" s="1"/>
  <c r="H24" i="4"/>
  <c r="H25" i="4" s="1"/>
  <c r="H26" i="4" s="1"/>
  <c r="D25" i="5" l="1"/>
  <c r="A25" i="4"/>
  <c r="A26" i="4" s="1"/>
  <c r="A27" i="5" s="1"/>
  <c r="O25" i="5"/>
  <c r="I27" i="4"/>
  <c r="C28" i="5"/>
  <c r="M28" i="5"/>
  <c r="K27" i="4"/>
  <c r="AB28" i="5"/>
  <c r="D26" i="4"/>
  <c r="D26" i="5"/>
  <c r="O26" i="5"/>
  <c r="W11" i="1"/>
  <c r="L11" i="1"/>
  <c r="D11" i="1"/>
  <c r="B24" i="4" s="1"/>
  <c r="J11" i="1"/>
  <c r="K12" i="1" s="1"/>
  <c r="Q11" i="1"/>
  <c r="Z11" i="1"/>
  <c r="Y11" i="1" l="1"/>
  <c r="A26" i="5"/>
  <c r="L27" i="4"/>
  <c r="V28" i="5"/>
  <c r="Q28" i="5"/>
  <c r="R11" i="1"/>
  <c r="G24" i="4"/>
  <c r="B25" i="5"/>
  <c r="B25" i="4"/>
  <c r="M11" i="1"/>
  <c r="F24" i="4" s="1"/>
  <c r="C24" i="4"/>
  <c r="O27" i="5"/>
  <c r="D27" i="5"/>
  <c r="U11" i="1"/>
  <c r="V12" i="1" s="1"/>
  <c r="A23" i="4"/>
  <c r="A24" i="5" s="1"/>
  <c r="D23" i="4"/>
  <c r="O24" i="5" s="1"/>
  <c r="E23" i="4"/>
  <c r="H23" i="4"/>
  <c r="W10" i="1"/>
  <c r="L10" i="1"/>
  <c r="D10" i="1"/>
  <c r="B23" i="4" s="1"/>
  <c r="B24" i="5" s="1"/>
  <c r="J10" i="1"/>
  <c r="C23" i="4" s="1"/>
  <c r="Q10" i="1"/>
  <c r="U10" i="1" s="1"/>
  <c r="Z10" i="1"/>
  <c r="Y10" i="1" l="1"/>
  <c r="R10" i="1"/>
  <c r="D24" i="5"/>
  <c r="G23" i="4"/>
  <c r="K23" i="4" s="1"/>
  <c r="Q24" i="5" s="1"/>
  <c r="C25" i="5"/>
  <c r="M25" i="5"/>
  <c r="C25" i="4"/>
  <c r="V11" i="1"/>
  <c r="Z25" i="5"/>
  <c r="F25" i="4"/>
  <c r="I24" i="4"/>
  <c r="M10" i="1"/>
  <c r="F23" i="4" s="1"/>
  <c r="Z24" i="5" s="1"/>
  <c r="K11" i="1"/>
  <c r="B26" i="4"/>
  <c r="B27" i="5" s="1"/>
  <c r="B26" i="5"/>
  <c r="K24" i="4"/>
  <c r="AB25" i="5"/>
  <c r="G25" i="4"/>
  <c r="I23" i="4"/>
  <c r="L23" i="4" s="1"/>
  <c r="M24" i="5"/>
  <c r="C24" i="5"/>
  <c r="A22" i="4"/>
  <c r="A23" i="5" s="1"/>
  <c r="D22" i="4"/>
  <c r="D23" i="5" s="1"/>
  <c r="E22" i="4"/>
  <c r="H22" i="4"/>
  <c r="W9" i="1"/>
  <c r="L9" i="1"/>
  <c r="D9" i="1"/>
  <c r="B22" i="4" s="1"/>
  <c r="B23" i="5" s="1"/>
  <c r="J9" i="1"/>
  <c r="Q9" i="1"/>
  <c r="U9" i="1" s="1"/>
  <c r="Z9" i="1"/>
  <c r="Y9" i="1" l="1"/>
  <c r="AB24" i="5"/>
  <c r="L24" i="4"/>
  <c r="V25" i="5"/>
  <c r="I25" i="4"/>
  <c r="C26" i="4"/>
  <c r="M26" i="5"/>
  <c r="C26" i="5"/>
  <c r="K25" i="4"/>
  <c r="Q25" i="5"/>
  <c r="O23" i="5"/>
  <c r="G26" i="4"/>
  <c r="AB26" i="5"/>
  <c r="G22" i="4"/>
  <c r="K22" i="4" s="1"/>
  <c r="F26" i="4"/>
  <c r="Z27" i="5" s="1"/>
  <c r="Z26" i="5"/>
  <c r="V24" i="5"/>
  <c r="V10" i="1"/>
  <c r="I22" i="4"/>
  <c r="M9" i="1"/>
  <c r="F22" i="4" s="1"/>
  <c r="Z23" i="5" s="1"/>
  <c r="K10" i="1"/>
  <c r="C22" i="4"/>
  <c r="R9" i="1"/>
  <c r="A21" i="4"/>
  <c r="A22" i="5" s="1"/>
  <c r="D21" i="4"/>
  <c r="D22" i="5" s="1"/>
  <c r="E21" i="4"/>
  <c r="H21" i="4"/>
  <c r="W8" i="1"/>
  <c r="L8" i="1"/>
  <c r="D8" i="1"/>
  <c r="B21" i="4" s="1"/>
  <c r="B22" i="5" s="1"/>
  <c r="J8" i="1"/>
  <c r="Q8" i="1"/>
  <c r="G21" i="4" s="1"/>
  <c r="Z8" i="1"/>
  <c r="Y8" i="1" l="1"/>
  <c r="K26" i="4"/>
  <c r="Q26" i="5"/>
  <c r="M27" i="5"/>
  <c r="C27" i="5"/>
  <c r="AB27" i="5"/>
  <c r="AB23" i="5"/>
  <c r="L25" i="4"/>
  <c r="I26" i="4"/>
  <c r="V26" i="5"/>
  <c r="V23" i="5"/>
  <c r="L22" i="4"/>
  <c r="M23" i="5"/>
  <c r="C23" i="5"/>
  <c r="Q23" i="5"/>
  <c r="AB22" i="5"/>
  <c r="K21" i="4"/>
  <c r="O22" i="5"/>
  <c r="M8" i="1"/>
  <c r="F21" i="4" s="1"/>
  <c r="Z22" i="5" s="1"/>
  <c r="K9" i="1"/>
  <c r="C21" i="4"/>
  <c r="U8" i="1"/>
  <c r="R8" i="1"/>
  <c r="A20" i="4"/>
  <c r="A21" i="5" s="1"/>
  <c r="D20" i="4"/>
  <c r="D21" i="5" s="1"/>
  <c r="E20" i="4"/>
  <c r="H20" i="4"/>
  <c r="L26" i="4" l="1"/>
  <c r="V27" i="5"/>
  <c r="Q27" i="5"/>
  <c r="Q22" i="5"/>
  <c r="V9" i="1"/>
  <c r="I21" i="4"/>
  <c r="L21" i="4" s="1"/>
  <c r="C22" i="5"/>
  <c r="M22" i="5"/>
  <c r="O21" i="5"/>
  <c r="W7" i="1"/>
  <c r="L7" i="1"/>
  <c r="D7" i="1"/>
  <c r="B20" i="4" s="1"/>
  <c r="B21" i="5" s="1"/>
  <c r="J7" i="1"/>
  <c r="K8" i="1" s="1"/>
  <c r="Q7" i="1"/>
  <c r="G20" i="4" s="1"/>
  <c r="Z7" i="1"/>
  <c r="Y7" i="1" l="1"/>
  <c r="U7" i="1"/>
  <c r="V22" i="5"/>
  <c r="I20" i="4"/>
  <c r="V21" i="5" s="1"/>
  <c r="V8" i="1"/>
  <c r="M7" i="1"/>
  <c r="F20" i="4" s="1"/>
  <c r="Z21" i="5" s="1"/>
  <c r="C20" i="4"/>
  <c r="AB21" i="5"/>
  <c r="K20" i="4"/>
  <c r="R7" i="1"/>
  <c r="A17" i="4"/>
  <c r="A18" i="4" s="1"/>
  <c r="D17" i="4"/>
  <c r="E17" i="4"/>
  <c r="E18" i="4" s="1"/>
  <c r="E19" i="4" s="1"/>
  <c r="H17" i="4"/>
  <c r="H18" i="4" s="1"/>
  <c r="H19" i="4" s="1"/>
  <c r="W6" i="1"/>
  <c r="L6" i="1"/>
  <c r="D6" i="1"/>
  <c r="B17" i="4" s="1"/>
  <c r="J6" i="1"/>
  <c r="Q6" i="1"/>
  <c r="G17" i="4" s="1"/>
  <c r="G18" i="4" s="1"/>
  <c r="Z6" i="1"/>
  <c r="Y6" i="1" l="1"/>
  <c r="A18" i="5"/>
  <c r="D18" i="5"/>
  <c r="D18" i="4"/>
  <c r="M6" i="1"/>
  <c r="F17" i="4" s="1"/>
  <c r="K7" i="1"/>
  <c r="L20" i="4"/>
  <c r="M21" i="5"/>
  <c r="C21" i="5"/>
  <c r="A19" i="5"/>
  <c r="A19" i="4"/>
  <c r="A20" i="5" s="1"/>
  <c r="G19" i="4"/>
  <c r="AB19" i="5"/>
  <c r="Q21" i="5"/>
  <c r="B18" i="5"/>
  <c r="B18" i="4"/>
  <c r="K17" i="4"/>
  <c r="K18" i="4" s="1"/>
  <c r="AB18" i="5"/>
  <c r="C17" i="4"/>
  <c r="C18" i="4" s="1"/>
  <c r="O18" i="5"/>
  <c r="R6" i="1"/>
  <c r="U6" i="1"/>
  <c r="C19" i="4" l="1"/>
  <c r="C19" i="5"/>
  <c r="M19" i="5"/>
  <c r="AB20" i="5"/>
  <c r="I17" i="4"/>
  <c r="I18" i="4" s="1"/>
  <c r="V7" i="1"/>
  <c r="K19" i="4"/>
  <c r="Q19" i="5"/>
  <c r="Z18" i="5"/>
  <c r="F18" i="4"/>
  <c r="B19" i="5"/>
  <c r="B19" i="4"/>
  <c r="B20" i="5" s="1"/>
  <c r="D19" i="4"/>
  <c r="D19" i="5"/>
  <c r="O19" i="5"/>
  <c r="C18" i="5"/>
  <c r="M18" i="5"/>
  <c r="Q18" i="5"/>
  <c r="L17" i="4" l="1"/>
  <c r="L18" i="4" s="1"/>
  <c r="L19" i="4" s="1"/>
  <c r="V18" i="5"/>
  <c r="D20" i="5"/>
  <c r="O20" i="5"/>
  <c r="Q20" i="5"/>
  <c r="I19" i="4"/>
  <c r="V19" i="5"/>
  <c r="F19" i="4"/>
  <c r="Z20" i="5" s="1"/>
  <c r="Z19" i="5"/>
  <c r="C20" i="5"/>
  <c r="M20" i="5"/>
  <c r="A15" i="4"/>
  <c r="A16" i="4"/>
  <c r="A17" i="5" s="1"/>
  <c r="D16" i="4"/>
  <c r="D17" i="5" s="1"/>
  <c r="E16" i="4"/>
  <c r="H16" i="4"/>
  <c r="V20" i="5" l="1"/>
  <c r="O17" i="5"/>
  <c r="W5" i="1"/>
  <c r="L5" i="1"/>
  <c r="D5" i="1"/>
  <c r="B16" i="4" s="1"/>
  <c r="B17" i="5" s="1"/>
  <c r="J5" i="1"/>
  <c r="K6" i="1" s="1"/>
  <c r="Q5" i="1"/>
  <c r="G16" i="4" s="1"/>
  <c r="Z5" i="1"/>
  <c r="Y5" i="1" l="1"/>
  <c r="AB17" i="5"/>
  <c r="K16" i="4"/>
  <c r="M5" i="1"/>
  <c r="F16" i="4" s="1"/>
  <c r="Z17" i="5" s="1"/>
  <c r="C16" i="4"/>
  <c r="R5" i="1"/>
  <c r="U5" i="1"/>
  <c r="A14" i="4"/>
  <c r="A15" i="5" s="1"/>
  <c r="D14" i="4"/>
  <c r="D15" i="5" s="1"/>
  <c r="E14" i="4"/>
  <c r="H14" i="4"/>
  <c r="A16" i="5"/>
  <c r="D15" i="4"/>
  <c r="D16" i="5" s="1"/>
  <c r="E15" i="4"/>
  <c r="H15" i="4"/>
  <c r="A12" i="4"/>
  <c r="A13" i="4" s="1"/>
  <c r="A14" i="5" s="1"/>
  <c r="Z4" i="1"/>
  <c r="Z3" i="1"/>
  <c r="W4" i="1"/>
  <c r="W3" i="1"/>
  <c r="W2" i="1"/>
  <c r="Q2" i="1"/>
  <c r="Q3" i="1"/>
  <c r="G14" i="4" s="1"/>
  <c r="Q4" i="1"/>
  <c r="G15" i="4" s="1"/>
  <c r="L4" i="1"/>
  <c r="L3" i="1"/>
  <c r="L2" i="1"/>
  <c r="D2" i="1"/>
  <c r="J4" i="1"/>
  <c r="Y4" i="1" l="1"/>
  <c r="Y3" i="1"/>
  <c r="Y2" i="1"/>
  <c r="U4" i="1"/>
  <c r="I15" i="4" s="1"/>
  <c r="V16" i="5" s="1"/>
  <c r="R4" i="1"/>
  <c r="Q17" i="5"/>
  <c r="V6" i="1"/>
  <c r="I16" i="4"/>
  <c r="L16" i="4" s="1"/>
  <c r="C15" i="4"/>
  <c r="K5" i="1"/>
  <c r="C17" i="5"/>
  <c r="M17" i="5"/>
  <c r="K15" i="4"/>
  <c r="AB16" i="5"/>
  <c r="K14" i="4"/>
  <c r="AB15" i="5"/>
  <c r="O15" i="5"/>
  <c r="M4" i="1"/>
  <c r="F15" i="4" s="1"/>
  <c r="Z16" i="5" s="1"/>
  <c r="O16" i="5"/>
  <c r="D12" i="4"/>
  <c r="E12" i="4"/>
  <c r="E13" i="4" s="1"/>
  <c r="H12" i="4"/>
  <c r="H13" i="4" s="1"/>
  <c r="V5" i="1" l="1"/>
  <c r="L15" i="4"/>
  <c r="V17" i="5"/>
  <c r="C16" i="5"/>
  <c r="M16" i="5"/>
  <c r="Q15" i="5"/>
  <c r="Q16" i="5"/>
  <c r="D13" i="5"/>
  <c r="D13" i="4"/>
  <c r="O13" i="5"/>
  <c r="Q2" i="3"/>
  <c r="R2" i="3" s="1"/>
  <c r="Q3" i="3"/>
  <c r="Q4" i="3"/>
  <c r="R4" i="3" s="1"/>
  <c r="Q5" i="3"/>
  <c r="U5" i="3" s="1"/>
  <c r="Q6" i="3"/>
  <c r="Q7" i="3"/>
  <c r="U7" i="3" s="1"/>
  <c r="Q8" i="3"/>
  <c r="J3" i="3"/>
  <c r="M3" i="3" s="1"/>
  <c r="J4" i="3"/>
  <c r="M4" i="3" s="1"/>
  <c r="J5" i="3"/>
  <c r="M5" i="3" s="1"/>
  <c r="J6" i="3"/>
  <c r="M6" i="3" s="1"/>
  <c r="J7" i="3"/>
  <c r="M7" i="3" s="1"/>
  <c r="J8" i="3"/>
  <c r="J9" i="3"/>
  <c r="M9" i="3" s="1"/>
  <c r="J10" i="3"/>
  <c r="M10" i="3" s="1"/>
  <c r="J11" i="3"/>
  <c r="M11" i="3" s="1"/>
  <c r="J12" i="3"/>
  <c r="M12" i="3" s="1"/>
  <c r="J13" i="3"/>
  <c r="J14" i="3"/>
  <c r="J15" i="3"/>
  <c r="M15" i="3" s="1"/>
  <c r="J16" i="3"/>
  <c r="J17" i="3"/>
  <c r="J18" i="3"/>
  <c r="M18" i="3" s="1"/>
  <c r="J19" i="3"/>
  <c r="M19" i="3" s="1"/>
  <c r="J20" i="3"/>
  <c r="J21" i="3"/>
  <c r="M21" i="3" s="1"/>
  <c r="J22" i="3"/>
  <c r="M22" i="3" s="1"/>
  <c r="J23" i="3"/>
  <c r="J24" i="3"/>
  <c r="M24" i="3" s="1"/>
  <c r="J25" i="3"/>
  <c r="J26" i="3"/>
  <c r="J27" i="3"/>
  <c r="M27" i="3" s="1"/>
  <c r="J28" i="3"/>
  <c r="M28" i="3" s="1"/>
  <c r="J29" i="3"/>
  <c r="J30" i="3"/>
  <c r="M30" i="3" s="1"/>
  <c r="J31" i="3"/>
  <c r="J32" i="3"/>
  <c r="M32" i="3" s="1"/>
  <c r="J33" i="3"/>
  <c r="M33" i="3" s="1"/>
  <c r="J34" i="3"/>
  <c r="M34" i="3" s="1"/>
  <c r="J35" i="3"/>
  <c r="M35" i="3" s="1"/>
  <c r="J36" i="3"/>
  <c r="M36" i="3" s="1"/>
  <c r="J37" i="3"/>
  <c r="J38" i="3"/>
  <c r="M38" i="3" s="1"/>
  <c r="J39" i="3"/>
  <c r="M39" i="3" s="1"/>
  <c r="J40" i="3"/>
  <c r="M40" i="3" s="1"/>
  <c r="J41" i="3"/>
  <c r="M41" i="3" s="1"/>
  <c r="J42" i="3"/>
  <c r="M42" i="3" s="1"/>
  <c r="J43" i="3"/>
  <c r="J44" i="3"/>
  <c r="J45" i="3"/>
  <c r="M45" i="3" s="1"/>
  <c r="J46" i="3"/>
  <c r="M46" i="3" s="1"/>
  <c r="J47" i="3"/>
  <c r="M47" i="3" s="1"/>
  <c r="J48" i="3"/>
  <c r="M48" i="3" s="1"/>
  <c r="J49" i="3"/>
  <c r="J50" i="3"/>
  <c r="J51" i="3"/>
  <c r="M51" i="3" s="1"/>
  <c r="J52" i="3"/>
  <c r="J53" i="3"/>
  <c r="J54" i="3"/>
  <c r="M54" i="3" s="1"/>
  <c r="J55" i="3"/>
  <c r="M55" i="3" s="1"/>
  <c r="J56" i="3"/>
  <c r="M56" i="3" s="1"/>
  <c r="J57" i="3"/>
  <c r="M57" i="3" s="1"/>
  <c r="J58" i="3"/>
  <c r="M58" i="3" s="1"/>
  <c r="J59" i="3"/>
  <c r="M59" i="3" s="1"/>
  <c r="J60" i="3"/>
  <c r="J61" i="3"/>
  <c r="J62" i="3"/>
  <c r="M62" i="3" s="1"/>
  <c r="J63" i="3"/>
  <c r="M63" i="3" s="1"/>
  <c r="J64" i="3"/>
  <c r="M64" i="3" s="1"/>
  <c r="J65" i="3"/>
  <c r="M65" i="3" s="1"/>
  <c r="J66" i="3"/>
  <c r="M66" i="3" s="1"/>
  <c r="J67" i="3"/>
  <c r="P98" i="4" s="1"/>
  <c r="J68" i="3"/>
  <c r="J69" i="3"/>
  <c r="J70" i="3"/>
  <c r="P101" i="4" s="1"/>
  <c r="J71" i="3"/>
  <c r="J72" i="3"/>
  <c r="J73" i="3"/>
  <c r="J74" i="3"/>
  <c r="J75" i="3"/>
  <c r="J76" i="3"/>
  <c r="J77" i="3"/>
  <c r="P112" i="4" s="1"/>
  <c r="E114" i="5" s="1"/>
  <c r="G114" i="5" s="1"/>
  <c r="H114" i="5" s="1"/>
  <c r="J78" i="3"/>
  <c r="J79" i="3"/>
  <c r="J80" i="3"/>
  <c r="J81" i="3"/>
  <c r="J82" i="3"/>
  <c r="P119" i="4" s="1"/>
  <c r="E121" i="5" s="1"/>
  <c r="G121" i="5" s="1"/>
  <c r="H121" i="5" s="1"/>
  <c r="J83" i="3"/>
  <c r="J84" i="3"/>
  <c r="J85" i="3"/>
  <c r="J86" i="3"/>
  <c r="P125" i="4" s="1"/>
  <c r="J87" i="3"/>
  <c r="J88" i="3"/>
  <c r="J89" i="3"/>
  <c r="J90" i="3"/>
  <c r="J91" i="3"/>
  <c r="P134" i="4" s="1"/>
  <c r="J92" i="3"/>
  <c r="J93" i="3"/>
  <c r="J94" i="3"/>
  <c r="P139" i="4" s="1"/>
  <c r="J95" i="3"/>
  <c r="J96" i="3"/>
  <c r="J97" i="3"/>
  <c r="P146" i="4" s="1"/>
  <c r="J98" i="3"/>
  <c r="P147" i="4" s="1"/>
  <c r="J99" i="3"/>
  <c r="J100" i="3"/>
  <c r="P149" i="4" s="1"/>
  <c r="J101" i="3"/>
  <c r="J102" i="3"/>
  <c r="J103" i="3"/>
  <c r="J104" i="3"/>
  <c r="J105" i="3"/>
  <c r="P156" i="4" s="1"/>
  <c r="J106" i="3"/>
  <c r="P157" i="4" s="1"/>
  <c r="P158" i="4" s="1"/>
  <c r="P159" i="4" s="1"/>
  <c r="J107" i="3"/>
  <c r="J108" i="3"/>
  <c r="J109" i="3"/>
  <c r="P162" i="4" s="1"/>
  <c r="J110" i="3"/>
  <c r="P163" i="4" s="1"/>
  <c r="P164" i="4" s="1"/>
  <c r="P165" i="4" s="1"/>
  <c r="J111" i="3"/>
  <c r="P166" i="4" s="1"/>
  <c r="J112" i="3"/>
  <c r="P167" i="4" s="1"/>
  <c r="J113" i="3"/>
  <c r="P168" i="4" s="1"/>
  <c r="J114" i="3"/>
  <c r="J115" i="3"/>
  <c r="J116" i="3"/>
  <c r="J2" i="3"/>
  <c r="Q116" i="3"/>
  <c r="T174" i="4" s="1"/>
  <c r="L116" i="3"/>
  <c r="Q115" i="3"/>
  <c r="L115" i="3"/>
  <c r="Q114" i="3"/>
  <c r="L114" i="3"/>
  <c r="Q113" i="3"/>
  <c r="T168" i="4" s="1"/>
  <c r="L113" i="3"/>
  <c r="Q112" i="3"/>
  <c r="L112" i="3"/>
  <c r="Q111" i="3"/>
  <c r="L111" i="3"/>
  <c r="Q110" i="3"/>
  <c r="L110" i="3"/>
  <c r="Q109" i="3"/>
  <c r="T162" i="4" s="1"/>
  <c r="L109" i="3"/>
  <c r="Q108" i="3"/>
  <c r="L108" i="3"/>
  <c r="Q107" i="3"/>
  <c r="T160" i="4" s="1"/>
  <c r="L107" i="3"/>
  <c r="Q106" i="3"/>
  <c r="T157" i="4" s="1"/>
  <c r="L106" i="3"/>
  <c r="Q105" i="3"/>
  <c r="T156" i="4" s="1"/>
  <c r="L105" i="3"/>
  <c r="Q104" i="3"/>
  <c r="T155" i="4" s="1"/>
  <c r="L104" i="3"/>
  <c r="Q103" i="3"/>
  <c r="T154" i="4" s="1"/>
  <c r="L103" i="3"/>
  <c r="Q102" i="3"/>
  <c r="L102" i="3"/>
  <c r="Q101" i="3"/>
  <c r="T150" i="4" s="1"/>
  <c r="L101" i="3"/>
  <c r="Q100" i="3"/>
  <c r="L100" i="3"/>
  <c r="Q99" i="3"/>
  <c r="L99" i="3"/>
  <c r="Q98" i="3"/>
  <c r="T147" i="4" s="1"/>
  <c r="L98" i="3"/>
  <c r="Q97" i="3"/>
  <c r="L97" i="3"/>
  <c r="Q96" i="3"/>
  <c r="T141" i="4" s="1"/>
  <c r="L96" i="3"/>
  <c r="Q95" i="3"/>
  <c r="L95" i="3"/>
  <c r="Q94" i="3"/>
  <c r="T139" i="4" s="1"/>
  <c r="L94" i="3"/>
  <c r="Q93" i="3"/>
  <c r="L93" i="3"/>
  <c r="Q92" i="3"/>
  <c r="T135" i="4" s="1"/>
  <c r="L92" i="3"/>
  <c r="Q91" i="3"/>
  <c r="L91" i="3"/>
  <c r="Q90" i="3"/>
  <c r="T133" i="4" s="1"/>
  <c r="L90" i="3"/>
  <c r="Q89" i="3"/>
  <c r="T132" i="4" s="1"/>
  <c r="L89" i="3"/>
  <c r="Q88" i="3"/>
  <c r="L88" i="3"/>
  <c r="Q87" i="3"/>
  <c r="L87" i="3"/>
  <c r="Q86" i="3"/>
  <c r="T125" i="4" s="1"/>
  <c r="L86" i="3"/>
  <c r="Q85" i="3"/>
  <c r="L85" i="3"/>
  <c r="Q84" i="3"/>
  <c r="T121" i="4" s="1"/>
  <c r="L84" i="3"/>
  <c r="Q83" i="3"/>
  <c r="T120" i="4" s="1"/>
  <c r="L83" i="3"/>
  <c r="Q82" i="3"/>
  <c r="T119" i="4" s="1"/>
  <c r="L82" i="3"/>
  <c r="Q81" i="3"/>
  <c r="L81" i="3"/>
  <c r="Q80" i="3"/>
  <c r="T115" i="4" s="1"/>
  <c r="L80" i="3"/>
  <c r="Q79" i="3"/>
  <c r="L79" i="3"/>
  <c r="Q78" i="3"/>
  <c r="T113" i="4" s="1"/>
  <c r="L78" i="3"/>
  <c r="Q77" i="3"/>
  <c r="L77" i="3"/>
  <c r="Q76" i="3"/>
  <c r="L76" i="3"/>
  <c r="Q75" i="3"/>
  <c r="T108" i="4" s="1"/>
  <c r="L75" i="3"/>
  <c r="Q74" i="3"/>
  <c r="T107" i="4" s="1"/>
  <c r="L74" i="3"/>
  <c r="Q73" i="3"/>
  <c r="L73" i="3"/>
  <c r="Q72" i="3"/>
  <c r="L72" i="3"/>
  <c r="Q71" i="3"/>
  <c r="L71" i="3"/>
  <c r="Q70" i="3"/>
  <c r="T101" i="4" s="1"/>
  <c r="L70" i="3"/>
  <c r="Q69" i="3"/>
  <c r="L69" i="3"/>
  <c r="Q68" i="3"/>
  <c r="L68" i="3"/>
  <c r="Q67" i="3"/>
  <c r="T98" i="4" s="1"/>
  <c r="L67" i="3"/>
  <c r="Q66" i="3"/>
  <c r="L66" i="3"/>
  <c r="Q65" i="3"/>
  <c r="R65" i="3" s="1"/>
  <c r="L65" i="3"/>
  <c r="Q64" i="3"/>
  <c r="L64" i="3"/>
  <c r="Q63" i="3"/>
  <c r="U63" i="3" s="1"/>
  <c r="L63" i="3"/>
  <c r="Q62" i="3"/>
  <c r="L62" i="3"/>
  <c r="Q61" i="3"/>
  <c r="U61" i="3" s="1"/>
  <c r="L61" i="3"/>
  <c r="Q60" i="3"/>
  <c r="R60" i="3" s="1"/>
  <c r="L60" i="3"/>
  <c r="Q59" i="3"/>
  <c r="R59" i="3" s="1"/>
  <c r="L59" i="3"/>
  <c r="Q58" i="3"/>
  <c r="R58" i="3" s="1"/>
  <c r="L58" i="3"/>
  <c r="Q57" i="3"/>
  <c r="U57" i="3" s="1"/>
  <c r="L57" i="3"/>
  <c r="Q56" i="3"/>
  <c r="R56" i="3" s="1"/>
  <c r="L56" i="3"/>
  <c r="Q55" i="3"/>
  <c r="U55" i="3" s="1"/>
  <c r="L55" i="3"/>
  <c r="Q54" i="3"/>
  <c r="L54" i="3"/>
  <c r="Q53" i="3"/>
  <c r="R53" i="3" s="1"/>
  <c r="L53" i="3"/>
  <c r="Q52" i="3"/>
  <c r="L52" i="3"/>
  <c r="Q51" i="3"/>
  <c r="L51" i="3"/>
  <c r="Q50" i="3"/>
  <c r="L50" i="3"/>
  <c r="Q49" i="3"/>
  <c r="U49" i="3" s="1"/>
  <c r="L49" i="3"/>
  <c r="Q48" i="3"/>
  <c r="L48" i="3"/>
  <c r="Q47" i="3"/>
  <c r="U47" i="3" s="1"/>
  <c r="L47" i="3"/>
  <c r="Q46" i="3"/>
  <c r="L46" i="3"/>
  <c r="Q45" i="3"/>
  <c r="L45" i="3"/>
  <c r="Q44" i="3"/>
  <c r="R44" i="3" s="1"/>
  <c r="L44" i="3"/>
  <c r="Q43" i="3"/>
  <c r="U43" i="3" s="1"/>
  <c r="L43" i="3"/>
  <c r="Q42" i="3"/>
  <c r="L42" i="3"/>
  <c r="Q41" i="3"/>
  <c r="R41" i="3" s="1"/>
  <c r="L41" i="3"/>
  <c r="Q40" i="3"/>
  <c r="L40" i="3"/>
  <c r="Q39" i="3"/>
  <c r="L39" i="3"/>
  <c r="Q38" i="3"/>
  <c r="L38" i="3"/>
  <c r="Q37" i="3"/>
  <c r="U37" i="3" s="1"/>
  <c r="L37" i="3"/>
  <c r="Q36" i="3"/>
  <c r="R36" i="3" s="1"/>
  <c r="L36" i="3"/>
  <c r="Q35" i="3"/>
  <c r="L35" i="3"/>
  <c r="Q34" i="3"/>
  <c r="R34" i="3" s="1"/>
  <c r="L34" i="3"/>
  <c r="Q33" i="3"/>
  <c r="L33" i="3"/>
  <c r="Q32" i="3"/>
  <c r="R32" i="3" s="1"/>
  <c r="L32" i="3"/>
  <c r="Q31" i="3"/>
  <c r="U31" i="3" s="1"/>
  <c r="L31" i="3"/>
  <c r="Q30" i="3"/>
  <c r="L30" i="3"/>
  <c r="Q29" i="3"/>
  <c r="L29" i="3"/>
  <c r="Q28" i="3"/>
  <c r="U28" i="3" s="1"/>
  <c r="L28" i="3"/>
  <c r="Q27" i="3"/>
  <c r="U27" i="3" s="1"/>
  <c r="L27" i="3"/>
  <c r="Q26" i="3"/>
  <c r="L26" i="3"/>
  <c r="Q25" i="3"/>
  <c r="U25" i="3" s="1"/>
  <c r="L25" i="3"/>
  <c r="Q24" i="3"/>
  <c r="L24" i="3"/>
  <c r="Q23" i="3"/>
  <c r="L23" i="3"/>
  <c r="Q22" i="3"/>
  <c r="R22" i="3" s="1"/>
  <c r="L22" i="3"/>
  <c r="B22" i="3"/>
  <c r="B23" i="3" s="1"/>
  <c r="F23" i="3" s="1"/>
  <c r="Q21" i="3"/>
  <c r="R21" i="3" s="1"/>
  <c r="L21" i="3"/>
  <c r="F21" i="3"/>
  <c r="Q20" i="3"/>
  <c r="U20" i="3" s="1"/>
  <c r="L20" i="3"/>
  <c r="Q19" i="3"/>
  <c r="R19" i="3" s="1"/>
  <c r="L19" i="3"/>
  <c r="Q18" i="3"/>
  <c r="U18" i="3" s="1"/>
  <c r="L18" i="3"/>
  <c r="Q17" i="3"/>
  <c r="R17" i="3" s="1"/>
  <c r="L17" i="3"/>
  <c r="Q16" i="3"/>
  <c r="R16" i="3" s="1"/>
  <c r="L16" i="3"/>
  <c r="Q15" i="3"/>
  <c r="R15" i="3" s="1"/>
  <c r="L15" i="3"/>
  <c r="Q14" i="3"/>
  <c r="U14" i="3" s="1"/>
  <c r="L14" i="3"/>
  <c r="Q13" i="3"/>
  <c r="U13" i="3" s="1"/>
  <c r="L13" i="3"/>
  <c r="Q12" i="3"/>
  <c r="R12" i="3" s="1"/>
  <c r="L12" i="3"/>
  <c r="Q11" i="3"/>
  <c r="L11" i="3"/>
  <c r="Q10" i="3"/>
  <c r="R10" i="3" s="1"/>
  <c r="L10" i="3"/>
  <c r="Q9" i="3"/>
  <c r="U9" i="3" s="1"/>
  <c r="L9" i="3"/>
  <c r="C9" i="3"/>
  <c r="C10" i="3" s="1"/>
  <c r="C11" i="3" s="1"/>
  <c r="L8" i="3"/>
  <c r="L7" i="3"/>
  <c r="L6" i="3"/>
  <c r="L5" i="3"/>
  <c r="L4" i="3"/>
  <c r="L3" i="3"/>
  <c r="C3" i="3"/>
  <c r="C4" i="3" s="1"/>
  <c r="C5" i="3" s="1"/>
  <c r="C6" i="3" s="1"/>
  <c r="C7" i="3" s="1"/>
  <c r="B3" i="3"/>
  <c r="F3" i="3" s="1"/>
  <c r="F2" i="3"/>
  <c r="P126" i="4" l="1"/>
  <c r="Z126" i="4" s="1"/>
  <c r="AA126" i="4" s="1"/>
  <c r="N126" i="5"/>
  <c r="K126" i="5" s="1"/>
  <c r="L126" i="5" s="1"/>
  <c r="Z125" i="4"/>
  <c r="AA125" i="4" s="1"/>
  <c r="N120" i="5"/>
  <c r="K120" i="5" s="1"/>
  <c r="L120" i="5" s="1"/>
  <c r="Z119" i="4"/>
  <c r="AA119" i="4" s="1"/>
  <c r="AL98" i="4"/>
  <c r="AM98" i="4" s="1"/>
  <c r="N113" i="5"/>
  <c r="K113" i="5" s="1"/>
  <c r="L113" i="5" s="1"/>
  <c r="Z112" i="4"/>
  <c r="AA112" i="4" s="1"/>
  <c r="M81" i="3"/>
  <c r="S118" i="4" s="1"/>
  <c r="AA119" i="5" s="1"/>
  <c r="P118" i="4"/>
  <c r="E120" i="5" s="1"/>
  <c r="G120" i="5" s="1"/>
  <c r="H120" i="5" s="1"/>
  <c r="U71" i="3"/>
  <c r="V104" i="4" s="1"/>
  <c r="T104" i="4"/>
  <c r="AL104" i="4" s="1"/>
  <c r="AM104" i="4" s="1"/>
  <c r="M95" i="3"/>
  <c r="S140" i="4" s="1"/>
  <c r="P140" i="4"/>
  <c r="M79" i="3"/>
  <c r="S114" i="4" s="1"/>
  <c r="AA115" i="5" s="1"/>
  <c r="P114" i="4"/>
  <c r="E116" i="5" s="1"/>
  <c r="G116" i="5" s="1"/>
  <c r="H116" i="5" s="1"/>
  <c r="U87" i="3"/>
  <c r="V127" i="4" s="1"/>
  <c r="T127" i="4"/>
  <c r="AL155" i="4"/>
  <c r="W155" i="4"/>
  <c r="R112" i="3"/>
  <c r="T167" i="4"/>
  <c r="M78" i="3"/>
  <c r="S113" i="4" s="1"/>
  <c r="AA114" i="5" s="1"/>
  <c r="P113" i="4"/>
  <c r="E115" i="5" s="1"/>
  <c r="G115" i="5" s="1"/>
  <c r="H115" i="5" s="1"/>
  <c r="U72" i="3"/>
  <c r="V105" i="4" s="1"/>
  <c r="T105" i="4"/>
  <c r="M93" i="3"/>
  <c r="S136" i="4" s="1"/>
  <c r="S137" i="4" s="1"/>
  <c r="S138" i="4" s="1"/>
  <c r="P136" i="4"/>
  <c r="P137" i="4" s="1"/>
  <c r="P138" i="4" s="1"/>
  <c r="U73" i="3"/>
  <c r="V106" i="4" s="1"/>
  <c r="T106" i="4"/>
  <c r="U81" i="3"/>
  <c r="V118" i="4" s="1"/>
  <c r="T118" i="4"/>
  <c r="AL132" i="4"/>
  <c r="W132" i="4"/>
  <c r="U97" i="3"/>
  <c r="V146" i="4" s="1"/>
  <c r="T146" i="4"/>
  <c r="AL156" i="4"/>
  <c r="W156" i="4"/>
  <c r="AL168" i="4"/>
  <c r="W168" i="4"/>
  <c r="M108" i="3"/>
  <c r="S161" i="4" s="1"/>
  <c r="P161" i="4"/>
  <c r="M92" i="3"/>
  <c r="S135" i="4" s="1"/>
  <c r="P135" i="4"/>
  <c r="M76" i="3"/>
  <c r="S111" i="4" s="1"/>
  <c r="AA112" i="5" s="1"/>
  <c r="P111" i="4"/>
  <c r="E113" i="5" s="1"/>
  <c r="G113" i="5" s="1"/>
  <c r="H113" i="5" s="1"/>
  <c r="U95" i="3"/>
  <c r="V140" i="4" s="1"/>
  <c r="T140" i="4"/>
  <c r="M107" i="3"/>
  <c r="S160" i="4" s="1"/>
  <c r="P160" i="4"/>
  <c r="M75" i="3"/>
  <c r="S108" i="4" s="1"/>
  <c r="P108" i="4"/>
  <c r="AL107" i="4"/>
  <c r="AM107" i="4" s="1"/>
  <c r="W107" i="4"/>
  <c r="AL119" i="4"/>
  <c r="AM119" i="4" s="1"/>
  <c r="W119" i="4"/>
  <c r="AL133" i="4"/>
  <c r="W133" i="4"/>
  <c r="AL147" i="4"/>
  <c r="W147" i="4"/>
  <c r="T158" i="4"/>
  <c r="AL157" i="4"/>
  <c r="W157" i="4"/>
  <c r="W158" i="4" s="1"/>
  <c r="W159" i="4" s="1"/>
  <c r="R114" i="3"/>
  <c r="T169" i="4"/>
  <c r="M90" i="3"/>
  <c r="S133" i="4" s="1"/>
  <c r="P133" i="4"/>
  <c r="M74" i="3"/>
  <c r="S107" i="4" s="1"/>
  <c r="AA108" i="5" s="1"/>
  <c r="P107" i="4"/>
  <c r="E109" i="5" s="1"/>
  <c r="G109" i="5" s="1"/>
  <c r="H109" i="5" s="1"/>
  <c r="AL154" i="4"/>
  <c r="W154" i="4"/>
  <c r="M89" i="3"/>
  <c r="S132" i="4" s="1"/>
  <c r="P132" i="4"/>
  <c r="M73" i="3"/>
  <c r="S106" i="4" s="1"/>
  <c r="AA107" i="5" s="1"/>
  <c r="P106" i="4"/>
  <c r="E108" i="5" s="1"/>
  <c r="G108" i="5" s="1"/>
  <c r="H108" i="5" s="1"/>
  <c r="R79" i="3"/>
  <c r="T114" i="4"/>
  <c r="T142" i="4"/>
  <c r="AL141" i="4"/>
  <c r="W141" i="4"/>
  <c r="W142" i="4" s="1"/>
  <c r="W143" i="4" s="1"/>
  <c r="W144" i="4" s="1"/>
  <c r="W145" i="4" s="1"/>
  <c r="T109" i="4"/>
  <c r="AL108" i="4"/>
  <c r="AM108" i="4" s="1"/>
  <c r="W108" i="4"/>
  <c r="AL120" i="4"/>
  <c r="AM120" i="4" s="1"/>
  <c r="W120" i="4"/>
  <c r="U91" i="3"/>
  <c r="V134" i="4" s="1"/>
  <c r="T134" i="4"/>
  <c r="R99" i="3"/>
  <c r="T148" i="4"/>
  <c r="AL160" i="4"/>
  <c r="W160" i="4"/>
  <c r="R115" i="3"/>
  <c r="T170" i="4"/>
  <c r="M104" i="3"/>
  <c r="S155" i="4" s="1"/>
  <c r="P155" i="4"/>
  <c r="M88" i="3"/>
  <c r="S128" i="4" s="1"/>
  <c r="S129" i="4" s="1"/>
  <c r="S130" i="4" s="1"/>
  <c r="S131" i="4" s="1"/>
  <c r="P128" i="4"/>
  <c r="P129" i="4" s="1"/>
  <c r="P130" i="4" s="1"/>
  <c r="P131" i="4" s="1"/>
  <c r="M72" i="3"/>
  <c r="S105" i="4" s="1"/>
  <c r="AA106" i="5" s="1"/>
  <c r="P105" i="4"/>
  <c r="E107" i="5" s="1"/>
  <c r="G107" i="5" s="1"/>
  <c r="H107" i="5" s="1"/>
  <c r="M96" i="3"/>
  <c r="S141" i="4" s="1"/>
  <c r="S142" i="4" s="1"/>
  <c r="S143" i="4" s="1"/>
  <c r="S144" i="4" s="1"/>
  <c r="S145" i="4" s="1"/>
  <c r="P141" i="4"/>
  <c r="P142" i="4" s="1"/>
  <c r="P143" i="4" s="1"/>
  <c r="P144" i="4" s="1"/>
  <c r="P145" i="4" s="1"/>
  <c r="M103" i="3"/>
  <c r="S154" i="4" s="1"/>
  <c r="P154" i="4"/>
  <c r="M87" i="3"/>
  <c r="S127" i="4" s="1"/>
  <c r="P127" i="4"/>
  <c r="M71" i="3"/>
  <c r="S104" i="4" s="1"/>
  <c r="AA105" i="5" s="1"/>
  <c r="P104" i="4"/>
  <c r="E106" i="5" s="1"/>
  <c r="G106" i="5" s="1"/>
  <c r="H106" i="5" s="1"/>
  <c r="R68" i="3"/>
  <c r="T99" i="4"/>
  <c r="R76" i="3"/>
  <c r="T111" i="4"/>
  <c r="AL121" i="4"/>
  <c r="AM121" i="4" s="1"/>
  <c r="W121" i="4"/>
  <c r="AL135" i="4"/>
  <c r="W135" i="4"/>
  <c r="R100" i="3"/>
  <c r="T149" i="4"/>
  <c r="U108" i="3"/>
  <c r="V161" i="4" s="1"/>
  <c r="T161" i="4"/>
  <c r="AL174" i="4"/>
  <c r="W174" i="4"/>
  <c r="M102" i="3"/>
  <c r="S153" i="4" s="1"/>
  <c r="P153" i="4"/>
  <c r="P102" i="4"/>
  <c r="N102" i="5"/>
  <c r="K102" i="5" s="1"/>
  <c r="L102" i="5" s="1"/>
  <c r="E103" i="5"/>
  <c r="G103" i="5" s="1"/>
  <c r="H103" i="5" s="1"/>
  <c r="Z101" i="4"/>
  <c r="AA101" i="4" s="1"/>
  <c r="U111" i="3"/>
  <c r="V166" i="4" s="1"/>
  <c r="T166" i="4"/>
  <c r="U88" i="3"/>
  <c r="V128" i="4" s="1"/>
  <c r="T128" i="4"/>
  <c r="M101" i="3"/>
  <c r="S150" i="4" s="1"/>
  <c r="S151" i="4" s="1"/>
  <c r="S152" i="4" s="1"/>
  <c r="P150" i="4"/>
  <c r="P151" i="4" s="1"/>
  <c r="P152" i="4" s="1"/>
  <c r="M85" i="3"/>
  <c r="S122" i="4" s="1"/>
  <c r="P122" i="4"/>
  <c r="M69" i="3"/>
  <c r="S100" i="4" s="1"/>
  <c r="AA101" i="5" s="1"/>
  <c r="P100" i="4"/>
  <c r="U69" i="3"/>
  <c r="V100" i="4" s="1"/>
  <c r="T100" i="4"/>
  <c r="R77" i="3"/>
  <c r="T112" i="4"/>
  <c r="U85" i="3"/>
  <c r="V122" i="4" s="1"/>
  <c r="T122" i="4"/>
  <c r="U93" i="3"/>
  <c r="V136" i="4" s="1"/>
  <c r="T136" i="4"/>
  <c r="T151" i="4"/>
  <c r="AL150" i="4"/>
  <c r="W150" i="4"/>
  <c r="W151" i="4" s="1"/>
  <c r="W152" i="4" s="1"/>
  <c r="AL162" i="4"/>
  <c r="W162" i="4"/>
  <c r="M116" i="3"/>
  <c r="S174" i="4" s="1"/>
  <c r="P174" i="4"/>
  <c r="M84" i="3"/>
  <c r="S121" i="4" s="1"/>
  <c r="AA122" i="5" s="1"/>
  <c r="P121" i="4"/>
  <c r="E123" i="5" s="1"/>
  <c r="G123" i="5" s="1"/>
  <c r="H123" i="5" s="1"/>
  <c r="M68" i="3"/>
  <c r="S99" i="4" s="1"/>
  <c r="AA100" i="5" s="1"/>
  <c r="P99" i="4"/>
  <c r="M80" i="3"/>
  <c r="S115" i="4" s="1"/>
  <c r="P115" i="4"/>
  <c r="T116" i="4"/>
  <c r="AL115" i="4"/>
  <c r="AM115" i="4" s="1"/>
  <c r="W115" i="4"/>
  <c r="M115" i="3"/>
  <c r="S170" i="4" s="1"/>
  <c r="S171" i="4" s="1"/>
  <c r="S172" i="4" s="1"/>
  <c r="S173" i="4" s="1"/>
  <c r="P170" i="4"/>
  <c r="P171" i="4" s="1"/>
  <c r="P172" i="4" s="1"/>
  <c r="P173" i="4" s="1"/>
  <c r="M99" i="3"/>
  <c r="S148" i="4" s="1"/>
  <c r="P148" i="4"/>
  <c r="M83" i="3"/>
  <c r="S120" i="4" s="1"/>
  <c r="AA121" i="5" s="1"/>
  <c r="P120" i="4"/>
  <c r="E122" i="5" s="1"/>
  <c r="G122" i="5" s="1"/>
  <c r="H122" i="5" s="1"/>
  <c r="N99" i="5"/>
  <c r="K99" i="5" s="1"/>
  <c r="L99" i="5" s="1"/>
  <c r="E100" i="5"/>
  <c r="G100" i="5" s="1"/>
  <c r="H100" i="5" s="1"/>
  <c r="Z98" i="4"/>
  <c r="AA98" i="4" s="1"/>
  <c r="T102" i="4"/>
  <c r="AL101" i="4"/>
  <c r="AM101" i="4" s="1"/>
  <c r="W101" i="4"/>
  <c r="AL113" i="4"/>
  <c r="AM113" i="4" s="1"/>
  <c r="W113" i="4"/>
  <c r="T126" i="4"/>
  <c r="AL126" i="4" s="1"/>
  <c r="AM126" i="4" s="1"/>
  <c r="AL125" i="4"/>
  <c r="AM125" i="4" s="1"/>
  <c r="W125" i="4"/>
  <c r="AL139" i="4"/>
  <c r="W139" i="4"/>
  <c r="U102" i="3"/>
  <c r="V153" i="4" s="1"/>
  <c r="T153" i="4"/>
  <c r="U110" i="3"/>
  <c r="V163" i="4" s="1"/>
  <c r="T163" i="4"/>
  <c r="M114" i="3"/>
  <c r="S169" i="4" s="1"/>
  <c r="P169" i="4"/>
  <c r="U4" i="3"/>
  <c r="V5" i="3" s="1"/>
  <c r="E21" i="3"/>
  <c r="W6" i="3"/>
  <c r="W40" i="3"/>
  <c r="K3" i="3"/>
  <c r="R7" i="3"/>
  <c r="U21" i="3"/>
  <c r="X21" i="3" s="1"/>
  <c r="K100" i="3"/>
  <c r="K7" i="3"/>
  <c r="D14" i="5"/>
  <c r="O14" i="5"/>
  <c r="K10" i="3"/>
  <c r="A13" i="5"/>
  <c r="W45" i="3"/>
  <c r="U10" i="3"/>
  <c r="V10" i="3" s="1"/>
  <c r="R18" i="3"/>
  <c r="W11" i="3"/>
  <c r="M2" i="3"/>
  <c r="K77" i="3"/>
  <c r="K54" i="3"/>
  <c r="K18" i="3"/>
  <c r="W35" i="3"/>
  <c r="U36" i="3"/>
  <c r="V37" i="3" s="1"/>
  <c r="W82" i="3"/>
  <c r="W34" i="3"/>
  <c r="W52" i="3"/>
  <c r="K61" i="3"/>
  <c r="K25" i="3"/>
  <c r="K13" i="3"/>
  <c r="K23" i="3"/>
  <c r="W5" i="3"/>
  <c r="K55" i="3"/>
  <c r="K45" i="3"/>
  <c r="K21" i="3"/>
  <c r="K9" i="3"/>
  <c r="E22" i="3"/>
  <c r="M20" i="3"/>
  <c r="F22" i="3"/>
  <c r="W74" i="3"/>
  <c r="W101" i="3"/>
  <c r="V14" i="3"/>
  <c r="U2" i="3"/>
  <c r="R5" i="3"/>
  <c r="W31" i="3"/>
  <c r="W103" i="3"/>
  <c r="W108" i="3"/>
  <c r="W18" i="3"/>
  <c r="V28" i="3"/>
  <c r="U15" i="3"/>
  <c r="V15" i="3" s="1"/>
  <c r="K69" i="3"/>
  <c r="W69" i="3"/>
  <c r="W94" i="3"/>
  <c r="W116" i="3"/>
  <c r="M44" i="3"/>
  <c r="W46" i="3"/>
  <c r="R40" i="3"/>
  <c r="K57" i="3"/>
  <c r="U76" i="3"/>
  <c r="V111" i="4" s="1"/>
  <c r="U116" i="3"/>
  <c r="V174" i="4" s="1"/>
  <c r="E3" i="3"/>
  <c r="M8" i="3"/>
  <c r="W23" i="3"/>
  <c r="U40" i="3"/>
  <c r="W67" i="3"/>
  <c r="W70" i="3"/>
  <c r="W80" i="3"/>
  <c r="K24" i="3"/>
  <c r="W37" i="3"/>
  <c r="W54" i="3"/>
  <c r="U67" i="3"/>
  <c r="V98" i="4" s="1"/>
  <c r="W84" i="3"/>
  <c r="W102" i="3"/>
  <c r="W106" i="3"/>
  <c r="E2" i="3"/>
  <c r="B4" i="3"/>
  <c r="U34" i="3"/>
  <c r="W57" i="3"/>
  <c r="U60" i="3"/>
  <c r="W64" i="3"/>
  <c r="W92" i="3"/>
  <c r="U59" i="3"/>
  <c r="W83" i="3"/>
  <c r="U17" i="3"/>
  <c r="V18" i="3" s="1"/>
  <c r="W51" i="3"/>
  <c r="U99" i="3"/>
  <c r="V148" i="4" s="1"/>
  <c r="W28" i="3"/>
  <c r="R55" i="3"/>
  <c r="R71" i="3"/>
  <c r="R93" i="3"/>
  <c r="W9" i="3"/>
  <c r="R45" i="3"/>
  <c r="W15" i="3"/>
  <c r="U32" i="3"/>
  <c r="V32" i="3" s="1"/>
  <c r="W39" i="3"/>
  <c r="U45" i="3"/>
  <c r="W76" i="3"/>
  <c r="U82" i="3"/>
  <c r="W104" i="3"/>
  <c r="U115" i="3"/>
  <c r="V170" i="4" s="1"/>
  <c r="K6" i="3"/>
  <c r="K11" i="3"/>
  <c r="M23" i="3"/>
  <c r="K106" i="3"/>
  <c r="K91" i="3"/>
  <c r="K67" i="3"/>
  <c r="K43" i="3"/>
  <c r="K31" i="3"/>
  <c r="K19" i="3"/>
  <c r="K52" i="3"/>
  <c r="K16" i="3"/>
  <c r="M53" i="3"/>
  <c r="K108" i="3"/>
  <c r="K93" i="3"/>
  <c r="K78" i="3"/>
  <c r="K90" i="3"/>
  <c r="K111" i="3"/>
  <c r="M17" i="3"/>
  <c r="K42" i="3"/>
  <c r="K33" i="3"/>
  <c r="K64" i="3"/>
  <c r="K60" i="3"/>
  <c r="K114" i="3"/>
  <c r="K66" i="3"/>
  <c r="K30" i="3"/>
  <c r="K5" i="3"/>
  <c r="K110" i="3"/>
  <c r="K98" i="3"/>
  <c r="K87" i="3"/>
  <c r="K51" i="3"/>
  <c r="K27" i="3"/>
  <c r="K15" i="3"/>
  <c r="K102" i="3"/>
  <c r="K63" i="3"/>
  <c r="K8" i="3"/>
  <c r="M14" i="3"/>
  <c r="M110" i="3"/>
  <c r="S163" i="4" s="1"/>
  <c r="S164" i="4" s="1"/>
  <c r="S165" i="4" s="1"/>
  <c r="M113" i="3"/>
  <c r="S168" i="4" s="1"/>
  <c r="M111" i="3"/>
  <c r="S166" i="4" s="1"/>
  <c r="K92" i="3"/>
  <c r="K36" i="3"/>
  <c r="K74" i="3"/>
  <c r="K38" i="3"/>
  <c r="M25" i="3"/>
  <c r="M60" i="3"/>
  <c r="M91" i="3"/>
  <c r="S134" i="4" s="1"/>
  <c r="M52" i="3"/>
  <c r="K39" i="3"/>
  <c r="M43" i="3"/>
  <c r="M98" i="3"/>
  <c r="S147" i="4" s="1"/>
  <c r="M86" i="3"/>
  <c r="S125" i="4" s="1"/>
  <c r="M26" i="3"/>
  <c r="M50" i="3"/>
  <c r="K50" i="3"/>
  <c r="K99" i="3"/>
  <c r="M61" i="3"/>
  <c r="M13" i="3"/>
  <c r="K49" i="3"/>
  <c r="K86" i="3"/>
  <c r="K97" i="3"/>
  <c r="K48" i="3"/>
  <c r="M77" i="3"/>
  <c r="S112" i="4" s="1"/>
  <c r="AA113" i="5" s="1"/>
  <c r="K20" i="3"/>
  <c r="K26" i="3"/>
  <c r="K44" i="3"/>
  <c r="M49" i="3"/>
  <c r="K62" i="3"/>
  <c r="M67" i="3"/>
  <c r="S98" i="4" s="1"/>
  <c r="AA99" i="5" s="1"/>
  <c r="K75" i="3"/>
  <c r="M97" i="3"/>
  <c r="S146" i="4" s="1"/>
  <c r="K79" i="3"/>
  <c r="K4" i="3"/>
  <c r="K14" i="3"/>
  <c r="M31" i="3"/>
  <c r="K109" i="3"/>
  <c r="K12" i="3"/>
  <c r="K37" i="3"/>
  <c r="K73" i="3"/>
  <c r="M109" i="3"/>
  <c r="S162" i="4" s="1"/>
  <c r="M29" i="3"/>
  <c r="K32" i="3"/>
  <c r="M37" i="3"/>
  <c r="K85" i="3"/>
  <c r="K56" i="3"/>
  <c r="R20" i="3"/>
  <c r="R52" i="3"/>
  <c r="R64" i="3"/>
  <c r="W68" i="3"/>
  <c r="U79" i="3"/>
  <c r="V114" i="4" s="1"/>
  <c r="W93" i="3"/>
  <c r="R6" i="3"/>
  <c r="W7" i="3"/>
  <c r="W20" i="3"/>
  <c r="R28" i="3"/>
  <c r="U52" i="3"/>
  <c r="U64" i="3"/>
  <c r="V64" i="3" s="1"/>
  <c r="U75" i="3"/>
  <c r="V108" i="4" s="1"/>
  <c r="W81" i="3"/>
  <c r="R83" i="3"/>
  <c r="R85" i="3"/>
  <c r="R92" i="3"/>
  <c r="W99" i="3"/>
  <c r="R102" i="3"/>
  <c r="R104" i="3"/>
  <c r="W115" i="3"/>
  <c r="U6" i="3"/>
  <c r="V6" i="3" s="1"/>
  <c r="R9" i="3"/>
  <c r="U39" i="3"/>
  <c r="W48" i="3"/>
  <c r="W56" i="3"/>
  <c r="U58" i="3"/>
  <c r="V58" i="3" s="1"/>
  <c r="U92" i="3"/>
  <c r="V135" i="4" s="1"/>
  <c r="W96" i="3"/>
  <c r="U98" i="3"/>
  <c r="V147" i="4" s="1"/>
  <c r="U104" i="3"/>
  <c r="V155" i="4" s="1"/>
  <c r="U19" i="3"/>
  <c r="V19" i="3" s="1"/>
  <c r="W25" i="3"/>
  <c r="R33" i="3"/>
  <c r="U44" i="3"/>
  <c r="V44" i="3" s="1"/>
  <c r="U46" i="3"/>
  <c r="R80" i="3"/>
  <c r="R88" i="3"/>
  <c r="U94" i="3"/>
  <c r="V139" i="4" s="1"/>
  <c r="R107" i="3"/>
  <c r="R111" i="3"/>
  <c r="W19" i="3"/>
  <c r="W22" i="3"/>
  <c r="R24" i="3"/>
  <c r="R31" i="3"/>
  <c r="U33" i="3"/>
  <c r="W44" i="3"/>
  <c r="R67" i="3"/>
  <c r="R69" i="3"/>
  <c r="U80" i="3"/>
  <c r="V115" i="4" s="1"/>
  <c r="R82" i="3"/>
  <c r="U107" i="3"/>
  <c r="V160" i="4" s="1"/>
  <c r="R116" i="3"/>
  <c r="W8" i="3"/>
  <c r="W78" i="3"/>
  <c r="W33" i="3"/>
  <c r="W43" i="3"/>
  <c r="U8" i="3"/>
  <c r="V8" i="3" s="1"/>
  <c r="U51" i="3"/>
  <c r="R57" i="3"/>
  <c r="U84" i="3"/>
  <c r="V121" i="4" s="1"/>
  <c r="R91" i="3"/>
  <c r="R103" i="3"/>
  <c r="W105" i="3"/>
  <c r="U114" i="3"/>
  <c r="V169" i="4" s="1"/>
  <c r="W12" i="3"/>
  <c r="W27" i="3"/>
  <c r="R49" i="3"/>
  <c r="W72" i="3"/>
  <c r="R97" i="3"/>
  <c r="U103" i="3"/>
  <c r="V154" i="4" s="1"/>
  <c r="R105" i="3"/>
  <c r="W111" i="3"/>
  <c r="W32" i="3"/>
  <c r="R43" i="3"/>
  <c r="U68" i="3"/>
  <c r="R81" i="3"/>
  <c r="W88" i="3"/>
  <c r="R108" i="3"/>
  <c r="U56" i="3"/>
  <c r="V56" i="3" s="1"/>
  <c r="W21" i="3"/>
  <c r="U66" i="3"/>
  <c r="R66" i="3"/>
  <c r="R3" i="3"/>
  <c r="W97" i="3"/>
  <c r="R106" i="3"/>
  <c r="R109" i="3"/>
  <c r="U109" i="3"/>
  <c r="V162" i="4" s="1"/>
  <c r="U113" i="3"/>
  <c r="V168" i="4" s="1"/>
  <c r="R113" i="3"/>
  <c r="W114" i="3"/>
  <c r="K113" i="3"/>
  <c r="M112" i="3"/>
  <c r="S167" i="4" s="1"/>
  <c r="K101" i="3"/>
  <c r="M100" i="3"/>
  <c r="S149" i="4" s="1"/>
  <c r="K17" i="3"/>
  <c r="M16" i="3"/>
  <c r="U3" i="3"/>
  <c r="R11" i="3"/>
  <c r="W14" i="3"/>
  <c r="R23" i="3"/>
  <c r="R26" i="3"/>
  <c r="U26" i="3"/>
  <c r="R48" i="3"/>
  <c r="W58" i="3"/>
  <c r="W61" i="3"/>
  <c r="W65" i="3"/>
  <c r="U65" i="3"/>
  <c r="R70" i="3"/>
  <c r="U78" i="3"/>
  <c r="V113" i="4" s="1"/>
  <c r="R78" i="3"/>
  <c r="W79" i="3"/>
  <c r="R96" i="3"/>
  <c r="W100" i="3"/>
  <c r="U100" i="3"/>
  <c r="V149" i="4" s="1"/>
  <c r="K104" i="3"/>
  <c r="U106" i="3"/>
  <c r="V157" i="4" s="1"/>
  <c r="K112" i="3"/>
  <c r="W113" i="3"/>
  <c r="R61" i="3"/>
  <c r="W66" i="3"/>
  <c r="W10" i="3"/>
  <c r="U23" i="3"/>
  <c r="U70" i="3"/>
  <c r="R86" i="3"/>
  <c r="U86" i="3"/>
  <c r="V125" i="4" s="1"/>
  <c r="U96" i="3"/>
  <c r="V141" i="4" s="1"/>
  <c r="W109" i="3"/>
  <c r="K116" i="3"/>
  <c r="U11" i="3"/>
  <c r="U48" i="3"/>
  <c r="V48" i="3" s="1"/>
  <c r="W3" i="3"/>
  <c r="U12" i="3"/>
  <c r="V13" i="3" s="1"/>
  <c r="R13" i="3"/>
  <c r="U22" i="3"/>
  <c r="W26" i="3"/>
  <c r="K29" i="3"/>
  <c r="R35" i="3"/>
  <c r="R38" i="3"/>
  <c r="U38" i="3"/>
  <c r="V38" i="3" s="1"/>
  <c r="W60" i="3"/>
  <c r="K68" i="3"/>
  <c r="R73" i="3"/>
  <c r="K76" i="3"/>
  <c r="W77" i="3"/>
  <c r="U77" i="3"/>
  <c r="V112" i="4" s="1"/>
  <c r="W113" i="5" s="1"/>
  <c r="K81" i="3"/>
  <c r="U83" i="3"/>
  <c r="V120" i="4" s="1"/>
  <c r="K89" i="3"/>
  <c r="K103" i="3"/>
  <c r="U105" i="3"/>
  <c r="V156" i="4" s="1"/>
  <c r="W112" i="3"/>
  <c r="U112" i="3"/>
  <c r="V167" i="4" s="1"/>
  <c r="U90" i="3"/>
  <c r="V133" i="4" s="1"/>
  <c r="R90" i="3"/>
  <c r="W91" i="3"/>
  <c r="W95" i="3"/>
  <c r="K115" i="3"/>
  <c r="W4" i="3"/>
  <c r="U30" i="3"/>
  <c r="V31" i="3" s="1"/>
  <c r="R30" i="3"/>
  <c r="U35" i="3"/>
  <c r="W47" i="3"/>
  <c r="W73" i="3"/>
  <c r="W86" i="3"/>
  <c r="W13" i="3"/>
  <c r="B24" i="3"/>
  <c r="R25" i="3"/>
  <c r="K28" i="3"/>
  <c r="W30" i="3"/>
  <c r="W38" i="3"/>
  <c r="K41" i="3"/>
  <c r="R47" i="3"/>
  <c r="R50" i="3"/>
  <c r="U50" i="3"/>
  <c r="V50" i="3" s="1"/>
  <c r="W63" i="3"/>
  <c r="K80" i="3"/>
  <c r="W90" i="3"/>
  <c r="R95" i="3"/>
  <c r="K107" i="3"/>
  <c r="K96" i="3"/>
  <c r="K95" i="3"/>
  <c r="K84" i="3"/>
  <c r="K83" i="3"/>
  <c r="K72" i="3"/>
  <c r="K71" i="3"/>
  <c r="R74" i="3"/>
  <c r="U74" i="3"/>
  <c r="W29" i="3"/>
  <c r="U29" i="3"/>
  <c r="V29" i="3" s="1"/>
  <c r="W89" i="3"/>
  <c r="U89" i="3"/>
  <c r="M94" i="3"/>
  <c r="S139" i="4" s="1"/>
  <c r="K94" i="3"/>
  <c r="M70" i="3"/>
  <c r="S101" i="4" s="1"/>
  <c r="K70" i="3"/>
  <c r="U42" i="3"/>
  <c r="R42" i="3"/>
  <c r="K88" i="3"/>
  <c r="M82" i="3"/>
  <c r="S119" i="4" s="1"/>
  <c r="AA120" i="5" s="1"/>
  <c r="K82" i="3"/>
  <c r="R8" i="3"/>
  <c r="R29" i="3"/>
  <c r="R37" i="3"/>
  <c r="K40" i="3"/>
  <c r="W42" i="3"/>
  <c r="R46" i="3"/>
  <c r="W50" i="3"/>
  <c r="K53" i="3"/>
  <c r="W59" i="3"/>
  <c r="R72" i="3"/>
  <c r="W85" i="3"/>
  <c r="R89" i="3"/>
  <c r="R94" i="3"/>
  <c r="W107" i="3"/>
  <c r="M105" i="3"/>
  <c r="S156" i="4" s="1"/>
  <c r="K105" i="3"/>
  <c r="E23" i="3"/>
  <c r="W24" i="3"/>
  <c r="W41" i="3"/>
  <c r="U41" i="3"/>
  <c r="U54" i="3"/>
  <c r="R54" i="3"/>
  <c r="W55" i="3"/>
  <c r="R62" i="3"/>
  <c r="U62" i="3"/>
  <c r="W16" i="3"/>
  <c r="U16" i="3"/>
  <c r="W17" i="3"/>
  <c r="U24" i="3"/>
  <c r="W36" i="3"/>
  <c r="W49" i="3"/>
  <c r="W53" i="3"/>
  <c r="U53" i="3"/>
  <c r="W62" i="3"/>
  <c r="K65" i="3"/>
  <c r="W71" i="3"/>
  <c r="R84" i="3"/>
  <c r="U101" i="3"/>
  <c r="V150" i="4" s="1"/>
  <c r="R101" i="3"/>
  <c r="M106" i="3"/>
  <c r="S157" i="4" s="1"/>
  <c r="S158" i="4" s="1"/>
  <c r="S159" i="4" s="1"/>
  <c r="R14" i="3"/>
  <c r="R27" i="3"/>
  <c r="R39" i="3"/>
  <c r="R51" i="3"/>
  <c r="R63" i="3"/>
  <c r="R75" i="3"/>
  <c r="R87" i="3"/>
  <c r="R98" i="3"/>
  <c r="R110" i="3"/>
  <c r="K22" i="3"/>
  <c r="K34" i="3"/>
  <c r="K46" i="3"/>
  <c r="K58" i="3"/>
  <c r="W75" i="3"/>
  <c r="W87" i="3"/>
  <c r="W98" i="3"/>
  <c r="W110" i="3"/>
  <c r="K35" i="3"/>
  <c r="K47" i="3"/>
  <c r="K59" i="3"/>
  <c r="V73" i="3" l="1"/>
  <c r="V72" i="3"/>
  <c r="S126" i="4"/>
  <c r="AA126" i="5"/>
  <c r="W126" i="4"/>
  <c r="AD126" i="4" s="1"/>
  <c r="R126" i="5"/>
  <c r="S126" i="5" s="1"/>
  <c r="T126" i="5" s="1"/>
  <c r="AD125" i="4"/>
  <c r="W126" i="5"/>
  <c r="U126" i="5" s="1"/>
  <c r="AB125" i="4"/>
  <c r="AC125" i="4" s="1"/>
  <c r="W123" i="5"/>
  <c r="U123" i="5" s="1"/>
  <c r="AB122" i="4"/>
  <c r="AC122" i="4" s="1"/>
  <c r="P123" i="4"/>
  <c r="E124" i="5"/>
  <c r="G124" i="5" s="1"/>
  <c r="H124" i="5" s="1"/>
  <c r="N123" i="5"/>
  <c r="K123" i="5" s="1"/>
  <c r="L123" i="5" s="1"/>
  <c r="Z122" i="4"/>
  <c r="AA122" i="4" s="1"/>
  <c r="S123" i="4"/>
  <c r="AA123" i="5"/>
  <c r="W122" i="5"/>
  <c r="U122" i="5" s="1"/>
  <c r="AB121" i="4"/>
  <c r="N122" i="5"/>
  <c r="K122" i="5" s="1"/>
  <c r="L122" i="5" s="1"/>
  <c r="Z121" i="4"/>
  <c r="AA121" i="4" s="1"/>
  <c r="R122" i="5"/>
  <c r="S122" i="5" s="1"/>
  <c r="T122" i="5" s="1"/>
  <c r="AD121" i="4"/>
  <c r="W121" i="5"/>
  <c r="U121" i="5" s="1"/>
  <c r="AB120" i="4"/>
  <c r="N121" i="5"/>
  <c r="K121" i="5" s="1"/>
  <c r="L121" i="5" s="1"/>
  <c r="Z120" i="4"/>
  <c r="AA120" i="4" s="1"/>
  <c r="R121" i="5"/>
  <c r="S121" i="5" s="1"/>
  <c r="T121" i="5" s="1"/>
  <c r="AD120" i="4"/>
  <c r="R120" i="5"/>
  <c r="S120" i="5" s="1"/>
  <c r="T120" i="5" s="1"/>
  <c r="AD119" i="4"/>
  <c r="W119" i="5"/>
  <c r="U119" i="5" s="1"/>
  <c r="AB118" i="4"/>
  <c r="AC118" i="4" s="1"/>
  <c r="N119" i="5"/>
  <c r="K119" i="5" s="1"/>
  <c r="L119" i="5" s="1"/>
  <c r="Z118" i="4"/>
  <c r="AA118" i="4" s="1"/>
  <c r="W116" i="4"/>
  <c r="R116" i="5"/>
  <c r="S116" i="5" s="1"/>
  <c r="T116" i="5" s="1"/>
  <c r="AD115" i="4"/>
  <c r="P116" i="4"/>
  <c r="N116" i="5"/>
  <c r="K116" i="5" s="1"/>
  <c r="L116" i="5" s="1"/>
  <c r="E117" i="5"/>
  <c r="G117" i="5" s="1"/>
  <c r="H117" i="5" s="1"/>
  <c r="Z115" i="4"/>
  <c r="AA115" i="4" s="1"/>
  <c r="S116" i="4"/>
  <c r="AA116" i="5"/>
  <c r="W116" i="5"/>
  <c r="U116" i="5" s="1"/>
  <c r="AB115" i="4"/>
  <c r="AC115" i="4" s="1"/>
  <c r="N115" i="5"/>
  <c r="K115" i="5" s="1"/>
  <c r="L115" i="5" s="1"/>
  <c r="Z114" i="4"/>
  <c r="AA114" i="4" s="1"/>
  <c r="W115" i="5"/>
  <c r="U115" i="5" s="1"/>
  <c r="AB114" i="4"/>
  <c r="R114" i="5"/>
  <c r="S114" i="5" s="1"/>
  <c r="T114" i="5" s="1"/>
  <c r="AD113" i="4"/>
  <c r="W114" i="5"/>
  <c r="U114" i="5" s="1"/>
  <c r="AB113" i="4"/>
  <c r="N114" i="5"/>
  <c r="K114" i="5" s="1"/>
  <c r="L114" i="5" s="1"/>
  <c r="Z113" i="4"/>
  <c r="AA113" i="4" s="1"/>
  <c r="W112" i="5"/>
  <c r="U112" i="5" s="1"/>
  <c r="AB111" i="4"/>
  <c r="AC111" i="4" s="1"/>
  <c r="N112" i="5"/>
  <c r="K112" i="5" s="1"/>
  <c r="L112" i="5" s="1"/>
  <c r="Z111" i="4"/>
  <c r="AA111" i="4" s="1"/>
  <c r="P109" i="4"/>
  <c r="N109" i="5"/>
  <c r="K109" i="5" s="1"/>
  <c r="L109" i="5" s="1"/>
  <c r="E110" i="5"/>
  <c r="G110" i="5" s="1"/>
  <c r="H110" i="5" s="1"/>
  <c r="Z108" i="4"/>
  <c r="AA108" i="4" s="1"/>
  <c r="W109" i="4"/>
  <c r="R109" i="5"/>
  <c r="S109" i="5" s="1"/>
  <c r="T109" i="5" s="1"/>
  <c r="AD108" i="4"/>
  <c r="S109" i="4"/>
  <c r="AA109" i="5"/>
  <c r="W109" i="5"/>
  <c r="U109" i="5" s="1"/>
  <c r="AB108" i="4"/>
  <c r="AC108" i="4" s="1"/>
  <c r="R108" i="5"/>
  <c r="S108" i="5" s="1"/>
  <c r="T108" i="5" s="1"/>
  <c r="AD107" i="4"/>
  <c r="N108" i="5"/>
  <c r="K108" i="5" s="1"/>
  <c r="L108" i="5" s="1"/>
  <c r="Z107" i="4"/>
  <c r="AA107" i="4" s="1"/>
  <c r="X174" i="4"/>
  <c r="W107" i="5"/>
  <c r="U107" i="5" s="1"/>
  <c r="AB106" i="4"/>
  <c r="N107" i="5"/>
  <c r="K107" i="5" s="1"/>
  <c r="L107" i="5" s="1"/>
  <c r="Z106" i="4"/>
  <c r="AA106" i="4" s="1"/>
  <c r="N106" i="5"/>
  <c r="K106" i="5" s="1"/>
  <c r="L106" i="5" s="1"/>
  <c r="Z105" i="4"/>
  <c r="AA105" i="4" s="1"/>
  <c r="V111" i="3"/>
  <c r="W106" i="5"/>
  <c r="U106" i="5" s="1"/>
  <c r="AB105" i="4"/>
  <c r="AC105" i="4" s="1"/>
  <c r="AG114" i="4"/>
  <c r="AH114" i="4" s="1"/>
  <c r="X113" i="4"/>
  <c r="AG114" i="5" s="1"/>
  <c r="T129" i="4"/>
  <c r="AL128" i="4"/>
  <c r="W128" i="4"/>
  <c r="W129" i="4" s="1"/>
  <c r="W130" i="4" s="1"/>
  <c r="W131" i="4" s="1"/>
  <c r="AG171" i="4"/>
  <c r="V171" i="4"/>
  <c r="X170" i="4"/>
  <c r="X171" i="4" s="1"/>
  <c r="X172" i="4" s="1"/>
  <c r="X173" i="4" s="1"/>
  <c r="T152" i="4"/>
  <c r="AL152" i="4" s="1"/>
  <c r="AL151" i="4"/>
  <c r="V129" i="4"/>
  <c r="AG129" i="4"/>
  <c r="X128" i="4"/>
  <c r="X129" i="4" s="1"/>
  <c r="X130" i="4" s="1"/>
  <c r="X131" i="4" s="1"/>
  <c r="AL167" i="4"/>
  <c r="W167" i="4"/>
  <c r="T137" i="4"/>
  <c r="AL136" i="4"/>
  <c r="W136" i="4"/>
  <c r="W137" i="4" s="1"/>
  <c r="W138" i="4" s="1"/>
  <c r="AL166" i="4"/>
  <c r="W166" i="4"/>
  <c r="V82" i="3"/>
  <c r="V119" i="4"/>
  <c r="V137" i="4"/>
  <c r="AG137" i="4"/>
  <c r="X136" i="4"/>
  <c r="X137" i="4" s="1"/>
  <c r="X138" i="4" s="1"/>
  <c r="AG167" i="4"/>
  <c r="X166" i="4"/>
  <c r="T110" i="4"/>
  <c r="AL110" i="4" s="1"/>
  <c r="AM110" i="4" s="1"/>
  <c r="AL109" i="4"/>
  <c r="AM109" i="4" s="1"/>
  <c r="AL146" i="4"/>
  <c r="W146" i="4"/>
  <c r="V69" i="3"/>
  <c r="V99" i="4"/>
  <c r="T117" i="4"/>
  <c r="AL117" i="4" s="1"/>
  <c r="AM117" i="4" s="1"/>
  <c r="AL116" i="4"/>
  <c r="AM116" i="4" s="1"/>
  <c r="T123" i="4"/>
  <c r="AL122" i="4"/>
  <c r="AM122" i="4" s="1"/>
  <c r="W122" i="4"/>
  <c r="AG147" i="4"/>
  <c r="X146" i="4"/>
  <c r="AG163" i="4"/>
  <c r="X162" i="4"/>
  <c r="W102" i="4"/>
  <c r="R102" i="5"/>
  <c r="S102" i="5" s="1"/>
  <c r="T102" i="5" s="1"/>
  <c r="AD101" i="4"/>
  <c r="V123" i="4"/>
  <c r="AG123" i="4"/>
  <c r="AH123" i="4" s="1"/>
  <c r="X122" i="4"/>
  <c r="AL111" i="4"/>
  <c r="AM111" i="4" s="1"/>
  <c r="W111" i="4"/>
  <c r="AL127" i="4"/>
  <c r="W127" i="4"/>
  <c r="AG122" i="4"/>
  <c r="AH122" i="4" s="1"/>
  <c r="X121" i="4"/>
  <c r="AG122" i="5" s="1"/>
  <c r="V88" i="3"/>
  <c r="AL112" i="4"/>
  <c r="W112" i="4"/>
  <c r="R113" i="5" s="1"/>
  <c r="AL169" i="4"/>
  <c r="W169" i="4"/>
  <c r="AG128" i="4"/>
  <c r="X127" i="4"/>
  <c r="T103" i="4"/>
  <c r="AL103" i="4" s="1"/>
  <c r="AM103" i="4" s="1"/>
  <c r="AL102" i="4"/>
  <c r="AM102" i="4" s="1"/>
  <c r="E101" i="5"/>
  <c r="G101" i="5" s="1"/>
  <c r="H101" i="5" s="1"/>
  <c r="N100" i="5"/>
  <c r="K100" i="5" s="1"/>
  <c r="L100" i="5" s="1"/>
  <c r="Z99" i="4"/>
  <c r="AA99" i="4" s="1"/>
  <c r="AL99" i="4"/>
  <c r="AM99" i="4" s="1"/>
  <c r="W99" i="4"/>
  <c r="T171" i="4"/>
  <c r="AL170" i="4"/>
  <c r="W170" i="4"/>
  <c r="W171" i="4" s="1"/>
  <c r="W172" i="4" s="1"/>
  <c r="W173" i="4" s="1"/>
  <c r="AL140" i="4"/>
  <c r="W140" i="4"/>
  <c r="AL118" i="4"/>
  <c r="AM118" i="4" s="1"/>
  <c r="W118" i="4"/>
  <c r="V74" i="3"/>
  <c r="V107" i="4"/>
  <c r="V158" i="4"/>
  <c r="AG158" i="4"/>
  <c r="X157" i="4"/>
  <c r="X158" i="4" s="1"/>
  <c r="X159" i="4" s="1"/>
  <c r="AG115" i="4"/>
  <c r="AH115" i="4" s="1"/>
  <c r="X114" i="4"/>
  <c r="AL100" i="4"/>
  <c r="AM100" i="4" s="1"/>
  <c r="W100" i="4"/>
  <c r="P103" i="4"/>
  <c r="N103" i="5"/>
  <c r="K103" i="5" s="1"/>
  <c r="L103" i="5" s="1"/>
  <c r="E104" i="5"/>
  <c r="G104" i="5" s="1"/>
  <c r="H104" i="5" s="1"/>
  <c r="Z102" i="4"/>
  <c r="AA102" i="4" s="1"/>
  <c r="AG141" i="4"/>
  <c r="X140" i="4"/>
  <c r="AG119" i="4"/>
  <c r="AH119" i="4" s="1"/>
  <c r="X118" i="4"/>
  <c r="AG119" i="5" s="1"/>
  <c r="V70" i="3"/>
  <c r="V101" i="4"/>
  <c r="AG134" i="4"/>
  <c r="X133" i="4"/>
  <c r="AG169" i="4"/>
  <c r="X168" i="4"/>
  <c r="AG121" i="4"/>
  <c r="AH121" i="4" s="1"/>
  <c r="X120" i="4"/>
  <c r="AG121" i="5" s="1"/>
  <c r="AG161" i="4"/>
  <c r="X160" i="4"/>
  <c r="AG101" i="4"/>
  <c r="AH101" i="4" s="1"/>
  <c r="W101" i="5"/>
  <c r="U101" i="5" s="1"/>
  <c r="X100" i="4"/>
  <c r="AG101" i="5" s="1"/>
  <c r="AB100" i="4"/>
  <c r="N105" i="5"/>
  <c r="K105" i="5" s="1"/>
  <c r="L105" i="5" s="1"/>
  <c r="Z104" i="4"/>
  <c r="AA104" i="4" s="1"/>
  <c r="T143" i="4"/>
  <c r="AL142" i="4"/>
  <c r="AL106" i="4"/>
  <c r="AM106" i="4" s="1"/>
  <c r="AN110" i="4" s="1"/>
  <c r="W106" i="4"/>
  <c r="AG149" i="4"/>
  <c r="X148" i="4"/>
  <c r="AL149" i="4"/>
  <c r="W149" i="4"/>
  <c r="V109" i="4"/>
  <c r="AG109" i="4"/>
  <c r="AH109" i="4" s="1"/>
  <c r="X108" i="4"/>
  <c r="AG109" i="5" s="1"/>
  <c r="AG136" i="4"/>
  <c r="X135" i="4"/>
  <c r="AG155" i="4"/>
  <c r="X154" i="4"/>
  <c r="S102" i="4"/>
  <c r="AA102" i="5"/>
  <c r="AG150" i="4"/>
  <c r="X149" i="4"/>
  <c r="AG112" i="4"/>
  <c r="X111" i="4"/>
  <c r="AG112" i="5" s="1"/>
  <c r="T164" i="4"/>
  <c r="AL163" i="4"/>
  <c r="W163" i="4"/>
  <c r="W164" i="4" s="1"/>
  <c r="W165" i="4" s="1"/>
  <c r="N101" i="5"/>
  <c r="K101" i="5" s="1"/>
  <c r="L101" i="5" s="1"/>
  <c r="E102" i="5"/>
  <c r="G102" i="5" s="1"/>
  <c r="H102" i="5" s="1"/>
  <c r="Z100" i="4"/>
  <c r="AA100" i="4" s="1"/>
  <c r="AL114" i="4"/>
  <c r="AM114" i="4" s="1"/>
  <c r="W114" i="4"/>
  <c r="T159" i="4"/>
  <c r="AL159" i="4" s="1"/>
  <c r="AL158" i="4"/>
  <c r="AG107" i="4"/>
  <c r="AH107" i="4" s="1"/>
  <c r="X106" i="4"/>
  <c r="AG140" i="4"/>
  <c r="X139" i="4"/>
  <c r="AG113" i="4"/>
  <c r="AH113" i="4" s="1"/>
  <c r="X112" i="4"/>
  <c r="AG113" i="5" s="1"/>
  <c r="V116" i="4"/>
  <c r="AG116" i="4"/>
  <c r="AH116" i="4" s="1"/>
  <c r="X115" i="4"/>
  <c r="V164" i="4"/>
  <c r="AG164" i="4"/>
  <c r="X163" i="4"/>
  <c r="X164" i="4" s="1"/>
  <c r="X165" i="4" s="1"/>
  <c r="AL148" i="4"/>
  <c r="W148" i="4"/>
  <c r="AG170" i="4"/>
  <c r="X169" i="4"/>
  <c r="AL153" i="4"/>
  <c r="W153" i="4"/>
  <c r="AG105" i="4"/>
  <c r="AH105" i="4" s="1"/>
  <c r="W105" i="5"/>
  <c r="U105" i="5" s="1"/>
  <c r="AB104" i="4"/>
  <c r="AG148" i="4"/>
  <c r="X147" i="4"/>
  <c r="AG168" i="4"/>
  <c r="X167" i="4"/>
  <c r="AG157" i="4"/>
  <c r="X156" i="4"/>
  <c r="V89" i="3"/>
  <c r="V132" i="4"/>
  <c r="AG154" i="4"/>
  <c r="X153" i="4"/>
  <c r="AL161" i="4"/>
  <c r="W161" i="4"/>
  <c r="AL134" i="4"/>
  <c r="W134" i="4"/>
  <c r="AL105" i="4"/>
  <c r="AM105" i="4" s="1"/>
  <c r="AN109" i="4" s="1"/>
  <c r="W105" i="4"/>
  <c r="V126" i="4"/>
  <c r="AG126" i="4"/>
  <c r="AH126" i="4" s="1"/>
  <c r="X125" i="4"/>
  <c r="V151" i="4"/>
  <c r="AG151" i="4"/>
  <c r="X150" i="4"/>
  <c r="X151" i="4" s="1"/>
  <c r="X152" i="4" s="1"/>
  <c r="V142" i="4"/>
  <c r="AG142" i="4"/>
  <c r="X141" i="4"/>
  <c r="X142" i="4" s="1"/>
  <c r="X143" i="4" s="1"/>
  <c r="X144" i="4" s="1"/>
  <c r="X145" i="4" s="1"/>
  <c r="AG156" i="4"/>
  <c r="X155" i="4"/>
  <c r="AG99" i="4"/>
  <c r="AH99" i="4" s="1"/>
  <c r="W99" i="5"/>
  <c r="U99" i="5" s="1"/>
  <c r="AB98" i="4"/>
  <c r="AC98" i="4" s="1"/>
  <c r="AG162" i="4"/>
  <c r="X161" i="4"/>
  <c r="AG135" i="4"/>
  <c r="X134" i="4"/>
  <c r="AG106" i="4"/>
  <c r="AH106" i="4" s="1"/>
  <c r="X105" i="4"/>
  <c r="V65" i="3"/>
  <c r="V22" i="3"/>
  <c r="V21" i="3"/>
  <c r="V16" i="3"/>
  <c r="V11" i="3"/>
  <c r="V108" i="3"/>
  <c r="V98" i="3"/>
  <c r="V92" i="3"/>
  <c r="V102" i="3"/>
  <c r="V96" i="3"/>
  <c r="V112" i="3"/>
  <c r="V109" i="3"/>
  <c r="V103" i="3"/>
  <c r="V105" i="3"/>
  <c r="V79" i="3"/>
  <c r="V46" i="3"/>
  <c r="V35" i="3"/>
  <c r="V24" i="3"/>
  <c r="V33" i="3"/>
  <c r="V99" i="3"/>
  <c r="V42" i="3"/>
  <c r="V40" i="3"/>
  <c r="V66" i="3"/>
  <c r="V54" i="3"/>
  <c r="V59" i="3"/>
  <c r="V116" i="3"/>
  <c r="V20" i="3"/>
  <c r="V90" i="3"/>
  <c r="V114" i="3"/>
  <c r="V71" i="3"/>
  <c r="V60" i="3"/>
  <c r="V80" i="3"/>
  <c r="V84" i="3"/>
  <c r="V75" i="3"/>
  <c r="V57" i="3"/>
  <c r="V49" i="3"/>
  <c r="V100" i="3"/>
  <c r="V106" i="3"/>
  <c r="V97" i="3"/>
  <c r="V39" i="3"/>
  <c r="V115" i="3"/>
  <c r="V34" i="3"/>
  <c r="V9" i="3"/>
  <c r="V26" i="3"/>
  <c r="V27" i="3"/>
  <c r="V93" i="3"/>
  <c r="V45" i="3"/>
  <c r="V47" i="3"/>
  <c r="V62" i="3"/>
  <c r="V63" i="3"/>
  <c r="V51" i="3"/>
  <c r="V52" i="3"/>
  <c r="B5" i="3"/>
  <c r="F4" i="3"/>
  <c r="E4" i="3"/>
  <c r="V53" i="3"/>
  <c r="V41" i="3"/>
  <c r="V30" i="3"/>
  <c r="V83" i="3"/>
  <c r="V23" i="3"/>
  <c r="V104" i="3"/>
  <c r="V17" i="3"/>
  <c r="V43" i="3"/>
  <c r="V61" i="3"/>
  <c r="V86" i="3"/>
  <c r="V87" i="3"/>
  <c r="V7" i="3"/>
  <c r="V113" i="3"/>
  <c r="V77" i="3"/>
  <c r="V78" i="3"/>
  <c r="V4" i="3"/>
  <c r="V3" i="3"/>
  <c r="V12" i="3"/>
  <c r="V67" i="3"/>
  <c r="V55" i="3"/>
  <c r="V85" i="3"/>
  <c r="V91" i="3"/>
  <c r="V68" i="3"/>
  <c r="V107" i="3"/>
  <c r="X4" i="3"/>
  <c r="V76" i="3"/>
  <c r="V36" i="3"/>
  <c r="V81" i="3"/>
  <c r="V101" i="3"/>
  <c r="V95" i="3"/>
  <c r="V94" i="3"/>
  <c r="V25" i="3"/>
  <c r="V110" i="3"/>
  <c r="X3" i="3"/>
  <c r="F24" i="3"/>
  <c r="B25" i="3"/>
  <c r="E24" i="3"/>
  <c r="X23" i="3"/>
  <c r="X24" i="3"/>
  <c r="X22" i="3"/>
  <c r="AQ126" i="4" l="1"/>
  <c r="AG127" i="4"/>
  <c r="AB126" i="4"/>
  <c r="AC126" i="4" s="1"/>
  <c r="X126" i="4"/>
  <c r="AE126" i="4" s="1"/>
  <c r="AE125" i="4"/>
  <c r="AF126" i="5"/>
  <c r="AG126" i="5"/>
  <c r="AN122" i="4"/>
  <c r="X123" i="4"/>
  <c r="AF123" i="5"/>
  <c r="AE122" i="4"/>
  <c r="W124" i="5"/>
  <c r="U124" i="5" s="1"/>
  <c r="AB123" i="4"/>
  <c r="AC123" i="4" s="1"/>
  <c r="S124" i="4"/>
  <c r="AA125" i="5" s="1"/>
  <c r="AA124" i="5"/>
  <c r="AG123" i="5"/>
  <c r="W123" i="4"/>
  <c r="R123" i="5"/>
  <c r="S123" i="5" s="1"/>
  <c r="T123" i="5" s="1"/>
  <c r="AD122" i="4"/>
  <c r="AQ122" i="4"/>
  <c r="AC123" i="5" s="1"/>
  <c r="P124" i="4"/>
  <c r="E126" i="5" s="1"/>
  <c r="G126" i="5" s="1"/>
  <c r="H126" i="5" s="1"/>
  <c r="E125" i="5"/>
  <c r="G125" i="5" s="1"/>
  <c r="H125" i="5" s="1"/>
  <c r="N124" i="5"/>
  <c r="K124" i="5" s="1"/>
  <c r="L124" i="5" s="1"/>
  <c r="Z123" i="4"/>
  <c r="AA123" i="4" s="1"/>
  <c r="AG124" i="5"/>
  <c r="AN121" i="4"/>
  <c r="AQ121" i="4"/>
  <c r="AC122" i="5" s="1"/>
  <c r="AE121" i="4"/>
  <c r="AF122" i="5"/>
  <c r="AE120" i="4"/>
  <c r="AF121" i="5"/>
  <c r="AN119" i="4"/>
  <c r="AN120" i="4"/>
  <c r="AC120" i="4"/>
  <c r="AQ119" i="4"/>
  <c r="AC120" i="5" s="1"/>
  <c r="W120" i="5"/>
  <c r="U120" i="5" s="1"/>
  <c r="AB119" i="4"/>
  <c r="AC119" i="4" s="1"/>
  <c r="AN117" i="4"/>
  <c r="AN118" i="4"/>
  <c r="AF119" i="5"/>
  <c r="AE118" i="4"/>
  <c r="R119" i="5"/>
  <c r="S119" i="5" s="1"/>
  <c r="T119" i="5" s="1"/>
  <c r="AD118" i="4"/>
  <c r="S117" i="4"/>
  <c r="AA118" i="5" s="1"/>
  <c r="AA117" i="5"/>
  <c r="X116" i="4"/>
  <c r="AG117" i="5" s="1"/>
  <c r="AF116" i="5"/>
  <c r="AE115" i="4"/>
  <c r="AG116" i="5"/>
  <c r="AQ116" i="4"/>
  <c r="AC117" i="5" s="1"/>
  <c r="W117" i="5"/>
  <c r="U117" i="5" s="1"/>
  <c r="AB116" i="4"/>
  <c r="AC116" i="4" s="1"/>
  <c r="AQ115" i="4"/>
  <c r="AC116" i="5" s="1"/>
  <c r="P117" i="4"/>
  <c r="E119" i="5" s="1"/>
  <c r="G119" i="5" s="1"/>
  <c r="H119" i="5" s="1"/>
  <c r="N117" i="5"/>
  <c r="K117" i="5" s="1"/>
  <c r="L117" i="5" s="1"/>
  <c r="E118" i="5"/>
  <c r="G118" i="5" s="1"/>
  <c r="H118" i="5" s="1"/>
  <c r="Z116" i="4"/>
  <c r="AA116" i="4" s="1"/>
  <c r="W117" i="4"/>
  <c r="R117" i="5"/>
  <c r="S117" i="5" s="1"/>
  <c r="T117" i="5" s="1"/>
  <c r="AD116" i="4"/>
  <c r="AE114" i="4"/>
  <c r="AF115" i="5"/>
  <c r="AQ114" i="4"/>
  <c r="AC115" i="5" s="1"/>
  <c r="R115" i="5"/>
  <c r="S115" i="5" s="1"/>
  <c r="T115" i="5" s="1"/>
  <c r="AD114" i="4"/>
  <c r="AG115" i="5"/>
  <c r="AE113" i="4"/>
  <c r="AF114" i="5"/>
  <c r="AQ113" i="4"/>
  <c r="AC114" i="5" s="1"/>
  <c r="AC113" i="4"/>
  <c r="AN111" i="4"/>
  <c r="R112" i="5"/>
  <c r="S112" i="5" s="1"/>
  <c r="T112" i="5" s="1"/>
  <c r="AD111" i="4"/>
  <c r="AN108" i="4"/>
  <c r="AF112" i="5"/>
  <c r="AE111" i="4"/>
  <c r="S110" i="4"/>
  <c r="AA111" i="5" s="1"/>
  <c r="AA110" i="5"/>
  <c r="W110" i="4"/>
  <c r="R110" i="5"/>
  <c r="S110" i="5" s="1"/>
  <c r="T110" i="5" s="1"/>
  <c r="AD109" i="4"/>
  <c r="X109" i="4"/>
  <c r="AE108" i="4"/>
  <c r="AF109" i="5"/>
  <c r="AQ109" i="4"/>
  <c r="AC110" i="5" s="1"/>
  <c r="W110" i="5"/>
  <c r="U110" i="5" s="1"/>
  <c r="AB109" i="4"/>
  <c r="AC109" i="4" s="1"/>
  <c r="P110" i="4"/>
  <c r="E112" i="5" s="1"/>
  <c r="G112" i="5" s="1"/>
  <c r="H112" i="5" s="1"/>
  <c r="N110" i="5"/>
  <c r="K110" i="5" s="1"/>
  <c r="L110" i="5" s="1"/>
  <c r="E111" i="5"/>
  <c r="G111" i="5" s="1"/>
  <c r="H111" i="5" s="1"/>
  <c r="Z109" i="4"/>
  <c r="AA109" i="4" s="1"/>
  <c r="AN107" i="4"/>
  <c r="W108" i="5"/>
  <c r="U108" i="5" s="1"/>
  <c r="AB107" i="4"/>
  <c r="AQ107" i="4"/>
  <c r="AC108" i="5" s="1"/>
  <c r="AQ106" i="4"/>
  <c r="AC107" i="5" s="1"/>
  <c r="AN105" i="4"/>
  <c r="AN106" i="4"/>
  <c r="R107" i="5"/>
  <c r="S107" i="5" s="1"/>
  <c r="T107" i="5" s="1"/>
  <c r="AD106" i="4"/>
  <c r="AE106" i="4"/>
  <c r="AF107" i="5"/>
  <c r="AG107" i="5"/>
  <c r="AC106" i="4"/>
  <c r="R106" i="5"/>
  <c r="S106" i="5" s="1"/>
  <c r="T106" i="5" s="1"/>
  <c r="AD105" i="4"/>
  <c r="AF106" i="5"/>
  <c r="AE105" i="4"/>
  <c r="AQ105" i="4"/>
  <c r="AC106" i="5" s="1"/>
  <c r="AG106" i="5"/>
  <c r="V124" i="4"/>
  <c r="AG124" i="4"/>
  <c r="AH124" i="4" s="1"/>
  <c r="AG133" i="4"/>
  <c r="X132" i="4"/>
  <c r="V165" i="4"/>
  <c r="AG166" i="4" s="1"/>
  <c r="AG165" i="4"/>
  <c r="W103" i="4"/>
  <c r="R103" i="5"/>
  <c r="S103" i="5" s="1"/>
  <c r="T103" i="5" s="1"/>
  <c r="AD102" i="4"/>
  <c r="V130" i="4"/>
  <c r="AG130" i="4"/>
  <c r="V110" i="4"/>
  <c r="AG110" i="4"/>
  <c r="AH110" i="4" s="1"/>
  <c r="AQ101" i="4"/>
  <c r="AC102" i="5" s="1"/>
  <c r="AF101" i="5"/>
  <c r="AE100" i="4"/>
  <c r="V117" i="4"/>
  <c r="AG117" i="4"/>
  <c r="AH117" i="4" s="1"/>
  <c r="AG108" i="4"/>
  <c r="AH108" i="4" s="1"/>
  <c r="X107" i="4"/>
  <c r="T165" i="4"/>
  <c r="AL165" i="4" s="1"/>
  <c r="AL164" i="4"/>
  <c r="N104" i="5"/>
  <c r="K104" i="5" s="1"/>
  <c r="L104" i="5" s="1"/>
  <c r="E105" i="5"/>
  <c r="G105" i="5" s="1"/>
  <c r="H105" i="5" s="1"/>
  <c r="Z103" i="4"/>
  <c r="AA103" i="4" s="1"/>
  <c r="T172" i="4"/>
  <c r="AL171" i="4"/>
  <c r="V138" i="4"/>
  <c r="AG139" i="4" s="1"/>
  <c r="AG138" i="4"/>
  <c r="AG172" i="4"/>
  <c r="V172" i="4"/>
  <c r="V159" i="4"/>
  <c r="AG160" i="4" s="1"/>
  <c r="AG159" i="4"/>
  <c r="V143" i="4"/>
  <c r="AG143" i="4"/>
  <c r="R101" i="5"/>
  <c r="S101" i="5" s="1"/>
  <c r="T101" i="5" s="1"/>
  <c r="AD100" i="4"/>
  <c r="R100" i="5"/>
  <c r="S100" i="5" s="1"/>
  <c r="T100" i="5" s="1"/>
  <c r="AD99" i="4"/>
  <c r="AG120" i="4"/>
  <c r="AH120" i="4" s="1"/>
  <c r="AI123" i="4" s="1"/>
  <c r="X119" i="4"/>
  <c r="AN104" i="4"/>
  <c r="AN103" i="4"/>
  <c r="AN102" i="4"/>
  <c r="AQ99" i="4"/>
  <c r="AC100" i="5" s="1"/>
  <c r="T124" i="4"/>
  <c r="AL124" i="4" s="1"/>
  <c r="AM124" i="4" s="1"/>
  <c r="AL123" i="4"/>
  <c r="AM123" i="4" s="1"/>
  <c r="AQ123" i="4" s="1"/>
  <c r="AC124" i="5" s="1"/>
  <c r="T138" i="4"/>
  <c r="AL138" i="4" s="1"/>
  <c r="AL137" i="4"/>
  <c r="V152" i="4"/>
  <c r="AG153" i="4" s="1"/>
  <c r="AG152" i="4"/>
  <c r="T130" i="4"/>
  <c r="AL129" i="4"/>
  <c r="AC104" i="4"/>
  <c r="T144" i="4"/>
  <c r="AL143" i="4"/>
  <c r="S103" i="4"/>
  <c r="AA104" i="5" s="1"/>
  <c r="AA103" i="5"/>
  <c r="V102" i="4"/>
  <c r="W102" i="5"/>
  <c r="U102" i="5" s="1"/>
  <c r="AG102" i="4"/>
  <c r="AH102" i="4" s="1"/>
  <c r="X101" i="4"/>
  <c r="AB101" i="4"/>
  <c r="AC101" i="4" s="1"/>
  <c r="AG100" i="4"/>
  <c r="AH100" i="4" s="1"/>
  <c r="W100" i="5"/>
  <c r="U100" i="5" s="1"/>
  <c r="X99" i="4"/>
  <c r="AB99" i="4"/>
  <c r="F5" i="3"/>
  <c r="E5" i="3"/>
  <c r="B6" i="3"/>
  <c r="X5" i="3"/>
  <c r="F25" i="3"/>
  <c r="B26" i="3"/>
  <c r="E25" i="3"/>
  <c r="X25" i="3"/>
  <c r="AN126" i="4" l="1"/>
  <c r="AH126" i="5"/>
  <c r="AJ126" i="5"/>
  <c r="AL126" i="5" s="1"/>
  <c r="AI126" i="5"/>
  <c r="AK126" i="5" s="1"/>
  <c r="AM126" i="5" s="1"/>
  <c r="AN125" i="4"/>
  <c r="AQ124" i="4"/>
  <c r="AC125" i="5" s="1"/>
  <c r="W124" i="4"/>
  <c r="R124" i="5"/>
  <c r="S124" i="5" s="1"/>
  <c r="T124" i="5" s="1"/>
  <c r="AD123" i="4"/>
  <c r="AG125" i="4"/>
  <c r="AH125" i="4" s="1"/>
  <c r="AI126" i="4" s="1"/>
  <c r="W125" i="5"/>
  <c r="U125" i="5" s="1"/>
  <c r="AB124" i="4"/>
  <c r="AC124" i="4" s="1"/>
  <c r="N125" i="5"/>
  <c r="K125" i="5" s="1"/>
  <c r="L125" i="5" s="1"/>
  <c r="Z124" i="4"/>
  <c r="AA124" i="4" s="1"/>
  <c r="AG125" i="5"/>
  <c r="AN123" i="4"/>
  <c r="AN124" i="4"/>
  <c r="AI124" i="4"/>
  <c r="AH123" i="5"/>
  <c r="AJ123" i="5" s="1"/>
  <c r="AL123" i="5" s="1"/>
  <c r="AI123" i="5"/>
  <c r="AK123" i="5" s="1"/>
  <c r="X124" i="4"/>
  <c r="AE123" i="4"/>
  <c r="AF124" i="5"/>
  <c r="AC121" i="4"/>
  <c r="AH122" i="5"/>
  <c r="AI122" i="5"/>
  <c r="AK122" i="5" s="1"/>
  <c r="AI117" i="4"/>
  <c r="AI121" i="4"/>
  <c r="AJ122" i="5"/>
  <c r="AL122" i="5" s="1"/>
  <c r="AQ120" i="4"/>
  <c r="AC121" i="5" s="1"/>
  <c r="AH121" i="5"/>
  <c r="AJ121" i="5" s="1"/>
  <c r="AL121" i="5" s="1"/>
  <c r="AE119" i="4"/>
  <c r="AF120" i="5"/>
  <c r="AG120" i="5"/>
  <c r="AH119" i="5"/>
  <c r="AJ119" i="5" s="1"/>
  <c r="AL119" i="5" s="1"/>
  <c r="R118" i="5"/>
  <c r="S118" i="5" s="1"/>
  <c r="T118" i="5" s="1"/>
  <c r="AD117" i="4"/>
  <c r="AH116" i="5"/>
  <c r="AJ116" i="5" s="1"/>
  <c r="AL116" i="5" s="1"/>
  <c r="AG118" i="4"/>
  <c r="AH118" i="4" s="1"/>
  <c r="W118" i="5"/>
  <c r="U118" i="5" s="1"/>
  <c r="AB117" i="4"/>
  <c r="AC117" i="4" s="1"/>
  <c r="N118" i="5"/>
  <c r="K118" i="5" s="1"/>
  <c r="L118" i="5" s="1"/>
  <c r="Z117" i="4"/>
  <c r="AA117" i="4" s="1"/>
  <c r="X117" i="4"/>
  <c r="AF117" i="5"/>
  <c r="AH117" i="5" s="1"/>
  <c r="AI117" i="5" s="1"/>
  <c r="AK117" i="5" s="1"/>
  <c r="AE116" i="4"/>
  <c r="AQ117" i="4"/>
  <c r="AC118" i="5" s="1"/>
  <c r="AC114" i="4"/>
  <c r="AH115" i="5"/>
  <c r="AJ115" i="5" s="1"/>
  <c r="AL115" i="5" s="1"/>
  <c r="AH114" i="5"/>
  <c r="AJ114" i="5" s="1"/>
  <c r="AL114" i="5" s="1"/>
  <c r="AC107" i="4"/>
  <c r="AH112" i="5"/>
  <c r="AI112" i="5" s="1"/>
  <c r="AK112" i="5" s="1"/>
  <c r="X110" i="4"/>
  <c r="AG111" i="5" s="1"/>
  <c r="AF110" i="5"/>
  <c r="AE109" i="4"/>
  <c r="AI109" i="4"/>
  <c r="AQ108" i="4"/>
  <c r="AC109" i="5" s="1"/>
  <c r="AG111" i="4"/>
  <c r="AH111" i="4" s="1"/>
  <c r="W111" i="5"/>
  <c r="U111" i="5" s="1"/>
  <c r="AB110" i="4"/>
  <c r="AC110" i="4" s="1"/>
  <c r="AH109" i="5"/>
  <c r="AJ109" i="5" s="1"/>
  <c r="AL109" i="5" s="1"/>
  <c r="AQ110" i="4"/>
  <c r="AC111" i="5" s="1"/>
  <c r="N111" i="5"/>
  <c r="K111" i="5" s="1"/>
  <c r="L111" i="5" s="1"/>
  <c r="Z110" i="4"/>
  <c r="AA110" i="4" s="1"/>
  <c r="AI110" i="4"/>
  <c r="R111" i="5"/>
  <c r="S111" i="5" s="1"/>
  <c r="T111" i="5" s="1"/>
  <c r="AD110" i="4"/>
  <c r="AG110" i="5"/>
  <c r="AE107" i="4"/>
  <c r="AF108" i="5"/>
  <c r="AG108" i="5"/>
  <c r="AH107" i="5"/>
  <c r="AI107" i="5" s="1"/>
  <c r="AK107" i="5" s="1"/>
  <c r="AH106" i="5"/>
  <c r="AJ106" i="5" s="1"/>
  <c r="AL106" i="5" s="1"/>
  <c r="X102" i="4"/>
  <c r="AF102" i="5"/>
  <c r="AE101" i="4"/>
  <c r="AG102" i="5"/>
  <c r="T173" i="4"/>
  <c r="AL173" i="4" s="1"/>
  <c r="AL172" i="4"/>
  <c r="V131" i="4"/>
  <c r="AG132" i="4" s="1"/>
  <c r="AG131" i="4"/>
  <c r="AQ100" i="4"/>
  <c r="AC101" i="5" s="1"/>
  <c r="T131" i="4"/>
  <c r="AL131" i="4" s="1"/>
  <c r="AL130" i="4"/>
  <c r="V144" i="4"/>
  <c r="AG144" i="4"/>
  <c r="T145" i="4"/>
  <c r="AL145" i="4" s="1"/>
  <c r="AL144" i="4"/>
  <c r="AE99" i="4"/>
  <c r="AF100" i="5"/>
  <c r="AG100" i="5"/>
  <c r="AQ102" i="4"/>
  <c r="AC103" i="5" s="1"/>
  <c r="V103" i="4"/>
  <c r="W103" i="5"/>
  <c r="U103" i="5" s="1"/>
  <c r="AG103" i="4"/>
  <c r="AH103" i="4" s="1"/>
  <c r="AB102" i="4"/>
  <c r="AC102" i="4" s="1"/>
  <c r="AH101" i="5"/>
  <c r="AJ101" i="5" s="1"/>
  <c r="AL101" i="5" s="1"/>
  <c r="R104" i="5"/>
  <c r="S104" i="5" s="1"/>
  <c r="T104" i="5" s="1"/>
  <c r="AD103" i="4"/>
  <c r="V173" i="4"/>
  <c r="AG174" i="4" s="1"/>
  <c r="AG173" i="4"/>
  <c r="AC99" i="4"/>
  <c r="B7" i="3"/>
  <c r="E6" i="3"/>
  <c r="F6" i="3"/>
  <c r="X6" i="3"/>
  <c r="B27" i="3"/>
  <c r="E26" i="3"/>
  <c r="F26" i="3"/>
  <c r="X26" i="3"/>
  <c r="AI121" i="5" l="1"/>
  <c r="AK121" i="5" s="1"/>
  <c r="AQ125" i="4"/>
  <c r="AC126" i="5" s="1"/>
  <c r="AI125" i="4"/>
  <c r="AI119" i="4"/>
  <c r="AI122" i="4"/>
  <c r="AH124" i="5"/>
  <c r="AI124" i="5" s="1"/>
  <c r="AK124" i="5" s="1"/>
  <c r="AF125" i="5"/>
  <c r="AE124" i="4"/>
  <c r="AJ124" i="5"/>
  <c r="AL124" i="5" s="1"/>
  <c r="AM123" i="5"/>
  <c r="R125" i="5"/>
  <c r="S125" i="5" s="1"/>
  <c r="T125" i="5" s="1"/>
  <c r="AD124" i="4"/>
  <c r="AM122" i="5"/>
  <c r="AM121" i="5"/>
  <c r="AI120" i="4"/>
  <c r="AH120" i="5"/>
  <c r="AJ120" i="5" s="1"/>
  <c r="AL120" i="5" s="1"/>
  <c r="AQ118" i="4"/>
  <c r="AC119" i="5" s="1"/>
  <c r="AI118" i="4"/>
  <c r="AI119" i="5"/>
  <c r="AK119" i="5" s="1"/>
  <c r="AM119" i="5" s="1"/>
  <c r="AI114" i="5"/>
  <c r="AK114" i="5" s="1"/>
  <c r="AE117" i="4"/>
  <c r="AF118" i="5"/>
  <c r="AG118" i="5"/>
  <c r="AI116" i="5"/>
  <c r="AK116" i="5" s="1"/>
  <c r="AM116" i="5" s="1"/>
  <c r="AJ117" i="5"/>
  <c r="AL117" i="5" s="1"/>
  <c r="AM117" i="5" s="1"/>
  <c r="AI115" i="5"/>
  <c r="AK115" i="5" s="1"/>
  <c r="AM115" i="5" s="1"/>
  <c r="AJ112" i="5"/>
  <c r="AL112" i="5" s="1"/>
  <c r="AM112" i="5" s="1"/>
  <c r="AM114" i="5"/>
  <c r="AQ111" i="4"/>
  <c r="AC112" i="5" s="1"/>
  <c r="AI111" i="4"/>
  <c r="AI109" i="5"/>
  <c r="AK109" i="5" s="1"/>
  <c r="AM109" i="5" s="1"/>
  <c r="AH110" i="5"/>
  <c r="AI110" i="5" s="1"/>
  <c r="AK110" i="5" s="1"/>
  <c r="AF111" i="5"/>
  <c r="AH111" i="5" s="1"/>
  <c r="AI111" i="5" s="1"/>
  <c r="AK111" i="5" s="1"/>
  <c r="AE110" i="4"/>
  <c r="AI106" i="5"/>
  <c r="AK106" i="5" s="1"/>
  <c r="AM106" i="5" s="1"/>
  <c r="AH108" i="5"/>
  <c r="AI108" i="5" s="1"/>
  <c r="AK108" i="5" s="1"/>
  <c r="AJ107" i="5"/>
  <c r="AL107" i="5" s="1"/>
  <c r="AM107" i="5" s="1"/>
  <c r="AI101" i="5"/>
  <c r="AK101" i="5" s="1"/>
  <c r="AM101" i="5" s="1"/>
  <c r="AG104" i="4"/>
  <c r="AH104" i="4" s="1"/>
  <c r="W104" i="5"/>
  <c r="U104" i="5" s="1"/>
  <c r="AB103" i="4"/>
  <c r="AC103" i="4" s="1"/>
  <c r="AC100" i="4"/>
  <c r="AI103" i="4"/>
  <c r="AH100" i="5"/>
  <c r="AI100" i="5" s="1"/>
  <c r="AK100" i="5" s="1"/>
  <c r="X103" i="4"/>
  <c r="AE102" i="4"/>
  <c r="AF103" i="5"/>
  <c r="AG103" i="5"/>
  <c r="V145" i="4"/>
  <c r="AG146" i="4" s="1"/>
  <c r="AG145" i="4"/>
  <c r="AQ103" i="4"/>
  <c r="AC104" i="5" s="1"/>
  <c r="AH102" i="5"/>
  <c r="AJ102" i="5" s="1"/>
  <c r="AL102" i="5" s="1"/>
  <c r="X7" i="3"/>
  <c r="B8" i="3"/>
  <c r="E7" i="3"/>
  <c r="F7" i="3"/>
  <c r="F27" i="3"/>
  <c r="E27" i="3"/>
  <c r="B28" i="3"/>
  <c r="X27" i="3"/>
  <c r="AM124" i="5" l="1"/>
  <c r="AH125" i="5"/>
  <c r="AJ125" i="5" s="1"/>
  <c r="AL125" i="5" s="1"/>
  <c r="AI125" i="5"/>
  <c r="AK125" i="5" s="1"/>
  <c r="AM125" i="5" s="1"/>
  <c r="AI120" i="5"/>
  <c r="AK120" i="5" s="1"/>
  <c r="AM120" i="5" s="1"/>
  <c r="AH118" i="5"/>
  <c r="AJ118" i="5" s="1"/>
  <c r="AL118" i="5" s="1"/>
  <c r="AI105" i="4"/>
  <c r="AI108" i="4"/>
  <c r="AJ110" i="5"/>
  <c r="AL110" i="5" s="1"/>
  <c r="AM110" i="5" s="1"/>
  <c r="AJ111" i="5"/>
  <c r="AL111" i="5" s="1"/>
  <c r="AM111" i="5" s="1"/>
  <c r="AJ108" i="5"/>
  <c r="AL108" i="5" s="1"/>
  <c r="AM108" i="5" s="1"/>
  <c r="AI107" i="4"/>
  <c r="AI106" i="4"/>
  <c r="AH103" i="5"/>
  <c r="AJ103" i="5" s="1"/>
  <c r="AL103" i="5" s="1"/>
  <c r="AQ104" i="4"/>
  <c r="AC105" i="5" s="1"/>
  <c r="AE103" i="4"/>
  <c r="AF104" i="5"/>
  <c r="AG104" i="5"/>
  <c r="AI102" i="5"/>
  <c r="AK102" i="5" s="1"/>
  <c r="AM102" i="5" s="1"/>
  <c r="AJ100" i="5"/>
  <c r="AL100" i="5" s="1"/>
  <c r="AM100" i="5" s="1"/>
  <c r="AI104" i="4"/>
  <c r="F8" i="3"/>
  <c r="B9" i="3"/>
  <c r="E8" i="3"/>
  <c r="X8" i="3"/>
  <c r="F28" i="3"/>
  <c r="E28" i="3"/>
  <c r="B29" i="3"/>
  <c r="X28" i="3"/>
  <c r="AI118" i="5" l="1"/>
  <c r="AK118" i="5" s="1"/>
  <c r="AM118" i="5"/>
  <c r="AH104" i="5"/>
  <c r="AJ104" i="5" s="1"/>
  <c r="AL104" i="5" s="1"/>
  <c r="AI103" i="5"/>
  <c r="AK103" i="5" s="1"/>
  <c r="AM103" i="5" s="1"/>
  <c r="F9" i="3"/>
  <c r="B10" i="3"/>
  <c r="E9" i="3"/>
  <c r="X9" i="3"/>
  <c r="B30" i="3"/>
  <c r="F29" i="3"/>
  <c r="E29" i="3"/>
  <c r="X29" i="3"/>
  <c r="AI104" i="5" l="1"/>
  <c r="AK104" i="5" s="1"/>
  <c r="AM104" i="5" s="1"/>
  <c r="B11" i="3"/>
  <c r="F10" i="3"/>
  <c r="E10" i="3"/>
  <c r="X10" i="3"/>
  <c r="B31" i="3"/>
  <c r="E30" i="3"/>
  <c r="F30" i="3"/>
  <c r="X30" i="3"/>
  <c r="F11" i="3" l="1"/>
  <c r="B12" i="3"/>
  <c r="E11" i="3"/>
  <c r="X11" i="3"/>
  <c r="F31" i="3"/>
  <c r="E31" i="3"/>
  <c r="B32" i="3"/>
  <c r="X31" i="3"/>
  <c r="F12" i="3" l="1"/>
  <c r="B13" i="3"/>
  <c r="E12" i="3"/>
  <c r="X12" i="3"/>
  <c r="B33" i="3"/>
  <c r="E32" i="3"/>
  <c r="F32" i="3"/>
  <c r="X32" i="3"/>
  <c r="F13" i="3" l="1"/>
  <c r="E13" i="3"/>
  <c r="B14" i="3"/>
  <c r="X13" i="3"/>
  <c r="B34" i="3"/>
  <c r="E33" i="3"/>
  <c r="X33" i="3"/>
  <c r="F33" i="3"/>
  <c r="F14" i="3" l="1"/>
  <c r="E14" i="3"/>
  <c r="X14" i="3"/>
  <c r="B15" i="3"/>
  <c r="B35" i="3"/>
  <c r="F34" i="3"/>
  <c r="E34" i="3"/>
  <c r="X34" i="3"/>
  <c r="F15" i="3" l="1"/>
  <c r="E15" i="3"/>
  <c r="B16" i="3"/>
  <c r="X15" i="3"/>
  <c r="F35" i="3"/>
  <c r="E35" i="3"/>
  <c r="B36" i="3"/>
  <c r="X35" i="3"/>
  <c r="F16" i="3" l="1"/>
  <c r="B17" i="3"/>
  <c r="X16" i="3"/>
  <c r="E16" i="3"/>
  <c r="F36" i="3"/>
  <c r="B37" i="3"/>
  <c r="E36" i="3"/>
  <c r="X36" i="3"/>
  <c r="F17" i="3" l="1"/>
  <c r="E17" i="3"/>
  <c r="B18" i="3"/>
  <c r="X17" i="3"/>
  <c r="F37" i="3"/>
  <c r="B38" i="3"/>
  <c r="E37" i="3"/>
  <c r="X37" i="3"/>
  <c r="F18" i="3" l="1"/>
  <c r="E18" i="3"/>
  <c r="B19" i="3"/>
  <c r="X18" i="3"/>
  <c r="B39" i="3"/>
  <c r="E38" i="3"/>
  <c r="F38" i="3"/>
  <c r="X38" i="3"/>
  <c r="B20" i="3" l="1"/>
  <c r="E19" i="3"/>
  <c r="F19" i="3"/>
  <c r="X19" i="3"/>
  <c r="F39" i="3"/>
  <c r="E39" i="3"/>
  <c r="B40" i="3"/>
  <c r="X39" i="3"/>
  <c r="E20" i="3" l="1"/>
  <c r="X20" i="3"/>
  <c r="F20" i="3"/>
  <c r="F40" i="3"/>
  <c r="E40" i="3"/>
  <c r="B41" i="3"/>
  <c r="X40" i="3"/>
  <c r="F41" i="3" l="1"/>
  <c r="E41" i="3"/>
  <c r="B42" i="3"/>
  <c r="X41" i="3"/>
  <c r="B43" i="3" l="1"/>
  <c r="F42" i="3"/>
  <c r="E42" i="3"/>
  <c r="X42" i="3"/>
  <c r="F43" i="3" l="1"/>
  <c r="B44" i="3"/>
  <c r="X43" i="3"/>
  <c r="E43" i="3"/>
  <c r="B45" i="3" l="1"/>
  <c r="E44" i="3"/>
  <c r="F44" i="3"/>
  <c r="X44" i="3"/>
  <c r="B46" i="3" l="1"/>
  <c r="E45" i="3"/>
  <c r="F45" i="3"/>
  <c r="X45" i="3"/>
  <c r="F46" i="3" l="1"/>
  <c r="E46" i="3"/>
  <c r="B47" i="3"/>
  <c r="X46" i="3"/>
  <c r="F47" i="3" l="1"/>
  <c r="B48" i="3"/>
  <c r="E47" i="3"/>
  <c r="X47" i="3"/>
  <c r="F48" i="3" l="1"/>
  <c r="B49" i="3"/>
  <c r="E48" i="3"/>
  <c r="X48" i="3"/>
  <c r="F49" i="3" l="1"/>
  <c r="B50" i="3"/>
  <c r="E49" i="3"/>
  <c r="X49" i="3"/>
  <c r="B51" i="3" l="1"/>
  <c r="E50" i="3"/>
  <c r="F50" i="3"/>
  <c r="X50" i="3"/>
  <c r="F51" i="3" l="1"/>
  <c r="E51" i="3"/>
  <c r="B52" i="3"/>
  <c r="X51" i="3"/>
  <c r="F52" i="3" l="1"/>
  <c r="E52" i="3"/>
  <c r="B53" i="3"/>
  <c r="X52" i="3"/>
  <c r="F53" i="3" l="1"/>
  <c r="E53" i="3"/>
  <c r="B54" i="3"/>
  <c r="X53" i="3"/>
  <c r="F54" i="3" l="1"/>
  <c r="B55" i="3"/>
  <c r="E54" i="3"/>
  <c r="X54" i="3"/>
  <c r="F55" i="3" l="1"/>
  <c r="X55" i="3"/>
  <c r="B56" i="3"/>
  <c r="E55" i="3"/>
  <c r="B57" i="3" l="1"/>
  <c r="E56" i="3"/>
  <c r="F56" i="3"/>
  <c r="X56" i="3"/>
  <c r="B58" i="3" l="1"/>
  <c r="E57" i="3"/>
  <c r="F57" i="3"/>
  <c r="X57" i="3"/>
  <c r="F58" i="3" l="1"/>
  <c r="E58" i="3"/>
  <c r="B59" i="3"/>
  <c r="X58" i="3"/>
  <c r="F59" i="3" l="1"/>
  <c r="E59" i="3"/>
  <c r="B60" i="3"/>
  <c r="X59" i="3"/>
  <c r="F60" i="3" l="1"/>
  <c r="B61" i="3"/>
  <c r="E60" i="3"/>
  <c r="X60" i="3"/>
  <c r="F61" i="3" l="1"/>
  <c r="B62" i="3"/>
  <c r="E61" i="3"/>
  <c r="X61" i="3"/>
  <c r="B63" i="3" l="1"/>
  <c r="E62" i="3"/>
  <c r="F62" i="3"/>
  <c r="X62" i="3"/>
  <c r="B64" i="3" l="1"/>
  <c r="E63" i="3"/>
  <c r="F63" i="3"/>
  <c r="X63" i="3"/>
  <c r="E64" i="3" l="1"/>
  <c r="B65" i="3"/>
  <c r="F64" i="3"/>
  <c r="X64" i="3"/>
  <c r="F65" i="3" l="1"/>
  <c r="E65" i="3"/>
  <c r="B66" i="3"/>
  <c r="X65" i="3"/>
  <c r="F66" i="3" l="1"/>
  <c r="E66" i="3"/>
  <c r="B67" i="3"/>
  <c r="X66" i="3"/>
  <c r="F67" i="3" l="1"/>
  <c r="E67" i="3"/>
  <c r="B68" i="3"/>
  <c r="X67" i="3"/>
  <c r="B69" i="3" l="1"/>
  <c r="E68" i="3"/>
  <c r="F68" i="3"/>
  <c r="X68" i="3"/>
  <c r="B70" i="3" l="1"/>
  <c r="E69" i="3"/>
  <c r="F69" i="3"/>
  <c r="X69" i="3"/>
  <c r="F70" i="3" l="1"/>
  <c r="E70" i="3"/>
  <c r="B71" i="3"/>
  <c r="X70" i="3"/>
  <c r="F71" i="3" l="1"/>
  <c r="E71" i="3"/>
  <c r="B72" i="3"/>
  <c r="X71" i="3"/>
  <c r="F72" i="3" l="1"/>
  <c r="B73" i="3"/>
  <c r="E72" i="3"/>
  <c r="X72" i="3"/>
  <c r="F73" i="3" l="1"/>
  <c r="B74" i="3"/>
  <c r="E73" i="3"/>
  <c r="X73" i="3"/>
  <c r="B75" i="3" l="1"/>
  <c r="E74" i="3"/>
  <c r="F74" i="3"/>
  <c r="X74" i="3"/>
  <c r="F75" i="3" l="1"/>
  <c r="E75" i="3"/>
  <c r="B76" i="3"/>
  <c r="X75" i="3"/>
  <c r="B77" i="3" l="1"/>
  <c r="F76" i="3"/>
  <c r="E76" i="3"/>
  <c r="X76" i="3"/>
  <c r="E77" i="3" l="1"/>
  <c r="B78" i="3"/>
  <c r="F77" i="3"/>
  <c r="X77" i="3"/>
  <c r="F78" i="3" l="1"/>
  <c r="E78" i="3"/>
  <c r="B79" i="3"/>
  <c r="X78" i="3"/>
  <c r="F79" i="3" l="1"/>
  <c r="E79" i="3"/>
  <c r="B80" i="3"/>
  <c r="X79" i="3"/>
  <c r="B81" i="3" l="1"/>
  <c r="E80" i="3"/>
  <c r="F80" i="3"/>
  <c r="X80" i="3"/>
  <c r="B82" i="3" l="1"/>
  <c r="E81" i="3"/>
  <c r="X81" i="3"/>
  <c r="F81" i="3"/>
  <c r="B83" i="3" l="1"/>
  <c r="F82" i="3"/>
  <c r="E82" i="3"/>
  <c r="X82" i="3"/>
  <c r="F83" i="3" l="1"/>
  <c r="E83" i="3"/>
  <c r="B84" i="3"/>
  <c r="X83" i="3"/>
  <c r="F84" i="3" l="1"/>
  <c r="B85" i="3"/>
  <c r="E84" i="3"/>
  <c r="X84" i="3"/>
  <c r="F85" i="3" l="1"/>
  <c r="B86" i="3"/>
  <c r="E85" i="3"/>
  <c r="X85" i="3"/>
  <c r="B87" i="3" l="1"/>
  <c r="E86" i="3"/>
  <c r="F86" i="3"/>
  <c r="X86" i="3"/>
  <c r="F87" i="3" l="1"/>
  <c r="E87" i="3"/>
  <c r="B88" i="3"/>
  <c r="X87" i="3"/>
  <c r="F88" i="3" l="1"/>
  <c r="E88" i="3"/>
  <c r="B89" i="3"/>
  <c r="X88" i="3"/>
  <c r="B90" i="3" l="1"/>
  <c r="F89" i="3"/>
  <c r="E89" i="3"/>
  <c r="X89" i="3"/>
  <c r="B91" i="3" l="1"/>
  <c r="E90" i="3"/>
  <c r="F90" i="3"/>
  <c r="X90" i="3"/>
  <c r="F91" i="3" l="1"/>
  <c r="E91" i="3"/>
  <c r="B92" i="3"/>
  <c r="X91" i="3"/>
  <c r="B93" i="3" l="1"/>
  <c r="E92" i="3"/>
  <c r="F92" i="3"/>
  <c r="X92" i="3"/>
  <c r="B94" i="3" l="1"/>
  <c r="E93" i="3"/>
  <c r="F93" i="3"/>
  <c r="X93" i="3"/>
  <c r="F94" i="3" l="1"/>
  <c r="B95" i="3"/>
  <c r="E94" i="3"/>
  <c r="X94" i="3"/>
  <c r="F95" i="3" l="1"/>
  <c r="B96" i="3"/>
  <c r="E95" i="3"/>
  <c r="X95" i="3"/>
  <c r="F96" i="3" l="1"/>
  <c r="B97" i="3"/>
  <c r="E96" i="3"/>
  <c r="X96" i="3"/>
  <c r="B98" i="3" l="1"/>
  <c r="F97" i="3"/>
  <c r="E97" i="3"/>
  <c r="X97" i="3"/>
  <c r="B99" i="3" l="1"/>
  <c r="F98" i="3"/>
  <c r="E98" i="3"/>
  <c r="X98" i="3"/>
  <c r="B100" i="3" l="1"/>
  <c r="F99" i="3"/>
  <c r="E99" i="3"/>
  <c r="X99" i="3"/>
  <c r="F100" i="3" l="1"/>
  <c r="E100" i="3"/>
  <c r="B101" i="3"/>
  <c r="X100" i="3"/>
  <c r="F101" i="3" l="1"/>
  <c r="E101" i="3"/>
  <c r="B102" i="3"/>
  <c r="X101" i="3"/>
  <c r="F102" i="3" l="1"/>
  <c r="E102" i="3"/>
  <c r="B103" i="3"/>
  <c r="X102" i="3"/>
  <c r="B104" i="3" l="1"/>
  <c r="E103" i="3"/>
  <c r="F103" i="3"/>
  <c r="X103" i="3"/>
  <c r="B105" i="3" l="1"/>
  <c r="E104" i="3"/>
  <c r="X104" i="3"/>
  <c r="F104" i="3"/>
  <c r="E105" i="3" l="1"/>
  <c r="B106" i="3"/>
  <c r="F105" i="3"/>
  <c r="X105" i="3"/>
  <c r="F106" i="3" l="1"/>
  <c r="E106" i="3"/>
  <c r="B107" i="3"/>
  <c r="X106" i="3"/>
  <c r="F107" i="3" l="1"/>
  <c r="B108" i="3"/>
  <c r="E107" i="3"/>
  <c r="X107" i="3"/>
  <c r="F108" i="3" l="1"/>
  <c r="B109" i="3"/>
  <c r="E108" i="3"/>
  <c r="X108" i="3"/>
  <c r="B110" i="3" l="1"/>
  <c r="E109" i="3"/>
  <c r="F109" i="3"/>
  <c r="X109" i="3"/>
  <c r="F110" i="3" l="1"/>
  <c r="E110" i="3"/>
  <c r="B111" i="3"/>
  <c r="X110" i="3"/>
  <c r="B112" i="3" l="1"/>
  <c r="F111" i="3"/>
  <c r="E111" i="3"/>
  <c r="X111" i="3"/>
  <c r="E112" i="3" l="1"/>
  <c r="B113" i="3"/>
  <c r="F112" i="3"/>
  <c r="X112" i="3"/>
  <c r="F113" i="3" l="1"/>
  <c r="E113" i="3"/>
  <c r="B114" i="3"/>
  <c r="X113" i="3"/>
  <c r="F114" i="3" l="1"/>
  <c r="E114" i="3"/>
  <c r="B115" i="3"/>
  <c r="X114" i="3"/>
  <c r="B116" i="3" l="1"/>
  <c r="E115" i="3"/>
  <c r="F115" i="3"/>
  <c r="X115" i="3"/>
  <c r="E116" i="3" l="1"/>
  <c r="X116" i="3"/>
  <c r="F116" i="3"/>
  <c r="J3" i="1" l="1"/>
  <c r="M3" i="1" l="1"/>
  <c r="F14" i="4" s="1"/>
  <c r="Z15" i="5" s="1"/>
  <c r="C14" i="4"/>
  <c r="K4" i="1"/>
  <c r="U3" i="1"/>
  <c r="R3" i="1"/>
  <c r="C15" i="5" l="1"/>
  <c r="M15" i="5"/>
  <c r="V4" i="1"/>
  <c r="I14" i="4"/>
  <c r="J2" i="1"/>
  <c r="K3" i="1" s="1"/>
  <c r="V15" i="5" l="1"/>
  <c r="L14" i="4"/>
  <c r="M2" i="1"/>
  <c r="F12" i="4" s="1"/>
  <c r="K2" i="1"/>
  <c r="G12" i="4"/>
  <c r="G13" i="4" s="1"/>
  <c r="C12" i="4"/>
  <c r="R2" i="1"/>
  <c r="U2" i="1"/>
  <c r="AB14" i="5" l="1"/>
  <c r="C13" i="4"/>
  <c r="I12" i="4"/>
  <c r="V3" i="1"/>
  <c r="V2" i="1"/>
  <c r="Z13" i="5"/>
  <c r="F13" i="4"/>
  <c r="Z14" i="5" s="1"/>
  <c r="AB13" i="5"/>
  <c r="C13" i="5"/>
  <c r="M13" i="5"/>
  <c r="C14" i="5" l="1"/>
  <c r="M14" i="5"/>
  <c r="I13" i="4"/>
  <c r="L12" i="4"/>
  <c r="V13" i="5"/>
  <c r="V14" i="5" l="1"/>
  <c r="L13" i="4"/>
  <c r="N104" i="4" l="1"/>
  <c r="N101" i="4"/>
  <c r="N102" i="4" s="1"/>
  <c r="N103" i="4" s="1"/>
  <c r="N100" i="4"/>
  <c r="N99" i="4"/>
  <c r="N98" i="4"/>
  <c r="U94" i="4"/>
  <c r="U95" i="4" s="1"/>
  <c r="U96" i="4" s="1"/>
  <c r="U97" i="4" s="1"/>
  <c r="R94" i="4"/>
  <c r="R95" i="4" s="1"/>
  <c r="R96" i="4" s="1"/>
  <c r="R97" i="4" s="1"/>
  <c r="Q94" i="4"/>
  <c r="N94" i="4"/>
  <c r="N95" i="4" s="1"/>
  <c r="N96" i="4" s="1"/>
  <c r="N97" i="4" s="1"/>
  <c r="U93" i="4"/>
  <c r="R93" i="4"/>
  <c r="Q93" i="4"/>
  <c r="F95" i="5" s="1"/>
  <c r="I95" i="5" s="1"/>
  <c r="J95" i="5" s="1"/>
  <c r="N93" i="4"/>
  <c r="U92" i="4"/>
  <c r="R92" i="4"/>
  <c r="Q92" i="4"/>
  <c r="N92" i="4"/>
  <c r="U91" i="4"/>
  <c r="R91" i="4"/>
  <c r="Q91" i="4"/>
  <c r="N91" i="4"/>
  <c r="U90" i="4"/>
  <c r="R90" i="4"/>
  <c r="Q90" i="4"/>
  <c r="N90" i="4"/>
  <c r="U87" i="4"/>
  <c r="U88" i="4" s="1"/>
  <c r="U89" i="4" s="1"/>
  <c r="R87" i="4"/>
  <c r="R88" i="4" s="1"/>
  <c r="R89" i="4" s="1"/>
  <c r="Q87" i="4"/>
  <c r="N87" i="4"/>
  <c r="N88" i="4" s="1"/>
  <c r="N89" i="4" s="1"/>
  <c r="U86" i="4"/>
  <c r="R86" i="4"/>
  <c r="Q86" i="4"/>
  <c r="N86" i="4"/>
  <c r="U85" i="4"/>
  <c r="R85" i="4"/>
  <c r="Q85" i="4"/>
  <c r="N85" i="4"/>
  <c r="U84" i="4"/>
  <c r="R84" i="4"/>
  <c r="Q84" i="4"/>
  <c r="N84" i="4"/>
  <c r="U83" i="4"/>
  <c r="R83" i="4"/>
  <c r="Q83" i="4"/>
  <c r="N83" i="4"/>
  <c r="U80" i="4"/>
  <c r="U81" i="4" s="1"/>
  <c r="U82" i="4" s="1"/>
  <c r="R80" i="4"/>
  <c r="R81" i="4" s="1"/>
  <c r="R82" i="4" s="1"/>
  <c r="Q80" i="4"/>
  <c r="N81" i="4"/>
  <c r="N82" i="4" s="1"/>
  <c r="U79" i="4"/>
  <c r="R79" i="4"/>
  <c r="Q79" i="4"/>
  <c r="N79" i="4"/>
  <c r="U78" i="4"/>
  <c r="R78" i="4"/>
  <c r="Q78" i="4"/>
  <c r="N78" i="4"/>
  <c r="U77" i="4"/>
  <c r="R77" i="4"/>
  <c r="Q77" i="4"/>
  <c r="N77" i="4"/>
  <c r="U76" i="4"/>
  <c r="R76" i="4"/>
  <c r="Q76" i="4"/>
  <c r="N76" i="4"/>
  <c r="U73" i="4"/>
  <c r="U74" i="4" s="1"/>
  <c r="U75" i="4" s="1"/>
  <c r="R73" i="4"/>
  <c r="R74" i="4" s="1"/>
  <c r="R75" i="4" s="1"/>
  <c r="Q73" i="4"/>
  <c r="F75" i="5" s="1"/>
  <c r="I75" i="5" s="1"/>
  <c r="J75" i="5" s="1"/>
  <c r="N73" i="4"/>
  <c r="N74" i="4" s="1"/>
  <c r="N75" i="4" s="1"/>
  <c r="U72" i="4"/>
  <c r="R72" i="4"/>
  <c r="Q72" i="4"/>
  <c r="N72" i="4"/>
  <c r="U71" i="4"/>
  <c r="R71" i="4"/>
  <c r="Q71" i="4"/>
  <c r="N71" i="4"/>
  <c r="U70" i="4"/>
  <c r="R70" i="4"/>
  <c r="Q70" i="4"/>
  <c r="N70" i="4"/>
  <c r="U69" i="4"/>
  <c r="R69" i="4"/>
  <c r="Q69" i="4"/>
  <c r="N69" i="4"/>
  <c r="U66" i="4"/>
  <c r="U67" i="4" s="1"/>
  <c r="U68" i="4" s="1"/>
  <c r="R66" i="4"/>
  <c r="R67" i="4" s="1"/>
  <c r="R68" i="4" s="1"/>
  <c r="Q66" i="4"/>
  <c r="N66" i="4"/>
  <c r="N67" i="4" s="1"/>
  <c r="N68" i="4" s="1"/>
  <c r="U65" i="4"/>
  <c r="R65" i="4"/>
  <c r="Q65" i="4"/>
  <c r="N65" i="4"/>
  <c r="U64" i="4"/>
  <c r="R64" i="4"/>
  <c r="Q64" i="4"/>
  <c r="N64" i="4"/>
  <c r="U63" i="4"/>
  <c r="R63" i="4"/>
  <c r="Q63" i="4"/>
  <c r="N63" i="4"/>
  <c r="U59" i="4"/>
  <c r="U60" i="4" s="1"/>
  <c r="U61" i="4" s="1"/>
  <c r="U62" i="4" s="1"/>
  <c r="R59" i="4"/>
  <c r="R60" i="4" s="1"/>
  <c r="R61" i="4" s="1"/>
  <c r="R62" i="4" s="1"/>
  <c r="Q59" i="4"/>
  <c r="N59" i="4"/>
  <c r="N60" i="4" s="1"/>
  <c r="N61" i="4" s="1"/>
  <c r="N62" i="4" s="1"/>
  <c r="U58" i="4"/>
  <c r="R58" i="4"/>
  <c r="Q58" i="4"/>
  <c r="N58" i="4"/>
  <c r="U57" i="4"/>
  <c r="R57" i="4"/>
  <c r="Q57" i="4"/>
  <c r="N57" i="4"/>
  <c r="U56" i="4"/>
  <c r="R56" i="4"/>
  <c r="Q56" i="4"/>
  <c r="N56" i="4"/>
  <c r="U55" i="4"/>
  <c r="R55" i="4"/>
  <c r="Q55" i="4"/>
  <c r="N55" i="4"/>
  <c r="U52" i="4"/>
  <c r="U53" i="4" s="1"/>
  <c r="U54" i="4" s="1"/>
  <c r="R52" i="4"/>
  <c r="R53" i="4" s="1"/>
  <c r="R54" i="4" s="1"/>
  <c r="Q52" i="4"/>
  <c r="N52" i="4"/>
  <c r="N53" i="4" s="1"/>
  <c r="N54" i="4" s="1"/>
  <c r="U51" i="4"/>
  <c r="R51" i="4"/>
  <c r="Q51" i="4"/>
  <c r="N51" i="4"/>
  <c r="U50" i="4"/>
  <c r="R50" i="4"/>
  <c r="Q50" i="4"/>
  <c r="N50" i="4"/>
  <c r="U49" i="4"/>
  <c r="R49" i="4"/>
  <c r="Q49" i="4"/>
  <c r="N49" i="4"/>
  <c r="U48" i="4"/>
  <c r="R48" i="4"/>
  <c r="Q48" i="4"/>
  <c r="N48" i="4"/>
  <c r="U45" i="4"/>
  <c r="U46" i="4" s="1"/>
  <c r="U47" i="4" s="1"/>
  <c r="R45" i="4"/>
  <c r="R46" i="4" s="1"/>
  <c r="R47" i="4" s="1"/>
  <c r="Q45" i="4"/>
  <c r="N45" i="4"/>
  <c r="N46" i="4" s="1"/>
  <c r="N47" i="4" s="1"/>
  <c r="U44" i="4"/>
  <c r="R44" i="4"/>
  <c r="Q44" i="4"/>
  <c r="N44" i="4"/>
  <c r="U43" i="4"/>
  <c r="R43" i="4"/>
  <c r="Q43" i="4"/>
  <c r="N43" i="4"/>
  <c r="U42" i="4"/>
  <c r="R42" i="4"/>
  <c r="Q42" i="4"/>
  <c r="N42" i="4"/>
  <c r="U41" i="4"/>
  <c r="R41" i="4"/>
  <c r="Q41" i="4"/>
  <c r="N41" i="4"/>
  <c r="U38" i="4"/>
  <c r="U39" i="4" s="1"/>
  <c r="U40" i="4" s="1"/>
  <c r="R38" i="4"/>
  <c r="R39" i="4" s="1"/>
  <c r="R40" i="4" s="1"/>
  <c r="Q38" i="4"/>
  <c r="N38" i="4"/>
  <c r="N39" i="4" s="1"/>
  <c r="N40" i="4" s="1"/>
  <c r="U37" i="4"/>
  <c r="R37" i="4"/>
  <c r="Q37" i="4"/>
  <c r="N37" i="4"/>
  <c r="U36" i="4"/>
  <c r="R36" i="4"/>
  <c r="Q36" i="4"/>
  <c r="N36" i="4"/>
  <c r="U35" i="4"/>
  <c r="R35" i="4"/>
  <c r="Q35" i="4"/>
  <c r="N35" i="4"/>
  <c r="U34" i="4"/>
  <c r="R34" i="4"/>
  <c r="Q34" i="4"/>
  <c r="N34" i="4"/>
  <c r="U31" i="4"/>
  <c r="U32" i="4" s="1"/>
  <c r="U33" i="4" s="1"/>
  <c r="R31" i="4"/>
  <c r="R32" i="4" s="1"/>
  <c r="R33" i="4" s="1"/>
  <c r="Q31" i="4"/>
  <c r="N31" i="4"/>
  <c r="N32" i="4" s="1"/>
  <c r="N33" i="4" s="1"/>
  <c r="U30" i="4"/>
  <c r="R30" i="4"/>
  <c r="Q30" i="4"/>
  <c r="N30" i="4"/>
  <c r="U29" i="4"/>
  <c r="R29" i="4"/>
  <c r="Q29" i="4"/>
  <c r="N29" i="4"/>
  <c r="U28" i="4"/>
  <c r="R28" i="4"/>
  <c r="Q28" i="4"/>
  <c r="N28" i="4"/>
  <c r="U27" i="4"/>
  <c r="R27" i="4"/>
  <c r="Q27" i="4"/>
  <c r="N27" i="4"/>
  <c r="U24" i="4"/>
  <c r="U25" i="4" s="1"/>
  <c r="U26" i="4" s="1"/>
  <c r="R24" i="4"/>
  <c r="R25" i="4" s="1"/>
  <c r="R26" i="4" s="1"/>
  <c r="Q24" i="4"/>
  <c r="N24" i="4"/>
  <c r="N25" i="4" s="1"/>
  <c r="N26" i="4" s="1"/>
  <c r="U23" i="4"/>
  <c r="R23" i="4"/>
  <c r="Q23" i="4"/>
  <c r="N23" i="4"/>
  <c r="U22" i="4"/>
  <c r="R22" i="4"/>
  <c r="Q22" i="4"/>
  <c r="N22" i="4"/>
  <c r="U21" i="4"/>
  <c r="R21" i="4"/>
  <c r="Q21" i="4"/>
  <c r="N21" i="4"/>
  <c r="U20" i="4"/>
  <c r="R20" i="4"/>
  <c r="Q20" i="4"/>
  <c r="N20" i="4"/>
  <c r="U17" i="4"/>
  <c r="U18" i="4" s="1"/>
  <c r="U19" i="4" s="1"/>
  <c r="R17" i="4"/>
  <c r="R18" i="4" s="1"/>
  <c r="R19" i="4" s="1"/>
  <c r="Q17" i="4"/>
  <c r="N17" i="4"/>
  <c r="N18" i="4" s="1"/>
  <c r="N19" i="4" s="1"/>
  <c r="U16" i="4"/>
  <c r="R16" i="4"/>
  <c r="Q16" i="4"/>
  <c r="N16" i="4"/>
  <c r="U15" i="4"/>
  <c r="R15" i="4"/>
  <c r="Q15" i="4"/>
  <c r="N15" i="4"/>
  <c r="U14" i="4"/>
  <c r="R14" i="4"/>
  <c r="Q14" i="4"/>
  <c r="N14" i="4"/>
  <c r="U13" i="4"/>
  <c r="R13" i="4"/>
  <c r="Q13" i="4"/>
  <c r="N13" i="4"/>
  <c r="U10" i="4"/>
  <c r="U11" i="4" s="1"/>
  <c r="U12" i="4" s="1"/>
  <c r="R10" i="4"/>
  <c r="R11" i="4" s="1"/>
  <c r="R12" i="4" s="1"/>
  <c r="Q10" i="4"/>
  <c r="N10" i="4"/>
  <c r="N11" i="4" s="1"/>
  <c r="N12" i="4" s="1"/>
  <c r="U9" i="4"/>
  <c r="R9" i="4"/>
  <c r="Q9" i="4"/>
  <c r="N9" i="4"/>
  <c r="U8" i="4"/>
  <c r="R8" i="4"/>
  <c r="Q8" i="4"/>
  <c r="N8" i="4"/>
  <c r="U7" i="4"/>
  <c r="R7" i="4"/>
  <c r="Q7" i="4"/>
  <c r="N7" i="4"/>
  <c r="P95" i="5" l="1"/>
  <c r="F96" i="5"/>
  <c r="I96" i="5" s="1"/>
  <c r="J96" i="5" s="1"/>
  <c r="P94" i="5"/>
  <c r="Q95" i="4"/>
  <c r="P93" i="5"/>
  <c r="F94" i="5"/>
  <c r="I94" i="5" s="1"/>
  <c r="J94" i="5" s="1"/>
  <c r="P91" i="5"/>
  <c r="F92" i="5"/>
  <c r="I92" i="5" s="1"/>
  <c r="J92" i="5" s="1"/>
  <c r="P92" i="5"/>
  <c r="F93" i="5"/>
  <c r="I93" i="5" s="1"/>
  <c r="J93" i="5" s="1"/>
  <c r="Q88" i="4"/>
  <c r="F89" i="5"/>
  <c r="I89" i="5" s="1"/>
  <c r="J89" i="5" s="1"/>
  <c r="P88" i="5"/>
  <c r="P87" i="5"/>
  <c r="F88" i="5"/>
  <c r="I88" i="5" s="1"/>
  <c r="J88" i="5" s="1"/>
  <c r="P86" i="5"/>
  <c r="F87" i="5"/>
  <c r="I87" i="5" s="1"/>
  <c r="J87" i="5" s="1"/>
  <c r="P85" i="5"/>
  <c r="F86" i="5"/>
  <c r="I86" i="5" s="1"/>
  <c r="J86" i="5" s="1"/>
  <c r="P84" i="5"/>
  <c r="F85" i="5"/>
  <c r="I85" i="5" s="1"/>
  <c r="J85" i="5" s="1"/>
  <c r="Q81" i="4"/>
  <c r="F82" i="5"/>
  <c r="I82" i="5" s="1"/>
  <c r="J82" i="5" s="1"/>
  <c r="P81" i="5"/>
  <c r="P80" i="5"/>
  <c r="F81" i="5"/>
  <c r="I81" i="5" s="1"/>
  <c r="J81" i="5" s="1"/>
  <c r="P79" i="5"/>
  <c r="F80" i="5"/>
  <c r="I80" i="5" s="1"/>
  <c r="J80" i="5" s="1"/>
  <c r="P78" i="5"/>
  <c r="F79" i="5"/>
  <c r="I79" i="5" s="1"/>
  <c r="J79" i="5" s="1"/>
  <c r="P77" i="5"/>
  <c r="F78" i="5"/>
  <c r="I78" i="5" s="1"/>
  <c r="J78" i="5" s="1"/>
  <c r="P73" i="5"/>
  <c r="F74" i="5"/>
  <c r="I74" i="5" s="1"/>
  <c r="J74" i="5" s="1"/>
  <c r="Q74" i="4"/>
  <c r="P74" i="5"/>
  <c r="P72" i="5"/>
  <c r="F73" i="5"/>
  <c r="I73" i="5" s="1"/>
  <c r="J73" i="5" s="1"/>
  <c r="P71" i="5"/>
  <c r="F72" i="5"/>
  <c r="I72" i="5" s="1"/>
  <c r="J72" i="5" s="1"/>
  <c r="P70" i="5"/>
  <c r="F71" i="5"/>
  <c r="I71" i="5" s="1"/>
  <c r="J71" i="5" s="1"/>
  <c r="P66" i="5"/>
  <c r="F67" i="5"/>
  <c r="I67" i="5" s="1"/>
  <c r="J67" i="5" s="1"/>
  <c r="Q67" i="4"/>
  <c r="F68" i="5"/>
  <c r="I68" i="5" s="1"/>
  <c r="J68" i="5" s="1"/>
  <c r="P67" i="5"/>
  <c r="F66" i="5"/>
  <c r="I66" i="5" s="1"/>
  <c r="J66" i="5" s="1"/>
  <c r="P65" i="5"/>
  <c r="P64" i="5"/>
  <c r="F65" i="5"/>
  <c r="I65" i="5" s="1"/>
  <c r="J65" i="5" s="1"/>
  <c r="P60" i="5"/>
  <c r="F61" i="5"/>
  <c r="I61" i="5" s="1"/>
  <c r="J61" i="5" s="1"/>
  <c r="P59" i="5"/>
  <c r="F60" i="5"/>
  <c r="I60" i="5" s="1"/>
  <c r="J60" i="5" s="1"/>
  <c r="P58" i="5"/>
  <c r="F59" i="5"/>
  <c r="I59" i="5" s="1"/>
  <c r="J59" i="5" s="1"/>
  <c r="P57" i="5"/>
  <c r="F58" i="5"/>
  <c r="I58" i="5" s="1"/>
  <c r="J58" i="5" s="1"/>
  <c r="P56" i="5"/>
  <c r="F57" i="5"/>
  <c r="I57" i="5" s="1"/>
  <c r="J57" i="5" s="1"/>
  <c r="F54" i="5"/>
  <c r="I54" i="5" s="1"/>
  <c r="J54" i="5" s="1"/>
  <c r="P53" i="5"/>
  <c r="F53" i="5"/>
  <c r="I53" i="5" s="1"/>
  <c r="J53" i="5" s="1"/>
  <c r="P52" i="5"/>
  <c r="P51" i="5"/>
  <c r="F52" i="5"/>
  <c r="I52" i="5" s="1"/>
  <c r="J52" i="5" s="1"/>
  <c r="P50" i="5"/>
  <c r="F51" i="5"/>
  <c r="I51" i="5" s="1"/>
  <c r="J51" i="5" s="1"/>
  <c r="P49" i="5"/>
  <c r="F50" i="5"/>
  <c r="I50" i="5" s="1"/>
  <c r="J50" i="5" s="1"/>
  <c r="F47" i="5"/>
  <c r="I47" i="5" s="1"/>
  <c r="J47" i="5" s="1"/>
  <c r="P46" i="5"/>
  <c r="P45" i="5"/>
  <c r="F46" i="5"/>
  <c r="I46" i="5" s="1"/>
  <c r="J46" i="5" s="1"/>
  <c r="P44" i="5"/>
  <c r="F45" i="5"/>
  <c r="I45" i="5" s="1"/>
  <c r="J45" i="5" s="1"/>
  <c r="P42" i="5"/>
  <c r="F43" i="5"/>
  <c r="I43" i="5" s="1"/>
  <c r="J43" i="5" s="1"/>
  <c r="F44" i="5"/>
  <c r="I44" i="5" s="1"/>
  <c r="J44" i="5" s="1"/>
  <c r="P43" i="5"/>
  <c r="P38" i="5"/>
  <c r="F39" i="5"/>
  <c r="I39" i="5" s="1"/>
  <c r="J39" i="5" s="1"/>
  <c r="F40" i="5"/>
  <c r="I40" i="5" s="1"/>
  <c r="J40" i="5" s="1"/>
  <c r="P39" i="5"/>
  <c r="P37" i="5"/>
  <c r="F38" i="5"/>
  <c r="I38" i="5" s="1"/>
  <c r="J38" i="5" s="1"/>
  <c r="P36" i="5"/>
  <c r="F37" i="5"/>
  <c r="I37" i="5" s="1"/>
  <c r="J37" i="5" s="1"/>
  <c r="P35" i="5"/>
  <c r="F36" i="5"/>
  <c r="I36" i="5" s="1"/>
  <c r="J36" i="5" s="1"/>
  <c r="F33" i="5"/>
  <c r="I33" i="5" s="1"/>
  <c r="J33" i="5" s="1"/>
  <c r="P32" i="5"/>
  <c r="F32" i="5"/>
  <c r="I32" i="5" s="1"/>
  <c r="J32" i="5" s="1"/>
  <c r="P31" i="5"/>
  <c r="P30" i="5"/>
  <c r="F31" i="5"/>
  <c r="I31" i="5" s="1"/>
  <c r="J31" i="5" s="1"/>
  <c r="P29" i="5"/>
  <c r="F30" i="5"/>
  <c r="I30" i="5" s="1"/>
  <c r="J30" i="5" s="1"/>
  <c r="P28" i="5"/>
  <c r="F29" i="5"/>
  <c r="I29" i="5" s="1"/>
  <c r="J29" i="5" s="1"/>
  <c r="F25" i="5"/>
  <c r="I25" i="5" s="1"/>
  <c r="J25" i="5" s="1"/>
  <c r="P24" i="5"/>
  <c r="F26" i="5"/>
  <c r="I26" i="5" s="1"/>
  <c r="J26" i="5" s="1"/>
  <c r="P25" i="5"/>
  <c r="P23" i="5"/>
  <c r="F24" i="5"/>
  <c r="I24" i="5" s="1"/>
  <c r="J24" i="5" s="1"/>
  <c r="P22" i="5"/>
  <c r="F23" i="5"/>
  <c r="I23" i="5" s="1"/>
  <c r="J23" i="5" s="1"/>
  <c r="P21" i="5"/>
  <c r="F22" i="5"/>
  <c r="I22" i="5" s="1"/>
  <c r="J22" i="5" s="1"/>
  <c r="P18" i="5"/>
  <c r="F19" i="5"/>
  <c r="I19" i="5" s="1"/>
  <c r="J19" i="5" s="1"/>
  <c r="P16" i="5"/>
  <c r="F17" i="5"/>
  <c r="I17" i="5" s="1"/>
  <c r="J17" i="5" s="1"/>
  <c r="F18" i="5"/>
  <c r="I18" i="5" s="1"/>
  <c r="J18" i="5" s="1"/>
  <c r="P17" i="5"/>
  <c r="F15" i="5"/>
  <c r="I15" i="5" s="1"/>
  <c r="J15" i="5" s="1"/>
  <c r="P14" i="5"/>
  <c r="F16" i="5"/>
  <c r="I16" i="5" s="1"/>
  <c r="J16" i="5" s="1"/>
  <c r="P15" i="5"/>
  <c r="Q60" i="4"/>
  <c r="Q53" i="4"/>
  <c r="Q46" i="4"/>
  <c r="Q39" i="4"/>
  <c r="Q32" i="4"/>
  <c r="Q11" i="4"/>
  <c r="F13" i="5" s="1"/>
  <c r="I13" i="5" s="1"/>
  <c r="J13" i="5" s="1"/>
  <c r="Q25" i="4"/>
  <c r="Q18" i="4"/>
  <c r="O94" i="4"/>
  <c r="O95" i="4" s="1"/>
  <c r="O96" i="4" s="1"/>
  <c r="O97" i="4" s="1"/>
  <c r="V93" i="4"/>
  <c r="O93" i="4"/>
  <c r="O92" i="4"/>
  <c r="O91" i="4"/>
  <c r="P90" i="4"/>
  <c r="Z90" i="4" s="1"/>
  <c r="AA90" i="4" s="1"/>
  <c r="O90" i="4"/>
  <c r="O87" i="4"/>
  <c r="O88" i="4" s="1"/>
  <c r="O89" i="4" s="1"/>
  <c r="O86" i="4"/>
  <c r="P85" i="4"/>
  <c r="O85" i="4"/>
  <c r="P84" i="4"/>
  <c r="E86" i="5" s="1"/>
  <c r="G86" i="5" s="1"/>
  <c r="H86" i="5" s="1"/>
  <c r="O84" i="4"/>
  <c r="O83" i="4"/>
  <c r="P80" i="4"/>
  <c r="O80" i="4"/>
  <c r="O81" i="4" s="1"/>
  <c r="O82" i="4" s="1"/>
  <c r="O79" i="4"/>
  <c r="P78" i="4"/>
  <c r="E80" i="5" s="1"/>
  <c r="G80" i="5" s="1"/>
  <c r="H80" i="5" s="1"/>
  <c r="O78" i="4"/>
  <c r="T77" i="4"/>
  <c r="AL77" i="4" s="1"/>
  <c r="O77" i="4"/>
  <c r="T76" i="4"/>
  <c r="AL76" i="4" s="1"/>
  <c r="O76" i="4"/>
  <c r="P73" i="4"/>
  <c r="O73" i="4"/>
  <c r="O74" i="4" s="1"/>
  <c r="O75" i="4" s="1"/>
  <c r="V72" i="4"/>
  <c r="AG73" i="4" s="1"/>
  <c r="P72" i="4"/>
  <c r="E74" i="5" s="1"/>
  <c r="G74" i="5" s="1"/>
  <c r="H74" i="5" s="1"/>
  <c r="O72" i="4"/>
  <c r="O71" i="4"/>
  <c r="T70" i="4"/>
  <c r="AL70" i="4" s="1"/>
  <c r="O70" i="4"/>
  <c r="P69" i="4"/>
  <c r="E71" i="5" s="1"/>
  <c r="G71" i="5" s="1"/>
  <c r="H71" i="5" s="1"/>
  <c r="O69" i="4"/>
  <c r="O66" i="4"/>
  <c r="O67" i="4" s="1"/>
  <c r="O68" i="4" s="1"/>
  <c r="O65" i="4"/>
  <c r="V64" i="4"/>
  <c r="AG65" i="4" s="1"/>
  <c r="O64" i="4"/>
  <c r="O63" i="4"/>
  <c r="O59" i="4"/>
  <c r="O60" i="4" s="1"/>
  <c r="O61" i="4" s="1"/>
  <c r="O62" i="4" s="1"/>
  <c r="P58" i="4"/>
  <c r="E60" i="5" s="1"/>
  <c r="G60" i="5" s="1"/>
  <c r="H60" i="5" s="1"/>
  <c r="O58" i="4"/>
  <c r="P57" i="4"/>
  <c r="E59" i="5" s="1"/>
  <c r="G59" i="5" s="1"/>
  <c r="H59" i="5" s="1"/>
  <c r="O57" i="4"/>
  <c r="O56" i="4"/>
  <c r="V55" i="4"/>
  <c r="AG56" i="4" s="1"/>
  <c r="O55" i="4"/>
  <c r="T52" i="4"/>
  <c r="O52" i="4"/>
  <c r="O53" i="4" s="1"/>
  <c r="O54" i="4" s="1"/>
  <c r="T51" i="4"/>
  <c r="P51" i="4"/>
  <c r="O51" i="4"/>
  <c r="T50" i="4"/>
  <c r="O50" i="4"/>
  <c r="T49" i="4"/>
  <c r="O49" i="4"/>
  <c r="T48" i="4"/>
  <c r="S48" i="4"/>
  <c r="AA49" i="5" s="1"/>
  <c r="O48" i="4"/>
  <c r="V45" i="4"/>
  <c r="AG46" i="4" s="1"/>
  <c r="O45" i="4"/>
  <c r="O46" i="4" s="1"/>
  <c r="O47" i="4" s="1"/>
  <c r="T44" i="4"/>
  <c r="O44" i="4"/>
  <c r="O43" i="4"/>
  <c r="P42" i="4"/>
  <c r="O42" i="4"/>
  <c r="O41" i="4"/>
  <c r="T38" i="4"/>
  <c r="O38" i="4"/>
  <c r="O39" i="4" s="1"/>
  <c r="O40" i="4" s="1"/>
  <c r="T37" i="4"/>
  <c r="O37" i="4"/>
  <c r="T36" i="4"/>
  <c r="O36" i="4"/>
  <c r="O35" i="4"/>
  <c r="P34" i="4"/>
  <c r="E36" i="5" s="1"/>
  <c r="G36" i="5" s="1"/>
  <c r="H36" i="5" s="1"/>
  <c r="O34" i="4"/>
  <c r="O31" i="4"/>
  <c r="O32" i="4" s="1"/>
  <c r="O33" i="4" s="1"/>
  <c r="T30" i="4"/>
  <c r="P30" i="4"/>
  <c r="O30" i="4"/>
  <c r="P29" i="4"/>
  <c r="E31" i="5" s="1"/>
  <c r="G31" i="5" s="1"/>
  <c r="H31" i="5" s="1"/>
  <c r="O29" i="4"/>
  <c r="T28" i="4"/>
  <c r="O28" i="4"/>
  <c r="O27" i="4"/>
  <c r="P24" i="4"/>
  <c r="O24" i="4"/>
  <c r="O25" i="4" s="1"/>
  <c r="O26" i="4" s="1"/>
  <c r="O23" i="4"/>
  <c r="T22" i="4"/>
  <c r="P22" i="4"/>
  <c r="E24" i="5" s="1"/>
  <c r="G24" i="5" s="1"/>
  <c r="H24" i="5" s="1"/>
  <c r="O22" i="4"/>
  <c r="T21" i="4"/>
  <c r="P21" i="4"/>
  <c r="E23" i="5" s="1"/>
  <c r="G23" i="5" s="1"/>
  <c r="H23" i="5" s="1"/>
  <c r="O21" i="4"/>
  <c r="T20" i="4"/>
  <c r="O20" i="4"/>
  <c r="O17" i="4"/>
  <c r="O18" i="4" s="1"/>
  <c r="O19" i="4" s="1"/>
  <c r="P16" i="4"/>
  <c r="O16" i="4"/>
  <c r="O15" i="4"/>
  <c r="T14" i="4"/>
  <c r="O14" i="4"/>
  <c r="T13" i="4"/>
  <c r="O13" i="4"/>
  <c r="O10" i="4"/>
  <c r="O11" i="4" s="1"/>
  <c r="O12" i="4" s="1"/>
  <c r="T9" i="4"/>
  <c r="O9" i="4"/>
  <c r="T8" i="4"/>
  <c r="O8" i="4"/>
  <c r="O7" i="4"/>
  <c r="AL52" i="4" l="1"/>
  <c r="AM52" i="4" s="1"/>
  <c r="AL20" i="4"/>
  <c r="AM20" i="4" s="1"/>
  <c r="AL44" i="4"/>
  <c r="AM44" i="4" s="1"/>
  <c r="AL21" i="4"/>
  <c r="AM21" i="4" s="1"/>
  <c r="AL48" i="4"/>
  <c r="AM48" i="4" s="1"/>
  <c r="AL8" i="4"/>
  <c r="AM8" i="4" s="1"/>
  <c r="AL22" i="4"/>
  <c r="AM22" i="4" s="1"/>
  <c r="AL36" i="4"/>
  <c r="AM36" i="4" s="1"/>
  <c r="AL13" i="4"/>
  <c r="AM13" i="4" s="1"/>
  <c r="AL37" i="4"/>
  <c r="AM37" i="4" s="1"/>
  <c r="AL30" i="4"/>
  <c r="AM30" i="4" s="1"/>
  <c r="AL14" i="4"/>
  <c r="AM14" i="4" s="1"/>
  <c r="AL50" i="4"/>
  <c r="AM50" i="4" s="1"/>
  <c r="AL49" i="4"/>
  <c r="AM49" i="4" s="1"/>
  <c r="AL38" i="4"/>
  <c r="AM38" i="4" s="1"/>
  <c r="P96" i="5"/>
  <c r="F97" i="5"/>
  <c r="I97" i="5" s="1"/>
  <c r="J97" i="5" s="1"/>
  <c r="E87" i="5"/>
  <c r="G87" i="5" s="1"/>
  <c r="H87" i="5" s="1"/>
  <c r="Z85" i="4"/>
  <c r="AA85" i="4" s="1"/>
  <c r="AL9" i="4"/>
  <c r="AM9" i="4" s="1"/>
  <c r="AL28" i="4"/>
  <c r="AM28" i="4" s="1"/>
  <c r="AG94" i="4"/>
  <c r="AH94" i="4" s="1"/>
  <c r="AB93" i="4"/>
  <c r="AL51" i="4"/>
  <c r="AM51" i="4" s="1"/>
  <c r="Q96" i="4"/>
  <c r="W94" i="5"/>
  <c r="U94" i="5" s="1"/>
  <c r="N91" i="5"/>
  <c r="K91" i="5" s="1"/>
  <c r="L91" i="5" s="1"/>
  <c r="E92" i="5"/>
  <c r="G92" i="5" s="1"/>
  <c r="H92" i="5" s="1"/>
  <c r="Q89" i="4"/>
  <c r="F90" i="5"/>
  <c r="I90" i="5" s="1"/>
  <c r="J90" i="5" s="1"/>
  <c r="P89" i="5"/>
  <c r="N86" i="5"/>
  <c r="K86" i="5" s="1"/>
  <c r="L86" i="5" s="1"/>
  <c r="N85" i="5"/>
  <c r="K85" i="5" s="1"/>
  <c r="L85" i="5" s="1"/>
  <c r="Z84" i="4"/>
  <c r="AA84" i="4" s="1"/>
  <c r="P81" i="4"/>
  <c r="E82" i="5"/>
  <c r="G82" i="5" s="1"/>
  <c r="H82" i="5" s="1"/>
  <c r="N81" i="5"/>
  <c r="K81" i="5" s="1"/>
  <c r="L81" i="5" s="1"/>
  <c r="Z80" i="4"/>
  <c r="AA80" i="4" s="1"/>
  <c r="Q82" i="4"/>
  <c r="F83" i="5"/>
  <c r="I83" i="5" s="1"/>
  <c r="J83" i="5" s="1"/>
  <c r="P82" i="5"/>
  <c r="N79" i="5"/>
  <c r="K79" i="5" s="1"/>
  <c r="L79" i="5" s="1"/>
  <c r="Z78" i="4"/>
  <c r="AA78" i="4" s="1"/>
  <c r="E75" i="5"/>
  <c r="G75" i="5" s="1"/>
  <c r="H75" i="5" s="1"/>
  <c r="Z73" i="4"/>
  <c r="AA73" i="4" s="1"/>
  <c r="Q75" i="4"/>
  <c r="P75" i="5"/>
  <c r="F76" i="5"/>
  <c r="I76" i="5" s="1"/>
  <c r="J76" i="5" s="1"/>
  <c r="P74" i="4"/>
  <c r="N74" i="5"/>
  <c r="K74" i="5" s="1"/>
  <c r="L74" i="5" s="1"/>
  <c r="N73" i="5"/>
  <c r="K73" i="5" s="1"/>
  <c r="L73" i="5" s="1"/>
  <c r="Z72" i="4"/>
  <c r="AA72" i="4" s="1"/>
  <c r="W73" i="5"/>
  <c r="U73" i="5" s="1"/>
  <c r="AB72" i="4"/>
  <c r="N70" i="5"/>
  <c r="K70" i="5" s="1"/>
  <c r="L70" i="5" s="1"/>
  <c r="Z69" i="4"/>
  <c r="AA69" i="4" s="1"/>
  <c r="Q68" i="4"/>
  <c r="F69" i="5"/>
  <c r="I69" i="5" s="1"/>
  <c r="J69" i="5" s="1"/>
  <c r="P68" i="5"/>
  <c r="W65" i="5"/>
  <c r="U65" i="5" s="1"/>
  <c r="AB64" i="4"/>
  <c r="P61" i="5"/>
  <c r="F62" i="5"/>
  <c r="I62" i="5" s="1"/>
  <c r="J62" i="5" s="1"/>
  <c r="N59" i="5"/>
  <c r="K59" i="5" s="1"/>
  <c r="L59" i="5" s="1"/>
  <c r="Z58" i="4"/>
  <c r="AA58" i="4" s="1"/>
  <c r="N58" i="5"/>
  <c r="K58" i="5" s="1"/>
  <c r="L58" i="5" s="1"/>
  <c r="Z57" i="4"/>
  <c r="AA57" i="4" s="1"/>
  <c r="W56" i="5"/>
  <c r="U56" i="5" s="1"/>
  <c r="AB55" i="4"/>
  <c r="E53" i="5"/>
  <c r="G53" i="5" s="1"/>
  <c r="H53" i="5" s="1"/>
  <c r="N52" i="5"/>
  <c r="K52" i="5" s="1"/>
  <c r="L52" i="5" s="1"/>
  <c r="Z51" i="4"/>
  <c r="AA51" i="4" s="1"/>
  <c r="P54" i="5"/>
  <c r="F55" i="5"/>
  <c r="I55" i="5" s="1"/>
  <c r="J55" i="5" s="1"/>
  <c r="P47" i="5"/>
  <c r="F48" i="5"/>
  <c r="I48" i="5" s="1"/>
  <c r="J48" i="5" s="1"/>
  <c r="W46" i="5"/>
  <c r="U46" i="5" s="1"/>
  <c r="AB45" i="4"/>
  <c r="E44" i="5"/>
  <c r="G44" i="5" s="1"/>
  <c r="H44" i="5" s="1"/>
  <c r="N43" i="5"/>
  <c r="K43" i="5" s="1"/>
  <c r="L43" i="5" s="1"/>
  <c r="Z42" i="4"/>
  <c r="AA42" i="4" s="1"/>
  <c r="F41" i="5"/>
  <c r="I41" i="5" s="1"/>
  <c r="J41" i="5" s="1"/>
  <c r="P40" i="5"/>
  <c r="E32" i="5"/>
  <c r="G32" i="5" s="1"/>
  <c r="H32" i="5" s="1"/>
  <c r="N31" i="5"/>
  <c r="K31" i="5" s="1"/>
  <c r="L31" i="5" s="1"/>
  <c r="Z30" i="4"/>
  <c r="AA30" i="4" s="1"/>
  <c r="N35" i="5"/>
  <c r="K35" i="5" s="1"/>
  <c r="L35" i="5" s="1"/>
  <c r="Z34" i="4"/>
  <c r="AA34" i="4" s="1"/>
  <c r="P33" i="5"/>
  <c r="F34" i="5"/>
  <c r="I34" i="5" s="1"/>
  <c r="J34" i="5" s="1"/>
  <c r="N30" i="5"/>
  <c r="K30" i="5" s="1"/>
  <c r="L30" i="5" s="1"/>
  <c r="Z29" i="4"/>
  <c r="AA29" i="4" s="1"/>
  <c r="P26" i="5"/>
  <c r="F27" i="5"/>
  <c r="I27" i="5" s="1"/>
  <c r="J27" i="5" s="1"/>
  <c r="N25" i="5"/>
  <c r="K25" i="5" s="1"/>
  <c r="L25" i="5" s="1"/>
  <c r="E26" i="5"/>
  <c r="G26" i="5" s="1"/>
  <c r="H26" i="5" s="1"/>
  <c r="Z24" i="4"/>
  <c r="AA24" i="4" s="1"/>
  <c r="N23" i="5"/>
  <c r="K23" i="5" s="1"/>
  <c r="L23" i="5" s="1"/>
  <c r="Z22" i="4"/>
  <c r="AA22" i="4" s="1"/>
  <c r="N22" i="5"/>
  <c r="K22" i="5" s="1"/>
  <c r="L22" i="5" s="1"/>
  <c r="Z21" i="4"/>
  <c r="AA21" i="4" s="1"/>
  <c r="F20" i="5"/>
  <c r="I20" i="5" s="1"/>
  <c r="J20" i="5" s="1"/>
  <c r="P19" i="5"/>
  <c r="E18" i="5"/>
  <c r="G18" i="5" s="1"/>
  <c r="H18" i="5" s="1"/>
  <c r="N17" i="5"/>
  <c r="K17" i="5" s="1"/>
  <c r="L17" i="5" s="1"/>
  <c r="Z16" i="4"/>
  <c r="AA16" i="4" s="1"/>
  <c r="W76" i="4"/>
  <c r="AM76" i="4"/>
  <c r="W70" i="4"/>
  <c r="AM70" i="4"/>
  <c r="W77" i="4"/>
  <c r="AM77" i="4"/>
  <c r="Q61" i="4"/>
  <c r="Q54" i="4"/>
  <c r="W51" i="4"/>
  <c r="W50" i="4"/>
  <c r="W48" i="4"/>
  <c r="W49" i="4"/>
  <c r="Q47" i="4"/>
  <c r="W44" i="4"/>
  <c r="Q40" i="4"/>
  <c r="W37" i="4"/>
  <c r="W36" i="4"/>
  <c r="W30" i="4"/>
  <c r="Q33" i="4"/>
  <c r="W28" i="4"/>
  <c r="Q26" i="4"/>
  <c r="W22" i="4"/>
  <c r="W20" i="4"/>
  <c r="W21" i="4"/>
  <c r="W14" i="4"/>
  <c r="S69" i="4"/>
  <c r="AA70" i="5" s="1"/>
  <c r="W13" i="4"/>
  <c r="V8" i="4"/>
  <c r="AG9" i="4" s="1"/>
  <c r="Q12" i="4"/>
  <c r="X72" i="4"/>
  <c r="T90" i="4"/>
  <c r="AL90" i="4" s="1"/>
  <c r="AM90" i="4" s="1"/>
  <c r="S38" i="4"/>
  <c r="AA39" i="5" s="1"/>
  <c r="P38" i="4"/>
  <c r="S63" i="4"/>
  <c r="AA64" i="5" s="1"/>
  <c r="P63" i="4"/>
  <c r="E65" i="5" s="1"/>
  <c r="G65" i="5" s="1"/>
  <c r="H65" i="5" s="1"/>
  <c r="V69" i="4"/>
  <c r="AG70" i="4" s="1"/>
  <c r="S83" i="4"/>
  <c r="AA84" i="5" s="1"/>
  <c r="P83" i="4"/>
  <c r="E85" i="5" s="1"/>
  <c r="G85" i="5" s="1"/>
  <c r="H85" i="5" s="1"/>
  <c r="S86" i="4"/>
  <c r="AA87" i="5" s="1"/>
  <c r="P86" i="4"/>
  <c r="T56" i="4"/>
  <c r="W9" i="4"/>
  <c r="S43" i="4"/>
  <c r="AA44" i="5" s="1"/>
  <c r="P43" i="4"/>
  <c r="E45" i="5" s="1"/>
  <c r="G45" i="5" s="1"/>
  <c r="H45" i="5" s="1"/>
  <c r="V35" i="4"/>
  <c r="AG36" i="4" s="1"/>
  <c r="T35" i="4"/>
  <c r="V43" i="4"/>
  <c r="AG44" i="4" s="1"/>
  <c r="T43" i="4"/>
  <c r="S52" i="4"/>
  <c r="AA53" i="5" s="1"/>
  <c r="P52" i="4"/>
  <c r="S91" i="4"/>
  <c r="AA92" i="5" s="1"/>
  <c r="P91" i="4"/>
  <c r="Z91" i="4" s="1"/>
  <c r="AA91" i="4" s="1"/>
  <c r="S93" i="4"/>
  <c r="AA94" i="5" s="1"/>
  <c r="P93" i="4"/>
  <c r="Q19" i="4"/>
  <c r="S77" i="4"/>
  <c r="AA78" i="5" s="1"/>
  <c r="P77" i="4"/>
  <c r="E79" i="5" s="1"/>
  <c r="G79" i="5" s="1"/>
  <c r="H79" i="5" s="1"/>
  <c r="T29" i="4"/>
  <c r="T65" i="4"/>
  <c r="AL65" i="4" s="1"/>
  <c r="T16" i="4"/>
  <c r="V21" i="4"/>
  <c r="AG22" i="4" s="1"/>
  <c r="T39" i="4"/>
  <c r="W38" i="4"/>
  <c r="V57" i="4"/>
  <c r="AG58" i="4" s="1"/>
  <c r="T57" i="4"/>
  <c r="T63" i="4"/>
  <c r="S66" i="4"/>
  <c r="P66" i="4"/>
  <c r="S78" i="4"/>
  <c r="AA79" i="5" s="1"/>
  <c r="T83" i="4"/>
  <c r="AL83" i="4" s="1"/>
  <c r="AM83" i="4" s="1"/>
  <c r="V86" i="4"/>
  <c r="T86" i="4"/>
  <c r="AL86" i="4" s="1"/>
  <c r="AM86" i="4" s="1"/>
  <c r="P25" i="4"/>
  <c r="T85" i="4"/>
  <c r="AL85" i="4" s="1"/>
  <c r="AM85" i="4" s="1"/>
  <c r="V24" i="4"/>
  <c r="AG25" i="4" s="1"/>
  <c r="T24" i="4"/>
  <c r="S49" i="4"/>
  <c r="AA50" i="5" s="1"/>
  <c r="P49" i="4"/>
  <c r="E51" i="5" s="1"/>
  <c r="G51" i="5" s="1"/>
  <c r="H51" i="5" s="1"/>
  <c r="T53" i="4"/>
  <c r="W52" i="4"/>
  <c r="V78" i="4"/>
  <c r="AG79" i="4" s="1"/>
  <c r="T78" i="4"/>
  <c r="AL78" i="4" s="1"/>
  <c r="T91" i="4"/>
  <c r="AL91" i="4" s="1"/>
  <c r="AM91" i="4" s="1"/>
  <c r="T93" i="4"/>
  <c r="AL93" i="4" s="1"/>
  <c r="AM93" i="4" s="1"/>
  <c r="S65" i="4"/>
  <c r="AA66" i="5" s="1"/>
  <c r="P65" i="4"/>
  <c r="E67" i="5" s="1"/>
  <c r="G67" i="5" s="1"/>
  <c r="H67" i="5" s="1"/>
  <c r="V59" i="4"/>
  <c r="AG60" i="4" s="1"/>
  <c r="T59" i="4"/>
  <c r="S27" i="4"/>
  <c r="AA28" i="5" s="1"/>
  <c r="P27" i="4"/>
  <c r="E29" i="5" s="1"/>
  <c r="G29" i="5" s="1"/>
  <c r="H29" i="5" s="1"/>
  <c r="S31" i="4"/>
  <c r="AA32" i="5" s="1"/>
  <c r="P31" i="4"/>
  <c r="S36" i="4"/>
  <c r="AA37" i="5" s="1"/>
  <c r="P36" i="4"/>
  <c r="E38" i="5" s="1"/>
  <c r="G38" i="5" s="1"/>
  <c r="H38" i="5" s="1"/>
  <c r="S41" i="4"/>
  <c r="AA42" i="5" s="1"/>
  <c r="P41" i="4"/>
  <c r="E43" i="5" s="1"/>
  <c r="G43" i="5" s="1"/>
  <c r="H43" i="5" s="1"/>
  <c r="S44" i="4"/>
  <c r="AA45" i="5" s="1"/>
  <c r="P44" i="4"/>
  <c r="E46" i="5" s="1"/>
  <c r="G46" i="5" s="1"/>
  <c r="H46" i="5" s="1"/>
  <c r="T66" i="4"/>
  <c r="S70" i="4"/>
  <c r="AA71" i="5" s="1"/>
  <c r="P70" i="4"/>
  <c r="E72" i="5" s="1"/>
  <c r="G72" i="5" s="1"/>
  <c r="H72" i="5" s="1"/>
  <c r="S21" i="4"/>
  <c r="AA22" i="5" s="1"/>
  <c r="T73" i="4"/>
  <c r="S79" i="4"/>
  <c r="AA80" i="5" s="1"/>
  <c r="P79" i="4"/>
  <c r="E81" i="5" s="1"/>
  <c r="G81" i="5" s="1"/>
  <c r="H81" i="5" s="1"/>
  <c r="S87" i="4"/>
  <c r="P87" i="4"/>
  <c r="Z87" i="4" s="1"/>
  <c r="AA87" i="4" s="1"/>
  <c r="V46" i="4"/>
  <c r="AG47" i="4" s="1"/>
  <c r="T72" i="4"/>
  <c r="AL72" i="4" s="1"/>
  <c r="S17" i="4"/>
  <c r="AA18" i="5" s="1"/>
  <c r="P17" i="4"/>
  <c r="E19" i="5" s="1"/>
  <c r="G19" i="5" s="1"/>
  <c r="H19" i="5" s="1"/>
  <c r="V17" i="4"/>
  <c r="AG18" i="4" s="1"/>
  <c r="T17" i="4"/>
  <c r="P55" i="4"/>
  <c r="E57" i="5" s="1"/>
  <c r="G57" i="5" s="1"/>
  <c r="H57" i="5" s="1"/>
  <c r="V31" i="4"/>
  <c r="AG32" i="4" s="1"/>
  <c r="T31" i="4"/>
  <c r="T7" i="4"/>
  <c r="V13" i="4"/>
  <c r="AG14" i="4" s="1"/>
  <c r="S14" i="4"/>
  <c r="AA15" i="5" s="1"/>
  <c r="P14" i="4"/>
  <c r="T10" i="4"/>
  <c r="T41" i="4"/>
  <c r="W8" i="4"/>
  <c r="T55" i="4"/>
  <c r="T64" i="4"/>
  <c r="AL64" i="4" s="1"/>
  <c r="S76" i="4"/>
  <c r="AA77" i="5" s="1"/>
  <c r="P76" i="4"/>
  <c r="E78" i="5" s="1"/>
  <c r="G78" i="5" s="1"/>
  <c r="H78" i="5" s="1"/>
  <c r="T79" i="4"/>
  <c r="AL79" i="4" s="1"/>
  <c r="V84" i="4"/>
  <c r="AG85" i="4" s="1"/>
  <c r="AH85" i="4" s="1"/>
  <c r="T84" i="4"/>
  <c r="AL84" i="4" s="1"/>
  <c r="AM84" i="4" s="1"/>
  <c r="T87" i="4"/>
  <c r="AL87" i="4" s="1"/>
  <c r="AM87" i="4" s="1"/>
  <c r="P48" i="4"/>
  <c r="E50" i="5" s="1"/>
  <c r="G50" i="5" s="1"/>
  <c r="H50" i="5" s="1"/>
  <c r="S10" i="4"/>
  <c r="P10" i="4"/>
  <c r="S8" i="4"/>
  <c r="P8" i="4"/>
  <c r="V27" i="4"/>
  <c r="AG28" i="4" s="1"/>
  <c r="T27" i="4"/>
  <c r="S64" i="4"/>
  <c r="AA65" i="5" s="1"/>
  <c r="P64" i="4"/>
  <c r="S20" i="4"/>
  <c r="AA21" i="5" s="1"/>
  <c r="P20" i="4"/>
  <c r="E22" i="5" s="1"/>
  <c r="G22" i="5" s="1"/>
  <c r="H22" i="5" s="1"/>
  <c r="S23" i="4"/>
  <c r="AA24" i="5" s="1"/>
  <c r="P23" i="4"/>
  <c r="S28" i="4"/>
  <c r="AA29" i="5" s="1"/>
  <c r="P28" i="4"/>
  <c r="E30" i="5" s="1"/>
  <c r="G30" i="5" s="1"/>
  <c r="H30" i="5" s="1"/>
  <c r="S45" i="4"/>
  <c r="AA46" i="5" s="1"/>
  <c r="P45" i="4"/>
  <c r="S50" i="4"/>
  <c r="AA51" i="5" s="1"/>
  <c r="P50" i="4"/>
  <c r="E52" i="5" s="1"/>
  <c r="G52" i="5" s="1"/>
  <c r="H52" i="5" s="1"/>
  <c r="T58" i="4"/>
  <c r="S71" i="4"/>
  <c r="AA72" i="5" s="1"/>
  <c r="P71" i="4"/>
  <c r="E73" i="5" s="1"/>
  <c r="G73" i="5" s="1"/>
  <c r="H73" i="5" s="1"/>
  <c r="S92" i="4"/>
  <c r="AA93" i="5" s="1"/>
  <c r="P92" i="4"/>
  <c r="T69" i="4"/>
  <c r="AL69" i="4" s="1"/>
  <c r="S94" i="4"/>
  <c r="AA95" i="5" s="1"/>
  <c r="P94" i="4"/>
  <c r="S7" i="4"/>
  <c r="P7" i="4"/>
  <c r="T80" i="4"/>
  <c r="V37" i="4"/>
  <c r="AG38" i="4" s="1"/>
  <c r="V80" i="4"/>
  <c r="AG81" i="4" s="1"/>
  <c r="S15" i="4"/>
  <c r="AA16" i="5" s="1"/>
  <c r="P15" i="4"/>
  <c r="E17" i="5" s="1"/>
  <c r="G17" i="5" s="1"/>
  <c r="H17" i="5" s="1"/>
  <c r="T23" i="4"/>
  <c r="T45" i="4"/>
  <c r="T71" i="4"/>
  <c r="AL71" i="4" s="1"/>
  <c r="T92" i="4"/>
  <c r="AL92" i="4" s="1"/>
  <c r="AM92" i="4" s="1"/>
  <c r="V15" i="4"/>
  <c r="AG16" i="4" s="1"/>
  <c r="T15" i="4"/>
  <c r="P9" i="4"/>
  <c r="S72" i="4"/>
  <c r="AA73" i="5" s="1"/>
  <c r="S35" i="4"/>
  <c r="AA36" i="5" s="1"/>
  <c r="P35" i="4"/>
  <c r="E37" i="5" s="1"/>
  <c r="G37" i="5" s="1"/>
  <c r="H37" i="5" s="1"/>
  <c r="P37" i="4"/>
  <c r="E39" i="5" s="1"/>
  <c r="G39" i="5" s="1"/>
  <c r="H39" i="5" s="1"/>
  <c r="S13" i="4"/>
  <c r="AA14" i="5" s="1"/>
  <c r="P13" i="4"/>
  <c r="T34" i="4"/>
  <c r="S37" i="4"/>
  <c r="AA38" i="5" s="1"/>
  <c r="V42" i="4"/>
  <c r="AG43" i="4" s="1"/>
  <c r="T42" i="4"/>
  <c r="S56" i="4"/>
  <c r="AA57" i="5" s="1"/>
  <c r="P56" i="4"/>
  <c r="E58" i="5" s="1"/>
  <c r="G58" i="5" s="1"/>
  <c r="H58" i="5" s="1"/>
  <c r="S59" i="4"/>
  <c r="AA60" i="5" s="1"/>
  <c r="P59" i="4"/>
  <c r="E61" i="5" s="1"/>
  <c r="G61" i="5" s="1"/>
  <c r="H61" i="5" s="1"/>
  <c r="S80" i="4"/>
  <c r="T94" i="4"/>
  <c r="AL94" i="4" s="1"/>
  <c r="AM94" i="4" s="1"/>
  <c r="S55" i="4"/>
  <c r="AA56" i="5" s="1"/>
  <c r="S90" i="4"/>
  <c r="AA91" i="5" s="1"/>
  <c r="S22" i="4"/>
  <c r="AA23" i="5" s="1"/>
  <c r="S9" i="4"/>
  <c r="S29" i="4"/>
  <c r="AA30" i="5" s="1"/>
  <c r="S73" i="4"/>
  <c r="S51" i="4"/>
  <c r="AA52" i="5" s="1"/>
  <c r="S84" i="4"/>
  <c r="AA85" i="5" s="1"/>
  <c r="V38" i="4"/>
  <c r="AG39" i="4" s="1"/>
  <c r="V76" i="4"/>
  <c r="AG77" i="4" s="1"/>
  <c r="V29" i="4"/>
  <c r="AG30" i="4" s="1"/>
  <c r="V14" i="4"/>
  <c r="AG15" i="4" s="1"/>
  <c r="V49" i="4"/>
  <c r="AG50" i="4" s="1"/>
  <c r="V28" i="4"/>
  <c r="AG29" i="4" s="1"/>
  <c r="V44" i="4"/>
  <c r="AG45" i="4" s="1"/>
  <c r="AH45" i="4" s="1"/>
  <c r="S57" i="4"/>
  <c r="AA58" i="5" s="1"/>
  <c r="S16" i="4"/>
  <c r="AA17" i="5" s="1"/>
  <c r="V9" i="4"/>
  <c r="S30" i="4"/>
  <c r="AA31" i="5" s="1"/>
  <c r="S85" i="4"/>
  <c r="AA86" i="5" s="1"/>
  <c r="S34" i="4"/>
  <c r="AA35" i="5" s="1"/>
  <c r="V48" i="4"/>
  <c r="AG49" i="4" s="1"/>
  <c r="V77" i="4"/>
  <c r="AG78" i="4" s="1"/>
  <c r="V30" i="4"/>
  <c r="AG31" i="4" s="1"/>
  <c r="V51" i="4"/>
  <c r="AG52" i="4" s="1"/>
  <c r="V73" i="4"/>
  <c r="V36" i="4"/>
  <c r="AG37" i="4" s="1"/>
  <c r="S58" i="4"/>
  <c r="AA59" i="5" s="1"/>
  <c r="V70" i="4"/>
  <c r="AG71" i="4" s="1"/>
  <c r="V71" i="4"/>
  <c r="AG72" i="4" s="1"/>
  <c r="AH72" i="4" s="1"/>
  <c r="V16" i="4"/>
  <c r="AG17" i="4" s="1"/>
  <c r="V20" i="4"/>
  <c r="AG21" i="4" s="1"/>
  <c r="S24" i="4"/>
  <c r="AA25" i="5" s="1"/>
  <c r="S42" i="4"/>
  <c r="AA43" i="5" s="1"/>
  <c r="V50" i="4"/>
  <c r="AG51" i="4" s="1"/>
  <c r="V52" i="4"/>
  <c r="AG53" i="4" s="1"/>
  <c r="V85" i="4"/>
  <c r="AN52" i="4" l="1"/>
  <c r="AH9" i="4"/>
  <c r="AG10" i="4"/>
  <c r="N95" i="5"/>
  <c r="K95" i="5" s="1"/>
  <c r="L95" i="5" s="1"/>
  <c r="E96" i="5"/>
  <c r="G96" i="5" s="1"/>
  <c r="H96" i="5" s="1"/>
  <c r="Z94" i="4"/>
  <c r="AA94" i="4" s="1"/>
  <c r="AL35" i="4"/>
  <c r="AM35" i="4" s="1"/>
  <c r="AL15" i="4"/>
  <c r="AM15" i="4" s="1"/>
  <c r="AL16" i="4"/>
  <c r="AM16" i="4" s="1"/>
  <c r="AL29" i="4"/>
  <c r="AM29" i="4" s="1"/>
  <c r="P97" i="5"/>
  <c r="F98" i="5"/>
  <c r="I98" i="5" s="1"/>
  <c r="J98" i="5" s="1"/>
  <c r="AL53" i="4"/>
  <c r="AM53" i="4" s="1"/>
  <c r="AN53" i="4" s="1"/>
  <c r="AL39" i="4"/>
  <c r="AM39" i="4" s="1"/>
  <c r="AL56" i="4"/>
  <c r="AM56" i="4" s="1"/>
  <c r="AL59" i="4"/>
  <c r="AM59" i="4" s="1"/>
  <c r="E88" i="5"/>
  <c r="G88" i="5" s="1"/>
  <c r="H88" i="5" s="1"/>
  <c r="Z86" i="4"/>
  <c r="AA86" i="4" s="1"/>
  <c r="AL24" i="4"/>
  <c r="AM24" i="4" s="1"/>
  <c r="AL73" i="4"/>
  <c r="AM73" i="4" s="1"/>
  <c r="AG87" i="4"/>
  <c r="AH87" i="4" s="1"/>
  <c r="AB86" i="4"/>
  <c r="AL45" i="4"/>
  <c r="AM45" i="4" s="1"/>
  <c r="AQ45" i="4" s="1"/>
  <c r="AC46" i="5" s="1"/>
  <c r="AN87" i="4"/>
  <c r="E95" i="5"/>
  <c r="G95" i="5" s="1"/>
  <c r="H95" i="5" s="1"/>
  <c r="Z93" i="4"/>
  <c r="AA93" i="4" s="1"/>
  <c r="AQ94" i="4"/>
  <c r="AC95" i="5" s="1"/>
  <c r="AL27" i="4"/>
  <c r="AM27" i="4" s="1"/>
  <c r="AN31" i="4" s="1"/>
  <c r="AL42" i="4"/>
  <c r="AM42" i="4" s="1"/>
  <c r="AL7" i="4"/>
  <c r="AM7" i="4" s="1"/>
  <c r="AL10" i="4"/>
  <c r="AM10" i="4" s="1"/>
  <c r="AL58" i="4"/>
  <c r="AM58" i="4" s="1"/>
  <c r="AB73" i="4"/>
  <c r="AC73" i="4" s="1"/>
  <c r="AG74" i="4"/>
  <c r="AL23" i="4"/>
  <c r="AM23" i="4" s="1"/>
  <c r="AL31" i="4"/>
  <c r="AM31" i="4" s="1"/>
  <c r="AL34" i="4"/>
  <c r="AM34" i="4" s="1"/>
  <c r="AL66" i="4"/>
  <c r="AM66" i="4" s="1"/>
  <c r="AL55" i="4"/>
  <c r="AM55" i="4" s="1"/>
  <c r="AL63" i="4"/>
  <c r="AM63" i="4" s="1"/>
  <c r="AG86" i="4"/>
  <c r="AH86" i="4" s="1"/>
  <c r="AB85" i="4"/>
  <c r="AL80" i="4"/>
  <c r="AM80" i="4" s="1"/>
  <c r="AQ85" i="4"/>
  <c r="AL17" i="4"/>
  <c r="AM17" i="4" s="1"/>
  <c r="AL57" i="4"/>
  <c r="AM57" i="4" s="1"/>
  <c r="AN94" i="4"/>
  <c r="E94" i="5"/>
  <c r="G94" i="5" s="1"/>
  <c r="H94" i="5" s="1"/>
  <c r="Z92" i="4"/>
  <c r="AA92" i="4" s="1"/>
  <c r="AL41" i="4"/>
  <c r="AM41" i="4" s="1"/>
  <c r="AL43" i="4"/>
  <c r="AM43" i="4" s="1"/>
  <c r="Q97" i="4"/>
  <c r="S95" i="4"/>
  <c r="AA96" i="5" s="1"/>
  <c r="P95" i="4"/>
  <c r="X93" i="4"/>
  <c r="AE93" i="4" s="1"/>
  <c r="N94" i="5"/>
  <c r="K94" i="5" s="1"/>
  <c r="L94" i="5" s="1"/>
  <c r="N93" i="5"/>
  <c r="K93" i="5" s="1"/>
  <c r="L93" i="5" s="1"/>
  <c r="P90" i="5"/>
  <c r="F91" i="5"/>
  <c r="I91" i="5" s="1"/>
  <c r="J91" i="5" s="1"/>
  <c r="N92" i="5"/>
  <c r="K92" i="5" s="1"/>
  <c r="L92" i="5" s="1"/>
  <c r="E93" i="5"/>
  <c r="G93" i="5" s="1"/>
  <c r="H93" i="5" s="1"/>
  <c r="P88" i="4"/>
  <c r="Z88" i="4" s="1"/>
  <c r="AA88" i="4" s="1"/>
  <c r="N88" i="5"/>
  <c r="K88" i="5" s="1"/>
  <c r="L88" i="5" s="1"/>
  <c r="E89" i="5"/>
  <c r="G89" i="5" s="1"/>
  <c r="H89" i="5" s="1"/>
  <c r="S88" i="4"/>
  <c r="AA88" i="5"/>
  <c r="W87" i="5"/>
  <c r="U87" i="5" s="1"/>
  <c r="N87" i="5"/>
  <c r="K87" i="5" s="1"/>
  <c r="L87" i="5" s="1"/>
  <c r="W86" i="5"/>
  <c r="U86" i="5" s="1"/>
  <c r="W85" i="5"/>
  <c r="U85" i="5" s="1"/>
  <c r="AB84" i="4"/>
  <c r="P83" i="5"/>
  <c r="F84" i="5"/>
  <c r="I84" i="5" s="1"/>
  <c r="J84" i="5" s="1"/>
  <c r="N84" i="5"/>
  <c r="K84" i="5" s="1"/>
  <c r="L84" i="5" s="1"/>
  <c r="Z83" i="4"/>
  <c r="AA83" i="4" s="1"/>
  <c r="W81" i="5"/>
  <c r="U81" i="5" s="1"/>
  <c r="AB80" i="4"/>
  <c r="S81" i="4"/>
  <c r="AA81" i="5"/>
  <c r="P82" i="4"/>
  <c r="E84" i="5" s="1"/>
  <c r="G84" i="5" s="1"/>
  <c r="H84" i="5" s="1"/>
  <c r="N82" i="5"/>
  <c r="K82" i="5" s="1"/>
  <c r="L82" i="5" s="1"/>
  <c r="E83" i="5"/>
  <c r="G83" i="5" s="1"/>
  <c r="H83" i="5" s="1"/>
  <c r="Z81" i="4"/>
  <c r="AA81" i="4" s="1"/>
  <c r="N80" i="5"/>
  <c r="K80" i="5" s="1"/>
  <c r="L80" i="5" s="1"/>
  <c r="Z79" i="4"/>
  <c r="AA79" i="4" s="1"/>
  <c r="AH78" i="4"/>
  <c r="W79" i="5"/>
  <c r="U79" i="5" s="1"/>
  <c r="AB78" i="4"/>
  <c r="R78" i="5"/>
  <c r="S78" i="5" s="1"/>
  <c r="T78" i="5" s="1"/>
  <c r="AD77" i="4"/>
  <c r="AH77" i="4"/>
  <c r="W78" i="5"/>
  <c r="U78" i="5" s="1"/>
  <c r="AB77" i="4"/>
  <c r="AC77" i="4" s="1"/>
  <c r="N78" i="5"/>
  <c r="K78" i="5" s="1"/>
  <c r="L78" i="5" s="1"/>
  <c r="Z77" i="4"/>
  <c r="AA77" i="4" s="1"/>
  <c r="R77" i="5"/>
  <c r="S77" i="5" s="1"/>
  <c r="T77" i="5" s="1"/>
  <c r="AD76" i="4"/>
  <c r="N77" i="5"/>
  <c r="K77" i="5" s="1"/>
  <c r="L77" i="5" s="1"/>
  <c r="Z76" i="4"/>
  <c r="AA76" i="4" s="1"/>
  <c r="W77" i="5"/>
  <c r="U77" i="5" s="1"/>
  <c r="AB76" i="4"/>
  <c r="P75" i="4"/>
  <c r="N75" i="5"/>
  <c r="K75" i="5" s="1"/>
  <c r="L75" i="5" s="1"/>
  <c r="E76" i="5"/>
  <c r="G76" i="5" s="1"/>
  <c r="H76" i="5" s="1"/>
  <c r="Z74" i="4"/>
  <c r="AA74" i="4" s="1"/>
  <c r="P76" i="5"/>
  <c r="F77" i="5"/>
  <c r="I77" i="5" s="1"/>
  <c r="J77" i="5" s="1"/>
  <c r="S74" i="4"/>
  <c r="AA74" i="5"/>
  <c r="AH73" i="4"/>
  <c r="W74" i="5"/>
  <c r="U74" i="5" s="1"/>
  <c r="AE72" i="4"/>
  <c r="AF73" i="5"/>
  <c r="AG73" i="5"/>
  <c r="AH71" i="4"/>
  <c r="W72" i="5"/>
  <c r="U72" i="5" s="1"/>
  <c r="AB71" i="4"/>
  <c r="N72" i="5"/>
  <c r="K72" i="5" s="1"/>
  <c r="L72" i="5" s="1"/>
  <c r="Z71" i="4"/>
  <c r="AA71" i="4" s="1"/>
  <c r="R71" i="5"/>
  <c r="S71" i="5" s="1"/>
  <c r="T71" i="5" s="1"/>
  <c r="AD70" i="4"/>
  <c r="AH70" i="4"/>
  <c r="W71" i="5"/>
  <c r="U71" i="5" s="1"/>
  <c r="AB70" i="4"/>
  <c r="AC70" i="4" s="1"/>
  <c r="N71" i="5"/>
  <c r="K71" i="5" s="1"/>
  <c r="L71" i="5" s="1"/>
  <c r="Z70" i="4"/>
  <c r="AA70" i="4" s="1"/>
  <c r="P67" i="4"/>
  <c r="E68" i="5"/>
  <c r="G68" i="5" s="1"/>
  <c r="H68" i="5" s="1"/>
  <c r="N67" i="5"/>
  <c r="K67" i="5" s="1"/>
  <c r="L67" i="5" s="1"/>
  <c r="Z66" i="4"/>
  <c r="AA66" i="4" s="1"/>
  <c r="S67" i="4"/>
  <c r="AA67" i="5"/>
  <c r="W70" i="5"/>
  <c r="U70" i="5" s="1"/>
  <c r="AB69" i="4"/>
  <c r="AC69" i="4" s="1"/>
  <c r="F70" i="5"/>
  <c r="I70" i="5" s="1"/>
  <c r="J70" i="5" s="1"/>
  <c r="P69" i="5"/>
  <c r="N66" i="5"/>
  <c r="K66" i="5" s="1"/>
  <c r="L66" i="5" s="1"/>
  <c r="Z65" i="4"/>
  <c r="AA65" i="4" s="1"/>
  <c r="X64" i="4"/>
  <c r="AG65" i="5" s="1"/>
  <c r="E66" i="5"/>
  <c r="G66" i="5" s="1"/>
  <c r="H66" i="5" s="1"/>
  <c r="N65" i="5"/>
  <c r="K65" i="5" s="1"/>
  <c r="L65" i="5" s="1"/>
  <c r="Z64" i="4"/>
  <c r="AA64" i="4" s="1"/>
  <c r="F63" i="5"/>
  <c r="I63" i="5" s="1"/>
  <c r="J63" i="5" s="1"/>
  <c r="P62" i="5"/>
  <c r="N64" i="5"/>
  <c r="K64" i="5" s="1"/>
  <c r="L64" i="5" s="1"/>
  <c r="Z63" i="4"/>
  <c r="AA63" i="4" s="1"/>
  <c r="W60" i="5"/>
  <c r="U60" i="5" s="1"/>
  <c r="AB59" i="4"/>
  <c r="N60" i="5"/>
  <c r="K60" i="5" s="1"/>
  <c r="L60" i="5" s="1"/>
  <c r="Z59" i="4"/>
  <c r="AA59" i="4" s="1"/>
  <c r="W58" i="5"/>
  <c r="U58" i="5" s="1"/>
  <c r="AB57" i="4"/>
  <c r="N57" i="5"/>
  <c r="K57" i="5" s="1"/>
  <c r="L57" i="5" s="1"/>
  <c r="Z56" i="4"/>
  <c r="AA56" i="4" s="1"/>
  <c r="N56" i="5"/>
  <c r="K56" i="5" s="1"/>
  <c r="L56" i="5" s="1"/>
  <c r="Z55" i="4"/>
  <c r="AA55" i="4" s="1"/>
  <c r="P55" i="5"/>
  <c r="F56" i="5"/>
  <c r="I56" i="5" s="1"/>
  <c r="J56" i="5" s="1"/>
  <c r="R53" i="5"/>
  <c r="S53" i="5" s="1"/>
  <c r="T53" i="5" s="1"/>
  <c r="AD52" i="4"/>
  <c r="AH51" i="4"/>
  <c r="W52" i="5"/>
  <c r="U52" i="5" s="1"/>
  <c r="AB51" i="4"/>
  <c r="AH52" i="4"/>
  <c r="W53" i="5"/>
  <c r="U53" i="5" s="1"/>
  <c r="AB52" i="4"/>
  <c r="AC52" i="4" s="1"/>
  <c r="E54" i="5"/>
  <c r="G54" i="5" s="1"/>
  <c r="H54" i="5" s="1"/>
  <c r="N53" i="5"/>
  <c r="K53" i="5" s="1"/>
  <c r="L53" i="5" s="1"/>
  <c r="Z52" i="4"/>
  <c r="AA52" i="4" s="1"/>
  <c r="R52" i="5"/>
  <c r="S52" i="5" s="1"/>
  <c r="T52" i="5" s="1"/>
  <c r="AD51" i="4"/>
  <c r="R51" i="5"/>
  <c r="S51" i="5" s="1"/>
  <c r="T51" i="5" s="1"/>
  <c r="AD50" i="4"/>
  <c r="AH50" i="4"/>
  <c r="W51" i="5"/>
  <c r="U51" i="5" s="1"/>
  <c r="AB50" i="4"/>
  <c r="N51" i="5"/>
  <c r="K51" i="5" s="1"/>
  <c r="L51" i="5" s="1"/>
  <c r="Z50" i="4"/>
  <c r="AA50" i="4" s="1"/>
  <c r="R50" i="5"/>
  <c r="S50" i="5" s="1"/>
  <c r="T50" i="5" s="1"/>
  <c r="AD49" i="4"/>
  <c r="N50" i="5"/>
  <c r="K50" i="5" s="1"/>
  <c r="L50" i="5" s="1"/>
  <c r="Z49" i="4"/>
  <c r="AA49" i="4" s="1"/>
  <c r="AH49" i="4"/>
  <c r="W50" i="5"/>
  <c r="U50" i="5" s="1"/>
  <c r="AB49" i="4"/>
  <c r="AC49" i="4" s="1"/>
  <c r="F49" i="5"/>
  <c r="I49" i="5" s="1"/>
  <c r="J49" i="5" s="1"/>
  <c r="P48" i="5"/>
  <c r="R49" i="5"/>
  <c r="S49" i="5" s="1"/>
  <c r="T49" i="5" s="1"/>
  <c r="AD48" i="4"/>
  <c r="AH46" i="4"/>
  <c r="W47" i="5"/>
  <c r="U47" i="5" s="1"/>
  <c r="AB46" i="4"/>
  <c r="AC46" i="4" s="1"/>
  <c r="N49" i="5"/>
  <c r="K49" i="5" s="1"/>
  <c r="L49" i="5" s="1"/>
  <c r="Z48" i="4"/>
  <c r="AA48" i="4" s="1"/>
  <c r="AC45" i="4"/>
  <c r="W49" i="5"/>
  <c r="U49" i="5" s="1"/>
  <c r="AB48" i="4"/>
  <c r="AC48" i="4" s="1"/>
  <c r="E47" i="5"/>
  <c r="G47" i="5" s="1"/>
  <c r="H47" i="5" s="1"/>
  <c r="N46" i="5"/>
  <c r="K46" i="5" s="1"/>
  <c r="L46" i="5" s="1"/>
  <c r="Z45" i="4"/>
  <c r="AA45" i="4" s="1"/>
  <c r="N45" i="5"/>
  <c r="K45" i="5" s="1"/>
  <c r="L45" i="5" s="1"/>
  <c r="Z44" i="4"/>
  <c r="AA44" i="4" s="1"/>
  <c r="R45" i="5"/>
  <c r="S45" i="5" s="1"/>
  <c r="T45" i="5" s="1"/>
  <c r="AD44" i="4"/>
  <c r="AH44" i="4"/>
  <c r="W45" i="5"/>
  <c r="U45" i="5" s="1"/>
  <c r="AB44" i="4"/>
  <c r="N44" i="5"/>
  <c r="K44" i="5" s="1"/>
  <c r="L44" i="5" s="1"/>
  <c r="Z43" i="4"/>
  <c r="AA43" i="4" s="1"/>
  <c r="W43" i="5"/>
  <c r="U43" i="5" s="1"/>
  <c r="AB42" i="4"/>
  <c r="AC42" i="4" s="1"/>
  <c r="AH43" i="4"/>
  <c r="W44" i="5"/>
  <c r="U44" i="5" s="1"/>
  <c r="AB43" i="4"/>
  <c r="AC43" i="4" s="1"/>
  <c r="AH38" i="4"/>
  <c r="W39" i="5"/>
  <c r="U39" i="5" s="1"/>
  <c r="AB38" i="4"/>
  <c r="N42" i="5"/>
  <c r="K42" i="5" s="1"/>
  <c r="L42" i="5" s="1"/>
  <c r="Z41" i="4"/>
  <c r="AA41" i="4" s="1"/>
  <c r="R39" i="5"/>
  <c r="S39" i="5" s="1"/>
  <c r="T39" i="5" s="1"/>
  <c r="AD38" i="4"/>
  <c r="E40" i="5"/>
  <c r="G40" i="5" s="1"/>
  <c r="H40" i="5" s="1"/>
  <c r="N39" i="5"/>
  <c r="K39" i="5" s="1"/>
  <c r="L39" i="5" s="1"/>
  <c r="Z38" i="4"/>
  <c r="AA38" i="4" s="1"/>
  <c r="P41" i="5"/>
  <c r="F42" i="5"/>
  <c r="I42" i="5" s="1"/>
  <c r="J42" i="5" s="1"/>
  <c r="R38" i="5"/>
  <c r="S38" i="5" s="1"/>
  <c r="T38" i="5" s="1"/>
  <c r="AD37" i="4"/>
  <c r="AH37" i="4"/>
  <c r="W38" i="5"/>
  <c r="U38" i="5" s="1"/>
  <c r="AB37" i="4"/>
  <c r="N38" i="5"/>
  <c r="K38" i="5" s="1"/>
  <c r="L38" i="5" s="1"/>
  <c r="Z37" i="4"/>
  <c r="AA37" i="4" s="1"/>
  <c r="R37" i="5"/>
  <c r="S37" i="5" s="1"/>
  <c r="T37" i="5" s="1"/>
  <c r="AD36" i="4"/>
  <c r="N37" i="5"/>
  <c r="K37" i="5" s="1"/>
  <c r="L37" i="5" s="1"/>
  <c r="Z36" i="4"/>
  <c r="AA36" i="4" s="1"/>
  <c r="AH36" i="4"/>
  <c r="W37" i="5"/>
  <c r="U37" i="5" s="1"/>
  <c r="AB36" i="4"/>
  <c r="N36" i="5"/>
  <c r="K36" i="5" s="1"/>
  <c r="L36" i="5" s="1"/>
  <c r="Z35" i="4"/>
  <c r="AA35" i="4" s="1"/>
  <c r="W36" i="5"/>
  <c r="U36" i="5" s="1"/>
  <c r="AB35" i="4"/>
  <c r="AC35" i="4" s="1"/>
  <c r="P34" i="5"/>
  <c r="F35" i="5"/>
  <c r="I35" i="5" s="1"/>
  <c r="J35" i="5" s="1"/>
  <c r="R31" i="5"/>
  <c r="S31" i="5" s="1"/>
  <c r="T31" i="5" s="1"/>
  <c r="AD30" i="4"/>
  <c r="AH30" i="4"/>
  <c r="W31" i="5"/>
  <c r="U31" i="5" s="1"/>
  <c r="AB30" i="4"/>
  <c r="AH31" i="4"/>
  <c r="W32" i="5"/>
  <c r="U32" i="5" s="1"/>
  <c r="AB31" i="4"/>
  <c r="E33" i="5"/>
  <c r="G33" i="5" s="1"/>
  <c r="H33" i="5" s="1"/>
  <c r="N32" i="5"/>
  <c r="K32" i="5" s="1"/>
  <c r="L32" i="5" s="1"/>
  <c r="Z31" i="4"/>
  <c r="AA31" i="4" s="1"/>
  <c r="AH29" i="4"/>
  <c r="W30" i="5"/>
  <c r="U30" i="5" s="1"/>
  <c r="AB29" i="4"/>
  <c r="AH28" i="4"/>
  <c r="W29" i="5"/>
  <c r="U29" i="5" s="1"/>
  <c r="AB28" i="4"/>
  <c r="AC28" i="4" s="1"/>
  <c r="N29" i="5"/>
  <c r="K29" i="5" s="1"/>
  <c r="L29" i="5" s="1"/>
  <c r="Z28" i="4"/>
  <c r="AA28" i="4" s="1"/>
  <c r="R29" i="5"/>
  <c r="S29" i="5" s="1"/>
  <c r="T29" i="5" s="1"/>
  <c r="AD28" i="4"/>
  <c r="N28" i="5"/>
  <c r="K28" i="5" s="1"/>
  <c r="L28" i="5" s="1"/>
  <c r="Z27" i="4"/>
  <c r="AA27" i="4" s="1"/>
  <c r="W28" i="5"/>
  <c r="U28" i="5" s="1"/>
  <c r="AB27" i="4"/>
  <c r="AC27" i="4" s="1"/>
  <c r="P27" i="5"/>
  <c r="F28" i="5"/>
  <c r="I28" i="5" s="1"/>
  <c r="J28" i="5" s="1"/>
  <c r="N26" i="5"/>
  <c r="K26" i="5" s="1"/>
  <c r="L26" i="5" s="1"/>
  <c r="E27" i="5"/>
  <c r="G27" i="5" s="1"/>
  <c r="H27" i="5" s="1"/>
  <c r="Z25" i="4"/>
  <c r="AA25" i="4" s="1"/>
  <c r="E25" i="5"/>
  <c r="G25" i="5" s="1"/>
  <c r="H25" i="5" s="1"/>
  <c r="N24" i="5"/>
  <c r="K24" i="5" s="1"/>
  <c r="L24" i="5" s="1"/>
  <c r="Z23" i="4"/>
  <c r="AA23" i="4" s="1"/>
  <c r="W25" i="5"/>
  <c r="U25" i="5" s="1"/>
  <c r="AB24" i="4"/>
  <c r="AC24" i="4" s="1"/>
  <c r="R23" i="5"/>
  <c r="S23" i="5" s="1"/>
  <c r="T23" i="5" s="1"/>
  <c r="AD22" i="4"/>
  <c r="R22" i="5"/>
  <c r="S22" i="5" s="1"/>
  <c r="T22" i="5" s="1"/>
  <c r="AD21" i="4"/>
  <c r="AH21" i="4"/>
  <c r="W22" i="5"/>
  <c r="U22" i="5" s="1"/>
  <c r="AB21" i="4"/>
  <c r="AC21" i="4" s="1"/>
  <c r="R21" i="5"/>
  <c r="S21" i="5" s="1"/>
  <c r="T21" i="5" s="1"/>
  <c r="AD20" i="4"/>
  <c r="F21" i="5"/>
  <c r="I21" i="5" s="1"/>
  <c r="J21" i="5" s="1"/>
  <c r="P20" i="5"/>
  <c r="N21" i="5"/>
  <c r="K21" i="5" s="1"/>
  <c r="L21" i="5" s="1"/>
  <c r="Z20" i="4"/>
  <c r="AA20" i="4" s="1"/>
  <c r="W21" i="5"/>
  <c r="U21" i="5" s="1"/>
  <c r="AB20" i="4"/>
  <c r="AH17" i="4"/>
  <c r="W18" i="5"/>
  <c r="U18" i="5" s="1"/>
  <c r="AB17" i="4"/>
  <c r="AC17" i="4" s="1"/>
  <c r="N18" i="5"/>
  <c r="K18" i="5" s="1"/>
  <c r="L18" i="5" s="1"/>
  <c r="Z17" i="4"/>
  <c r="AA17" i="4" s="1"/>
  <c r="AH16" i="4"/>
  <c r="W17" i="5"/>
  <c r="U17" i="5" s="1"/>
  <c r="AB16" i="4"/>
  <c r="W90" i="4"/>
  <c r="AD90" i="4" s="1"/>
  <c r="E16" i="5"/>
  <c r="G16" i="5" s="1"/>
  <c r="H16" i="5" s="1"/>
  <c r="N15" i="5"/>
  <c r="K15" i="5" s="1"/>
  <c r="L15" i="5" s="1"/>
  <c r="Z14" i="4"/>
  <c r="AA14" i="4" s="1"/>
  <c r="F14" i="5"/>
  <c r="I14" i="5" s="1"/>
  <c r="J14" i="5" s="1"/>
  <c r="P13" i="5"/>
  <c r="W85" i="4"/>
  <c r="AD85" i="4" s="1"/>
  <c r="W14" i="5"/>
  <c r="U14" i="5" s="1"/>
  <c r="AB13" i="4"/>
  <c r="AC13" i="4" s="1"/>
  <c r="R14" i="5"/>
  <c r="W92" i="4"/>
  <c r="AD92" i="4" s="1"/>
  <c r="W93" i="4"/>
  <c r="AD93" i="4" s="1"/>
  <c r="W86" i="4"/>
  <c r="AD86" i="4" s="1"/>
  <c r="W98" i="4"/>
  <c r="W84" i="4"/>
  <c r="W91" i="4"/>
  <c r="AD91" i="4" s="1"/>
  <c r="R15" i="5"/>
  <c r="S15" i="5" s="1"/>
  <c r="T15" i="5" s="1"/>
  <c r="AD14" i="4"/>
  <c r="W78" i="4"/>
  <c r="AM78" i="4"/>
  <c r="W83" i="4"/>
  <c r="N16" i="5"/>
  <c r="K16" i="5" s="1"/>
  <c r="L16" i="5" s="1"/>
  <c r="Z15" i="4"/>
  <c r="AA15" i="4" s="1"/>
  <c r="W69" i="4"/>
  <c r="AM69" i="4"/>
  <c r="W79" i="4"/>
  <c r="AM79" i="4"/>
  <c r="W72" i="4"/>
  <c r="AM72" i="4"/>
  <c r="W15" i="5"/>
  <c r="U15" i="5" s="1"/>
  <c r="AH14" i="4"/>
  <c r="AB14" i="4"/>
  <c r="AC14" i="4" s="1"/>
  <c r="W104" i="4"/>
  <c r="W64" i="4"/>
  <c r="AM64" i="4"/>
  <c r="W71" i="4"/>
  <c r="AM71" i="4"/>
  <c r="W65" i="4"/>
  <c r="AM65" i="4"/>
  <c r="N14" i="5"/>
  <c r="K14" i="5" s="1"/>
  <c r="L14" i="5" s="1"/>
  <c r="E15" i="5"/>
  <c r="G15" i="5" s="1"/>
  <c r="H15" i="5" s="1"/>
  <c r="Z13" i="4"/>
  <c r="AA13" i="4" s="1"/>
  <c r="W16" i="5"/>
  <c r="U16" i="5" s="1"/>
  <c r="AB15" i="4"/>
  <c r="AH15" i="4"/>
  <c r="W63" i="4"/>
  <c r="P60" i="4"/>
  <c r="S60" i="4"/>
  <c r="AA61" i="5" s="1"/>
  <c r="Q62" i="4"/>
  <c r="W58" i="4"/>
  <c r="W57" i="4"/>
  <c r="W56" i="4"/>
  <c r="X55" i="4"/>
  <c r="W55" i="4"/>
  <c r="W53" i="4"/>
  <c r="T54" i="4"/>
  <c r="P53" i="4"/>
  <c r="S53" i="4"/>
  <c r="AA54" i="5" s="1"/>
  <c r="P46" i="4"/>
  <c r="S46" i="4"/>
  <c r="AA47" i="5" s="1"/>
  <c r="W43" i="4"/>
  <c r="W42" i="4"/>
  <c r="W41" i="4"/>
  <c r="S39" i="4"/>
  <c r="AA40" i="5" s="1"/>
  <c r="W39" i="4"/>
  <c r="T40" i="4"/>
  <c r="P39" i="4"/>
  <c r="W35" i="4"/>
  <c r="W34" i="4"/>
  <c r="P32" i="4"/>
  <c r="S32" i="4"/>
  <c r="AA33" i="5" s="1"/>
  <c r="W29" i="4"/>
  <c r="W27" i="4"/>
  <c r="W23" i="4"/>
  <c r="S18" i="4"/>
  <c r="AA19" i="5" s="1"/>
  <c r="W16" i="4"/>
  <c r="W15" i="4"/>
  <c r="X8" i="4"/>
  <c r="S11" i="4"/>
  <c r="V25" i="4"/>
  <c r="AG26" i="4" s="1"/>
  <c r="X24" i="4"/>
  <c r="X16" i="4"/>
  <c r="V23" i="4"/>
  <c r="AG24" i="4" s="1"/>
  <c r="AH24" i="4" s="1"/>
  <c r="V47" i="4"/>
  <c r="AG48" i="4" s="1"/>
  <c r="AH48" i="4" s="1"/>
  <c r="V90" i="4"/>
  <c r="V83" i="4"/>
  <c r="AG84" i="4" s="1"/>
  <c r="AH84" i="4" s="1"/>
  <c r="V56" i="4"/>
  <c r="AG57" i="4" s="1"/>
  <c r="AH57" i="4" s="1"/>
  <c r="X50" i="4"/>
  <c r="AG51" i="5" s="1"/>
  <c r="X76" i="4"/>
  <c r="T74" i="4"/>
  <c r="AL74" i="4" s="1"/>
  <c r="W73" i="4"/>
  <c r="AD73" i="4" s="1"/>
  <c r="V60" i="4"/>
  <c r="AG61" i="4" s="1"/>
  <c r="X59" i="4"/>
  <c r="AG60" i="5" s="1"/>
  <c r="V18" i="4"/>
  <c r="AG19" i="4" s="1"/>
  <c r="X17" i="4"/>
  <c r="AG18" i="5" s="1"/>
  <c r="T67" i="4"/>
  <c r="AL67" i="4" s="1"/>
  <c r="W66" i="4"/>
  <c r="X43" i="4"/>
  <c r="V58" i="4"/>
  <c r="AG59" i="4" s="1"/>
  <c r="AH59" i="4" s="1"/>
  <c r="X49" i="4"/>
  <c r="X84" i="4"/>
  <c r="V41" i="4"/>
  <c r="AG42" i="4" s="1"/>
  <c r="AH42" i="4" s="1"/>
  <c r="P18" i="4"/>
  <c r="V66" i="4"/>
  <c r="AG67" i="4" s="1"/>
  <c r="P26" i="4"/>
  <c r="E28" i="5" s="1"/>
  <c r="G28" i="5" s="1"/>
  <c r="H28" i="5" s="1"/>
  <c r="X9" i="4"/>
  <c r="X42" i="4"/>
  <c r="V91" i="4"/>
  <c r="X35" i="4"/>
  <c r="X14" i="4"/>
  <c r="AG15" i="5" s="1"/>
  <c r="V39" i="4"/>
  <c r="AG40" i="4" s="1"/>
  <c r="X38" i="4"/>
  <c r="AG39" i="5" s="1"/>
  <c r="V79" i="4"/>
  <c r="AG80" i="4" s="1"/>
  <c r="AH80" i="4" s="1"/>
  <c r="T11" i="4"/>
  <c r="W10" i="4"/>
  <c r="V63" i="4"/>
  <c r="AG64" i="4" s="1"/>
  <c r="AH64" i="4" s="1"/>
  <c r="V65" i="4"/>
  <c r="AG66" i="4" s="1"/>
  <c r="V74" i="4"/>
  <c r="AG75" i="4" s="1"/>
  <c r="X73" i="4"/>
  <c r="AE73" i="4" s="1"/>
  <c r="X30" i="4"/>
  <c r="V10" i="4"/>
  <c r="X71" i="4"/>
  <c r="AG72" i="5" s="1"/>
  <c r="V34" i="4"/>
  <c r="AG35" i="4" s="1"/>
  <c r="AH35" i="4" s="1"/>
  <c r="V81" i="4"/>
  <c r="AG82" i="4" s="1"/>
  <c r="X80" i="4"/>
  <c r="X78" i="4"/>
  <c r="X57" i="4"/>
  <c r="X98" i="4"/>
  <c r="X28" i="4"/>
  <c r="AG29" i="5" s="1"/>
  <c r="X36" i="4"/>
  <c r="AG37" i="5" s="1"/>
  <c r="X77" i="4"/>
  <c r="AG78" i="5" s="1"/>
  <c r="V92" i="4"/>
  <c r="X37" i="4"/>
  <c r="AG38" i="5" s="1"/>
  <c r="X104" i="4"/>
  <c r="T18" i="4"/>
  <c r="W17" i="4"/>
  <c r="X20" i="4"/>
  <c r="AG21" i="5" s="1"/>
  <c r="X29" i="4"/>
  <c r="P11" i="4"/>
  <c r="E13" i="5" s="1"/>
  <c r="G13" i="5" s="1"/>
  <c r="H13" i="5" s="1"/>
  <c r="V87" i="4"/>
  <c r="X70" i="4"/>
  <c r="X51" i="4"/>
  <c r="V22" i="4"/>
  <c r="AG23" i="4" s="1"/>
  <c r="W80" i="4"/>
  <c r="T81" i="4"/>
  <c r="AL81" i="4" s="1"/>
  <c r="AM81" i="4" s="1"/>
  <c r="X13" i="4"/>
  <c r="AG14" i="5" s="1"/>
  <c r="X44" i="4"/>
  <c r="W94" i="4"/>
  <c r="T95" i="4"/>
  <c r="AL95" i="4" s="1"/>
  <c r="AM95" i="4" s="1"/>
  <c r="AN95" i="4" s="1"/>
  <c r="X15" i="4"/>
  <c r="AG16" i="5" s="1"/>
  <c r="T46" i="4"/>
  <c r="W45" i="4"/>
  <c r="W7" i="4"/>
  <c r="T32" i="4"/>
  <c r="W31" i="4"/>
  <c r="X21" i="4"/>
  <c r="T88" i="4"/>
  <c r="AL88" i="4" s="1"/>
  <c r="AM88" i="4" s="1"/>
  <c r="W87" i="4"/>
  <c r="AD87" i="4" s="1"/>
  <c r="T60" i="4"/>
  <c r="W59" i="4"/>
  <c r="S25" i="4"/>
  <c r="AA26" i="5" s="1"/>
  <c r="X85" i="4"/>
  <c r="AE85" i="4" s="1"/>
  <c r="V53" i="4"/>
  <c r="AG54" i="4" s="1"/>
  <c r="X52" i="4"/>
  <c r="AG53" i="5" s="1"/>
  <c r="X48" i="4"/>
  <c r="AG49" i="5" s="1"/>
  <c r="V94" i="4"/>
  <c r="X27" i="4"/>
  <c r="V7" i="4"/>
  <c r="AG8" i="4" s="1"/>
  <c r="V32" i="4"/>
  <c r="AG33" i="4" s="1"/>
  <c r="X31" i="4"/>
  <c r="T25" i="4"/>
  <c r="W24" i="4"/>
  <c r="X86" i="4"/>
  <c r="AE86" i="4" s="1"/>
  <c r="X69" i="4"/>
  <c r="X45" i="4"/>
  <c r="AG46" i="5" s="1"/>
  <c r="AG94" i="5" l="1"/>
  <c r="AN81" i="4"/>
  <c r="AN24" i="4"/>
  <c r="AN17" i="4"/>
  <c r="AN39" i="4"/>
  <c r="AN38" i="4"/>
  <c r="AN59" i="4"/>
  <c r="AN45" i="4"/>
  <c r="AN88" i="4"/>
  <c r="AE98" i="4"/>
  <c r="AF99" i="5"/>
  <c r="AG99" i="5"/>
  <c r="R99" i="5"/>
  <c r="S99" i="5" s="1"/>
  <c r="T99" i="5" s="1"/>
  <c r="AD98" i="4"/>
  <c r="E97" i="5"/>
  <c r="G97" i="5" s="1"/>
  <c r="H97" i="5" s="1"/>
  <c r="N96" i="5"/>
  <c r="K96" i="5" s="1"/>
  <c r="L96" i="5" s="1"/>
  <c r="Z95" i="4"/>
  <c r="AA95" i="4" s="1"/>
  <c r="P98" i="5"/>
  <c r="F99" i="5"/>
  <c r="I99" i="5" s="1"/>
  <c r="J99" i="5" s="1"/>
  <c r="AL25" i="4"/>
  <c r="AM25" i="4" s="1"/>
  <c r="AN25" i="4" s="1"/>
  <c r="R105" i="5"/>
  <c r="S105" i="5" s="1"/>
  <c r="T105" i="5" s="1"/>
  <c r="AD104" i="4"/>
  <c r="AH10" i="4"/>
  <c r="AG11" i="4"/>
  <c r="AL54" i="4"/>
  <c r="AM54" i="4" s="1"/>
  <c r="AQ86" i="4"/>
  <c r="AL60" i="4"/>
  <c r="AM60" i="4" s="1"/>
  <c r="AN60" i="4" s="1"/>
  <c r="AL46" i="4"/>
  <c r="AM46" i="4" s="1"/>
  <c r="AL18" i="4"/>
  <c r="AM18" i="4" s="1"/>
  <c r="AN18" i="4" s="1"/>
  <c r="AG92" i="4"/>
  <c r="AH92" i="4" s="1"/>
  <c r="AB91" i="4"/>
  <c r="AC91" i="4" s="1"/>
  <c r="AF105" i="5"/>
  <c r="AE104" i="4"/>
  <c r="AG105" i="5"/>
  <c r="AQ87" i="4"/>
  <c r="AL32" i="4"/>
  <c r="AM32" i="4" s="1"/>
  <c r="AN32" i="4" s="1"/>
  <c r="AG91" i="4"/>
  <c r="AH91" i="4" s="1"/>
  <c r="AB90" i="4"/>
  <c r="AC90" i="4" s="1"/>
  <c r="AG88" i="4"/>
  <c r="AH88" i="4" s="1"/>
  <c r="AB87" i="4"/>
  <c r="AC87" i="4" s="1"/>
  <c r="R95" i="5"/>
  <c r="S95" i="5" s="1"/>
  <c r="T95" i="5" s="1"/>
  <c r="AD94" i="4"/>
  <c r="AG93" i="4"/>
  <c r="AH93" i="4" s="1"/>
  <c r="AB92" i="4"/>
  <c r="AQ84" i="4"/>
  <c r="AC85" i="5" s="1"/>
  <c r="W95" i="5"/>
  <c r="U95" i="5" s="1"/>
  <c r="AG95" i="4"/>
  <c r="AH95" i="4" s="1"/>
  <c r="AB94" i="4"/>
  <c r="AL11" i="4"/>
  <c r="AM11" i="4" s="1"/>
  <c r="AL40" i="4"/>
  <c r="AM40" i="4" s="1"/>
  <c r="P96" i="4"/>
  <c r="S96" i="4"/>
  <c r="AA97" i="5" s="1"/>
  <c r="W95" i="4"/>
  <c r="R94" i="5"/>
  <c r="S94" i="5" s="1"/>
  <c r="T94" i="5" s="1"/>
  <c r="AF94" i="5"/>
  <c r="R92" i="5"/>
  <c r="S92" i="5" s="1"/>
  <c r="T92" i="5" s="1"/>
  <c r="R91" i="5"/>
  <c r="S91" i="5" s="1"/>
  <c r="T91" i="5" s="1"/>
  <c r="R93" i="5"/>
  <c r="S93" i="5" s="1"/>
  <c r="T93" i="5" s="1"/>
  <c r="W91" i="5"/>
  <c r="U91" i="5" s="1"/>
  <c r="W92" i="5"/>
  <c r="U92" i="5" s="1"/>
  <c r="W93" i="5"/>
  <c r="U93" i="5" s="1"/>
  <c r="S89" i="4"/>
  <c r="AA90" i="5" s="1"/>
  <c r="AA89" i="5"/>
  <c r="W88" i="4"/>
  <c r="AD88" i="4" s="1"/>
  <c r="R88" i="5"/>
  <c r="S88" i="5" s="1"/>
  <c r="T88" i="5" s="1"/>
  <c r="W88" i="5"/>
  <c r="U88" i="5" s="1"/>
  <c r="P89" i="4"/>
  <c r="E90" i="5"/>
  <c r="G90" i="5" s="1"/>
  <c r="H90" i="5" s="1"/>
  <c r="N89" i="5"/>
  <c r="K89" i="5" s="1"/>
  <c r="L89" i="5" s="1"/>
  <c r="AF87" i="5"/>
  <c r="R87" i="5"/>
  <c r="S87" i="5" s="1"/>
  <c r="T87" i="5" s="1"/>
  <c r="AG87" i="5"/>
  <c r="AC87" i="5"/>
  <c r="AF86" i="5"/>
  <c r="AG86" i="5"/>
  <c r="R86" i="5"/>
  <c r="S86" i="5" s="1"/>
  <c r="T86" i="5" s="1"/>
  <c r="AC86" i="5"/>
  <c r="R85" i="5"/>
  <c r="S85" i="5" s="1"/>
  <c r="T85" i="5" s="1"/>
  <c r="AD84" i="4"/>
  <c r="AC84" i="4"/>
  <c r="AF85" i="5"/>
  <c r="AE84" i="4"/>
  <c r="AG85" i="5"/>
  <c r="R84" i="5"/>
  <c r="S84" i="5" s="1"/>
  <c r="T84" i="5" s="1"/>
  <c r="AD83" i="4"/>
  <c r="W84" i="5"/>
  <c r="U84" i="5" s="1"/>
  <c r="AB83" i="4"/>
  <c r="AC83" i="4" s="1"/>
  <c r="X81" i="4"/>
  <c r="AE80" i="4"/>
  <c r="AF81" i="5"/>
  <c r="AG81" i="5"/>
  <c r="AH81" i="4"/>
  <c r="W82" i="5"/>
  <c r="U82" i="5" s="1"/>
  <c r="AB81" i="4"/>
  <c r="AC81" i="4" s="1"/>
  <c r="N83" i="5"/>
  <c r="K83" i="5" s="1"/>
  <c r="L83" i="5" s="1"/>
  <c r="Z82" i="4"/>
  <c r="AA82" i="4" s="1"/>
  <c r="W81" i="4"/>
  <c r="R81" i="5"/>
  <c r="S81" i="5" s="1"/>
  <c r="T81" i="5" s="1"/>
  <c r="AD80" i="4"/>
  <c r="S82" i="4"/>
  <c r="AA83" i="5" s="1"/>
  <c r="AA82" i="5"/>
  <c r="AC80" i="4"/>
  <c r="AQ80" i="4"/>
  <c r="AC81" i="5" s="1"/>
  <c r="AN80" i="4"/>
  <c r="AH79" i="4"/>
  <c r="W80" i="5"/>
  <c r="U80" i="5" s="1"/>
  <c r="AB79" i="4"/>
  <c r="R80" i="5"/>
  <c r="S80" i="5" s="1"/>
  <c r="T80" i="5" s="1"/>
  <c r="AD79" i="4"/>
  <c r="R79" i="5"/>
  <c r="S79" i="5" s="1"/>
  <c r="T79" i="5" s="1"/>
  <c r="AD78" i="4"/>
  <c r="AC78" i="4"/>
  <c r="AE78" i="4"/>
  <c r="AF79" i="5"/>
  <c r="AG79" i="5"/>
  <c r="AQ78" i="4"/>
  <c r="AC79" i="5" s="1"/>
  <c r="AE77" i="4"/>
  <c r="AF78" i="5"/>
  <c r="AQ77" i="4"/>
  <c r="AC78" i="5" s="1"/>
  <c r="N76" i="5"/>
  <c r="K76" i="5" s="1"/>
  <c r="L76" i="5" s="1"/>
  <c r="E77" i="5"/>
  <c r="G77" i="5" s="1"/>
  <c r="H77" i="5" s="1"/>
  <c r="Z75" i="4"/>
  <c r="AA75" i="4" s="1"/>
  <c r="AQ72" i="4"/>
  <c r="AC73" i="5" s="1"/>
  <c r="AF77" i="5"/>
  <c r="AE76" i="4"/>
  <c r="AC76" i="4"/>
  <c r="AG77" i="5"/>
  <c r="S75" i="4"/>
  <c r="AA76" i="5" s="1"/>
  <c r="AA75" i="5"/>
  <c r="AH74" i="4"/>
  <c r="AI74" i="4" s="1"/>
  <c r="W75" i="5"/>
  <c r="U75" i="5" s="1"/>
  <c r="AB74" i="4"/>
  <c r="AC74" i="4" s="1"/>
  <c r="AQ73" i="4"/>
  <c r="AC74" i="5" s="1"/>
  <c r="X74" i="4"/>
  <c r="AF74" i="5"/>
  <c r="AG74" i="5"/>
  <c r="AN73" i="4"/>
  <c r="W74" i="4"/>
  <c r="R74" i="5"/>
  <c r="S74" i="5" s="1"/>
  <c r="T74" i="5" s="1"/>
  <c r="AH73" i="5"/>
  <c r="AJ73" i="5" s="1"/>
  <c r="AL73" i="5" s="1"/>
  <c r="R73" i="5"/>
  <c r="S73" i="5" s="1"/>
  <c r="T73" i="5" s="1"/>
  <c r="AD72" i="4"/>
  <c r="R72" i="5"/>
  <c r="S72" i="5" s="1"/>
  <c r="T72" i="5" s="1"/>
  <c r="AD71" i="4"/>
  <c r="AC71" i="4"/>
  <c r="AF72" i="5"/>
  <c r="AE71" i="4"/>
  <c r="AQ71" i="4"/>
  <c r="AC72" i="5" s="1"/>
  <c r="AE70" i="4"/>
  <c r="AF71" i="5"/>
  <c r="AG71" i="5"/>
  <c r="AQ70" i="4"/>
  <c r="AC71" i="5" s="1"/>
  <c r="AF70" i="5"/>
  <c r="AE69" i="4"/>
  <c r="AG70" i="5"/>
  <c r="AH66" i="4"/>
  <c r="W67" i="5"/>
  <c r="U67" i="5" s="1"/>
  <c r="AB66" i="4"/>
  <c r="AC66" i="4" s="1"/>
  <c r="R70" i="5"/>
  <c r="S70" i="5" s="1"/>
  <c r="T70" i="5" s="1"/>
  <c r="AD69" i="4"/>
  <c r="S68" i="4"/>
  <c r="AA69" i="5" s="1"/>
  <c r="AA68" i="5"/>
  <c r="W67" i="4"/>
  <c r="R67" i="5"/>
  <c r="S67" i="5" s="1"/>
  <c r="T67" i="5" s="1"/>
  <c r="AD66" i="4"/>
  <c r="P68" i="4"/>
  <c r="E69" i="5"/>
  <c r="G69" i="5" s="1"/>
  <c r="H69" i="5" s="1"/>
  <c r="N68" i="5"/>
  <c r="K68" i="5" s="1"/>
  <c r="L68" i="5" s="1"/>
  <c r="Z67" i="4"/>
  <c r="AA67" i="4" s="1"/>
  <c r="R65" i="5"/>
  <c r="S65" i="5" s="1"/>
  <c r="T65" i="5" s="1"/>
  <c r="AD64" i="4"/>
  <c r="AQ64" i="4"/>
  <c r="AC65" i="5" s="1"/>
  <c r="AE64" i="4"/>
  <c r="AF65" i="5"/>
  <c r="AH65" i="4"/>
  <c r="W66" i="5"/>
  <c r="U66" i="5" s="1"/>
  <c r="AB65" i="4"/>
  <c r="R66" i="5"/>
  <c r="S66" i="5" s="1"/>
  <c r="T66" i="5" s="1"/>
  <c r="AD65" i="4"/>
  <c r="P63" i="5"/>
  <c r="F64" i="5"/>
  <c r="I64" i="5" s="1"/>
  <c r="J64" i="5" s="1"/>
  <c r="N61" i="5"/>
  <c r="K61" i="5" s="1"/>
  <c r="L61" i="5" s="1"/>
  <c r="E62" i="5"/>
  <c r="G62" i="5" s="1"/>
  <c r="H62" i="5" s="1"/>
  <c r="Z60" i="4"/>
  <c r="AA60" i="4" s="1"/>
  <c r="R64" i="5"/>
  <c r="S64" i="5" s="1"/>
  <c r="T64" i="5" s="1"/>
  <c r="AD63" i="4"/>
  <c r="AH60" i="4"/>
  <c r="W61" i="5"/>
  <c r="U61" i="5" s="1"/>
  <c r="AB60" i="4"/>
  <c r="AC60" i="4" s="1"/>
  <c r="W64" i="5"/>
  <c r="U64" i="5" s="1"/>
  <c r="AB63" i="4"/>
  <c r="AC63" i="4" s="1"/>
  <c r="R60" i="5"/>
  <c r="S60" i="5" s="1"/>
  <c r="T60" i="5" s="1"/>
  <c r="AD59" i="4"/>
  <c r="AF60" i="5"/>
  <c r="AH60" i="5" s="1"/>
  <c r="AI60" i="5" s="1"/>
  <c r="AK60" i="5" s="1"/>
  <c r="AE59" i="4"/>
  <c r="AQ59" i="4"/>
  <c r="AC60" i="5" s="1"/>
  <c r="AH58" i="4"/>
  <c r="W59" i="5"/>
  <c r="U59" i="5" s="1"/>
  <c r="AB58" i="4"/>
  <c r="R59" i="5"/>
  <c r="S59" i="5" s="1"/>
  <c r="T59" i="5" s="1"/>
  <c r="AD58" i="4"/>
  <c r="R58" i="5"/>
  <c r="S58" i="5" s="1"/>
  <c r="T58" i="5" s="1"/>
  <c r="AD57" i="4"/>
  <c r="AE57" i="4"/>
  <c r="AF58" i="5"/>
  <c r="AG58" i="5"/>
  <c r="AC57" i="4"/>
  <c r="AQ57" i="4"/>
  <c r="AC58" i="5" s="1"/>
  <c r="AH56" i="4"/>
  <c r="W57" i="5"/>
  <c r="U57" i="5" s="1"/>
  <c r="AB56" i="4"/>
  <c r="AC56" i="4" s="1"/>
  <c r="R57" i="5"/>
  <c r="S57" i="5" s="1"/>
  <c r="T57" i="5" s="1"/>
  <c r="AD56" i="4"/>
  <c r="AC55" i="4"/>
  <c r="R56" i="5"/>
  <c r="S56" i="5" s="1"/>
  <c r="T56" i="5" s="1"/>
  <c r="AD55" i="4"/>
  <c r="AE55" i="4"/>
  <c r="AF56" i="5"/>
  <c r="AG56" i="5"/>
  <c r="AF52" i="5"/>
  <c r="AE51" i="4"/>
  <c r="AG52" i="5"/>
  <c r="AI52" i="4"/>
  <c r="AH53" i="4"/>
  <c r="W54" i="5"/>
  <c r="U54" i="5" s="1"/>
  <c r="AB53" i="4"/>
  <c r="AC53" i="4" s="1"/>
  <c r="AE52" i="4"/>
  <c r="AF53" i="5"/>
  <c r="AQ52" i="4"/>
  <c r="AC53" i="5" s="1"/>
  <c r="AQ51" i="4"/>
  <c r="AC52" i="5" s="1"/>
  <c r="N54" i="5"/>
  <c r="K54" i="5" s="1"/>
  <c r="L54" i="5" s="1"/>
  <c r="E55" i="5"/>
  <c r="G55" i="5" s="1"/>
  <c r="H55" i="5" s="1"/>
  <c r="Z53" i="4"/>
  <c r="AA53" i="4" s="1"/>
  <c r="R54" i="5"/>
  <c r="S54" i="5" s="1"/>
  <c r="T54" i="5" s="1"/>
  <c r="AD53" i="4"/>
  <c r="AE50" i="4"/>
  <c r="AF51" i="5"/>
  <c r="AH51" i="5" s="1"/>
  <c r="AI51" i="5" s="1"/>
  <c r="AK51" i="5" s="1"/>
  <c r="AC50" i="4"/>
  <c r="AQ50" i="4"/>
  <c r="AC51" i="5" s="1"/>
  <c r="AF50" i="5"/>
  <c r="AE49" i="4"/>
  <c r="AQ49" i="4"/>
  <c r="AC50" i="5" s="1"/>
  <c r="AG50" i="5"/>
  <c r="AQ48" i="4"/>
  <c r="AC49" i="5" s="1"/>
  <c r="N47" i="5"/>
  <c r="K47" i="5" s="1"/>
  <c r="L47" i="5" s="1"/>
  <c r="E48" i="5"/>
  <c r="G48" i="5" s="1"/>
  <c r="H48" i="5" s="1"/>
  <c r="Z46" i="4"/>
  <c r="AA46" i="4" s="1"/>
  <c r="AH47" i="4"/>
  <c r="W48" i="5"/>
  <c r="U48" i="5" s="1"/>
  <c r="AB47" i="4"/>
  <c r="AC47" i="4" s="1"/>
  <c r="AF49" i="5"/>
  <c r="AE48" i="4"/>
  <c r="AI46" i="4"/>
  <c r="R46" i="5"/>
  <c r="S46" i="5" s="1"/>
  <c r="T46" i="5" s="1"/>
  <c r="AD45" i="4"/>
  <c r="AF46" i="5"/>
  <c r="AH46" i="5" s="1"/>
  <c r="AI46" i="5" s="1"/>
  <c r="AK46" i="5" s="1"/>
  <c r="AE45" i="4"/>
  <c r="AC44" i="4"/>
  <c r="AE44" i="4"/>
  <c r="AF45" i="5"/>
  <c r="AQ44" i="4"/>
  <c r="AC45" i="5" s="1"/>
  <c r="AG45" i="5"/>
  <c r="AQ43" i="4"/>
  <c r="AC44" i="5" s="1"/>
  <c r="R43" i="5"/>
  <c r="S43" i="5" s="1"/>
  <c r="T43" i="5" s="1"/>
  <c r="AD42" i="4"/>
  <c r="R44" i="5"/>
  <c r="S44" i="5" s="1"/>
  <c r="T44" i="5" s="1"/>
  <c r="AD43" i="4"/>
  <c r="AQ42" i="4"/>
  <c r="AC43" i="5" s="1"/>
  <c r="AF44" i="5"/>
  <c r="AE43" i="4"/>
  <c r="AF43" i="5"/>
  <c r="AE42" i="4"/>
  <c r="AG43" i="5"/>
  <c r="AG44" i="5"/>
  <c r="R40" i="5"/>
  <c r="S40" i="5" s="1"/>
  <c r="T40" i="5" s="1"/>
  <c r="AD39" i="4"/>
  <c r="W42" i="5"/>
  <c r="U42" i="5" s="1"/>
  <c r="AB41" i="4"/>
  <c r="AC41" i="4" s="1"/>
  <c r="AH39" i="4"/>
  <c r="W40" i="5"/>
  <c r="U40" i="5" s="1"/>
  <c r="AB39" i="4"/>
  <c r="AC39" i="4" s="1"/>
  <c r="R42" i="5"/>
  <c r="S42" i="5" s="1"/>
  <c r="T42" i="5" s="1"/>
  <c r="AD41" i="4"/>
  <c r="AF39" i="5"/>
  <c r="AE38" i="4"/>
  <c r="AC38" i="4"/>
  <c r="N40" i="5"/>
  <c r="K40" i="5" s="1"/>
  <c r="L40" i="5" s="1"/>
  <c r="E41" i="5"/>
  <c r="G41" i="5" s="1"/>
  <c r="H41" i="5" s="1"/>
  <c r="Z39" i="4"/>
  <c r="AA39" i="4" s="1"/>
  <c r="AQ38" i="4"/>
  <c r="AC39" i="5" s="1"/>
  <c r="AQ37" i="4"/>
  <c r="AC38" i="5" s="1"/>
  <c r="AF38" i="5"/>
  <c r="AE37" i="4"/>
  <c r="AC36" i="4"/>
  <c r="AQ36" i="4"/>
  <c r="AC37" i="5" s="1"/>
  <c r="AE36" i="4"/>
  <c r="AF37" i="5"/>
  <c r="AH37" i="5" s="1"/>
  <c r="AJ37" i="5" s="1"/>
  <c r="AL37" i="5" s="1"/>
  <c r="AF36" i="5"/>
  <c r="AE35" i="4"/>
  <c r="R36" i="5"/>
  <c r="S36" i="5" s="1"/>
  <c r="T36" i="5" s="1"/>
  <c r="AD35" i="4"/>
  <c r="AQ35" i="4"/>
  <c r="AC36" i="5" s="1"/>
  <c r="AC31" i="4"/>
  <c r="AG36" i="5"/>
  <c r="AQ31" i="4"/>
  <c r="AC32" i="5" s="1"/>
  <c r="AF32" i="5"/>
  <c r="AE31" i="4"/>
  <c r="AQ30" i="4"/>
  <c r="AC31" i="5" s="1"/>
  <c r="E34" i="5"/>
  <c r="G34" i="5" s="1"/>
  <c r="H34" i="5" s="1"/>
  <c r="N33" i="5"/>
  <c r="K33" i="5" s="1"/>
  <c r="L33" i="5" s="1"/>
  <c r="Z32" i="4"/>
  <c r="AA32" i="4" s="1"/>
  <c r="AH32" i="4"/>
  <c r="W33" i="5"/>
  <c r="U33" i="5" s="1"/>
  <c r="AB32" i="4"/>
  <c r="AC32" i="4" s="1"/>
  <c r="R35" i="5"/>
  <c r="S35" i="5" s="1"/>
  <c r="T35" i="5" s="1"/>
  <c r="AD34" i="4"/>
  <c r="W35" i="5"/>
  <c r="U35" i="5" s="1"/>
  <c r="AB34" i="4"/>
  <c r="AC34" i="4" s="1"/>
  <c r="AG32" i="5"/>
  <c r="R32" i="5"/>
  <c r="S32" i="5" s="1"/>
  <c r="T32" i="5" s="1"/>
  <c r="AD31" i="4"/>
  <c r="AE30" i="4"/>
  <c r="AF31" i="5"/>
  <c r="AG31" i="5"/>
  <c r="R30" i="5"/>
  <c r="S30" i="5" s="1"/>
  <c r="T30" i="5" s="1"/>
  <c r="AD29" i="4"/>
  <c r="AC29" i="4"/>
  <c r="AQ29" i="4"/>
  <c r="AC30" i="5" s="1"/>
  <c r="AF30" i="5"/>
  <c r="AE29" i="4"/>
  <c r="AG30" i="5"/>
  <c r="AE28" i="4"/>
  <c r="AF29" i="5"/>
  <c r="AQ28" i="4"/>
  <c r="AC29" i="5" s="1"/>
  <c r="AF28" i="5"/>
  <c r="AE27" i="4"/>
  <c r="AG28" i="5"/>
  <c r="R28" i="5"/>
  <c r="S28" i="5" s="1"/>
  <c r="T28" i="5" s="1"/>
  <c r="AD27" i="4"/>
  <c r="AQ24" i="4"/>
  <c r="AC25" i="5" s="1"/>
  <c r="N27" i="5"/>
  <c r="K27" i="5" s="1"/>
  <c r="L27" i="5" s="1"/>
  <c r="Z26" i="4"/>
  <c r="AA26" i="4" s="1"/>
  <c r="AE24" i="4"/>
  <c r="AF25" i="5"/>
  <c r="AG25" i="5"/>
  <c r="R24" i="5"/>
  <c r="S24" i="5" s="1"/>
  <c r="T24" i="5" s="1"/>
  <c r="AD23" i="4"/>
  <c r="AH23" i="4"/>
  <c r="W24" i="5"/>
  <c r="U24" i="5" s="1"/>
  <c r="AB23" i="4"/>
  <c r="R25" i="5"/>
  <c r="S25" i="5" s="1"/>
  <c r="T25" i="5" s="1"/>
  <c r="AD24" i="4"/>
  <c r="AH25" i="4"/>
  <c r="W26" i="5"/>
  <c r="U26" i="5" s="1"/>
  <c r="AB25" i="4"/>
  <c r="AC25" i="4" s="1"/>
  <c r="AH22" i="4"/>
  <c r="W23" i="5"/>
  <c r="U23" i="5" s="1"/>
  <c r="AB22" i="4"/>
  <c r="AC22" i="4" s="1"/>
  <c r="AE21" i="4"/>
  <c r="AF22" i="5"/>
  <c r="AG22" i="5"/>
  <c r="AQ21" i="4"/>
  <c r="AC22" i="5" s="1"/>
  <c r="AC20" i="4"/>
  <c r="AH18" i="4"/>
  <c r="W19" i="5"/>
  <c r="U19" i="5" s="1"/>
  <c r="AB18" i="4"/>
  <c r="AC18" i="4" s="1"/>
  <c r="AF21" i="5"/>
  <c r="AE20" i="4"/>
  <c r="E20" i="5"/>
  <c r="G20" i="5" s="1"/>
  <c r="H20" i="5" s="1"/>
  <c r="N19" i="5"/>
  <c r="K19" i="5" s="1"/>
  <c r="L19" i="5" s="1"/>
  <c r="Z18" i="4"/>
  <c r="AA18" i="4" s="1"/>
  <c r="AQ16" i="4"/>
  <c r="AC17" i="5" s="1"/>
  <c r="AF17" i="5"/>
  <c r="AE16" i="4"/>
  <c r="AG17" i="5"/>
  <c r="R18" i="5"/>
  <c r="S18" i="5" s="1"/>
  <c r="T18" i="5" s="1"/>
  <c r="AD17" i="4"/>
  <c r="AE17" i="4"/>
  <c r="AF18" i="5"/>
  <c r="AQ17" i="4"/>
  <c r="AC18" i="5" s="1"/>
  <c r="R17" i="5"/>
  <c r="S17" i="5" s="1"/>
  <c r="T17" i="5" s="1"/>
  <c r="AD16" i="4"/>
  <c r="AF16" i="5"/>
  <c r="AE15" i="4"/>
  <c r="AQ14" i="4"/>
  <c r="AC15" i="5" s="1"/>
  <c r="R16" i="5"/>
  <c r="S16" i="5" s="1"/>
  <c r="T16" i="5" s="1"/>
  <c r="AD15" i="4"/>
  <c r="T82" i="4"/>
  <c r="AL82" i="4" s="1"/>
  <c r="AM82" i="4" s="1"/>
  <c r="AN82" i="4" s="1"/>
  <c r="AC15" i="4"/>
  <c r="AQ15" i="4"/>
  <c r="AC16" i="5" s="1"/>
  <c r="T89" i="4"/>
  <c r="AL89" i="4" s="1"/>
  <c r="AM89" i="4" s="1"/>
  <c r="AN91" i="4" s="1"/>
  <c r="T96" i="4"/>
  <c r="AL96" i="4" s="1"/>
  <c r="AM96" i="4" s="1"/>
  <c r="AF15" i="5"/>
  <c r="AE14" i="4"/>
  <c r="T68" i="4"/>
  <c r="AM67" i="4"/>
  <c r="T75" i="4"/>
  <c r="AM74" i="4"/>
  <c r="AF14" i="5"/>
  <c r="AE13" i="4"/>
  <c r="X60" i="4"/>
  <c r="S61" i="4"/>
  <c r="AA62" i="5" s="1"/>
  <c r="W60" i="4"/>
  <c r="T61" i="4"/>
  <c r="P61" i="4"/>
  <c r="S54" i="4"/>
  <c r="AA55" i="5" s="1"/>
  <c r="X53" i="4"/>
  <c r="P54" i="4"/>
  <c r="E56" i="5" s="1"/>
  <c r="G56" i="5" s="1"/>
  <c r="H56" i="5" s="1"/>
  <c r="W54" i="4"/>
  <c r="T47" i="4"/>
  <c r="S47" i="4"/>
  <c r="AA48" i="5" s="1"/>
  <c r="X46" i="4"/>
  <c r="AG47" i="5" s="1"/>
  <c r="W46" i="4"/>
  <c r="P47" i="4"/>
  <c r="P40" i="4"/>
  <c r="W40" i="4"/>
  <c r="X39" i="4"/>
  <c r="S40" i="4"/>
  <c r="AA41" i="5" s="1"/>
  <c r="W32" i="4"/>
  <c r="S33" i="4"/>
  <c r="AA34" i="5" s="1"/>
  <c r="X32" i="4"/>
  <c r="AG33" i="5" s="1"/>
  <c r="T33" i="4"/>
  <c r="P33" i="4"/>
  <c r="T26" i="4"/>
  <c r="X25" i="4"/>
  <c r="T19" i="4"/>
  <c r="X18" i="4"/>
  <c r="AG19" i="5" s="1"/>
  <c r="W18" i="4"/>
  <c r="S19" i="4"/>
  <c r="AA20" i="5" s="1"/>
  <c r="S12" i="4"/>
  <c r="AA13" i="5" s="1"/>
  <c r="V61" i="4"/>
  <c r="AG62" i="4" s="1"/>
  <c r="X23" i="4"/>
  <c r="X63" i="4"/>
  <c r="X91" i="4"/>
  <c r="AE91" i="4" s="1"/>
  <c r="V11" i="4"/>
  <c r="X10" i="4"/>
  <c r="W11" i="4"/>
  <c r="V95" i="4"/>
  <c r="X94" i="4"/>
  <c r="T12" i="4"/>
  <c r="V67" i="4"/>
  <c r="AG68" i="4" s="1"/>
  <c r="X66" i="4"/>
  <c r="W25" i="4"/>
  <c r="V88" i="4"/>
  <c r="X87" i="4"/>
  <c r="AE87" i="4" s="1"/>
  <c r="X92" i="4"/>
  <c r="AE92" i="4" s="1"/>
  <c r="X79" i="4"/>
  <c r="P12" i="4"/>
  <c r="P19" i="4"/>
  <c r="V19" i="4"/>
  <c r="AG20" i="4" s="1"/>
  <c r="AH20" i="4" s="1"/>
  <c r="AQ20" i="4" s="1"/>
  <c r="AC21" i="5" s="1"/>
  <c r="X58" i="4"/>
  <c r="X65" i="4"/>
  <c r="X41" i="4"/>
  <c r="V54" i="4"/>
  <c r="AG55" i="4" s="1"/>
  <c r="AH55" i="4" s="1"/>
  <c r="AQ55" i="4" s="1"/>
  <c r="AC56" i="5" s="1"/>
  <c r="V82" i="4"/>
  <c r="AG83" i="4" s="1"/>
  <c r="AH83" i="4" s="1"/>
  <c r="S26" i="4"/>
  <c r="AA27" i="5" s="1"/>
  <c r="V75" i="4"/>
  <c r="AG76" i="4" s="1"/>
  <c r="AH76" i="4" s="1"/>
  <c r="AQ76" i="4" s="1"/>
  <c r="AC77" i="5" s="1"/>
  <c r="V40" i="4"/>
  <c r="AG41" i="4" s="1"/>
  <c r="AH41" i="4" s="1"/>
  <c r="AI45" i="4" s="1"/>
  <c r="X56" i="4"/>
  <c r="X34" i="4"/>
  <c r="X7" i="4"/>
  <c r="X83" i="4"/>
  <c r="V26" i="4"/>
  <c r="AG27" i="4" s="1"/>
  <c r="AH27" i="4" s="1"/>
  <c r="AI31" i="4" s="1"/>
  <c r="V33" i="4"/>
  <c r="X22" i="4"/>
  <c r="X90" i="4"/>
  <c r="AE90" i="4" s="1"/>
  <c r="AN42" i="4" l="1"/>
  <c r="AN43" i="4"/>
  <c r="AN40" i="4"/>
  <c r="AN41" i="4"/>
  <c r="AN44" i="4"/>
  <c r="AQ46" i="4"/>
  <c r="AC47" i="5" s="1"/>
  <c r="AN46" i="4"/>
  <c r="AN56" i="4"/>
  <c r="AN58" i="4"/>
  <c r="AN55" i="4"/>
  <c r="AN57" i="4"/>
  <c r="AN54" i="4"/>
  <c r="AQ83" i="4"/>
  <c r="AC84" i="5" s="1"/>
  <c r="AI87" i="4"/>
  <c r="AN96" i="4"/>
  <c r="AH99" i="5"/>
  <c r="AI99" i="5" s="1"/>
  <c r="AK99" i="5" s="1"/>
  <c r="AQ95" i="4"/>
  <c r="AC96" i="5" s="1"/>
  <c r="AN84" i="4"/>
  <c r="AN92" i="4"/>
  <c r="AN90" i="4"/>
  <c r="AN83" i="4"/>
  <c r="AN85" i="4"/>
  <c r="AG89" i="4"/>
  <c r="AH89" i="4" s="1"/>
  <c r="AB88" i="4"/>
  <c r="AC88" i="4" s="1"/>
  <c r="AL68" i="4"/>
  <c r="AM68" i="4" s="1"/>
  <c r="AQ27" i="4"/>
  <c r="AC28" i="5" s="1"/>
  <c r="AC92" i="4"/>
  <c r="AQ81" i="4"/>
  <c r="AC82" i="5" s="1"/>
  <c r="AC30" i="4"/>
  <c r="AG34" i="4"/>
  <c r="AH34" i="4" s="1"/>
  <c r="AI38" i="4" s="1"/>
  <c r="AL12" i="4"/>
  <c r="AM12" i="4" s="1"/>
  <c r="AL26" i="4"/>
  <c r="AM26" i="4" s="1"/>
  <c r="R96" i="5"/>
  <c r="S96" i="5" s="1"/>
  <c r="T96" i="5" s="1"/>
  <c r="AD95" i="4"/>
  <c r="AQ93" i="4"/>
  <c r="AC94" i="5" s="1"/>
  <c r="AL75" i="4"/>
  <c r="AM75" i="4" s="1"/>
  <c r="AL47" i="4"/>
  <c r="AM47" i="4" s="1"/>
  <c r="AE94" i="4"/>
  <c r="AF95" i="5"/>
  <c r="AG95" i="5"/>
  <c r="E91" i="5"/>
  <c r="G91" i="5" s="1"/>
  <c r="H91" i="5" s="1"/>
  <c r="Z89" i="4"/>
  <c r="AA89" i="4" s="1"/>
  <c r="W96" i="5"/>
  <c r="U96" i="5" s="1"/>
  <c r="AG96" i="4"/>
  <c r="AH96" i="4" s="1"/>
  <c r="AI96" i="4" s="1"/>
  <c r="AB95" i="4"/>
  <c r="AC95" i="4" s="1"/>
  <c r="AL33" i="4"/>
  <c r="AM33" i="4" s="1"/>
  <c r="AN89" i="4"/>
  <c r="AN93" i="4"/>
  <c r="N97" i="5"/>
  <c r="K97" i="5" s="1"/>
  <c r="L97" i="5" s="1"/>
  <c r="E98" i="5"/>
  <c r="G98" i="5" s="1"/>
  <c r="H98" i="5" s="1"/>
  <c r="Z96" i="4"/>
  <c r="AA96" i="4" s="1"/>
  <c r="AH105" i="5"/>
  <c r="AJ105" i="5" s="1"/>
  <c r="AL105" i="5" s="1"/>
  <c r="AL61" i="4"/>
  <c r="AM61" i="4" s="1"/>
  <c r="AN61" i="4" s="1"/>
  <c r="AQ88" i="4"/>
  <c r="AQ91" i="4"/>
  <c r="AC92" i="5" s="1"/>
  <c r="AI95" i="4"/>
  <c r="AL19" i="4"/>
  <c r="AM19" i="4" s="1"/>
  <c r="AH11" i="4"/>
  <c r="AQ11" i="4" s="1"/>
  <c r="AG12" i="4"/>
  <c r="AN86" i="4"/>
  <c r="AQ92" i="4"/>
  <c r="AC93" i="5" s="1"/>
  <c r="AC85" i="4"/>
  <c r="AI88" i="4"/>
  <c r="W96" i="4"/>
  <c r="S97" i="4"/>
  <c r="AA98" i="5" s="1"/>
  <c r="P97" i="4"/>
  <c r="X95" i="4"/>
  <c r="AH94" i="5"/>
  <c r="AI94" i="5" s="1"/>
  <c r="AK94" i="5" s="1"/>
  <c r="AF93" i="5"/>
  <c r="AG93" i="5"/>
  <c r="AF92" i="5"/>
  <c r="AG92" i="5"/>
  <c r="AF91" i="5"/>
  <c r="AG91" i="5"/>
  <c r="N90" i="5"/>
  <c r="K90" i="5" s="1"/>
  <c r="L90" i="5" s="1"/>
  <c r="AC88" i="5"/>
  <c r="W89" i="4"/>
  <c r="AD89" i="4" s="1"/>
  <c r="R89" i="5"/>
  <c r="S89" i="5" s="1"/>
  <c r="T89" i="5" s="1"/>
  <c r="X88" i="4"/>
  <c r="AE88" i="4" s="1"/>
  <c r="AF88" i="5"/>
  <c r="AG88" i="5"/>
  <c r="W89" i="5"/>
  <c r="U89" i="5" s="1"/>
  <c r="AH87" i="5"/>
  <c r="AJ87" i="5" s="1"/>
  <c r="AL87" i="5" s="1"/>
  <c r="AH86" i="5"/>
  <c r="AJ86" i="5" s="1"/>
  <c r="AL86" i="5" s="1"/>
  <c r="AH85" i="5"/>
  <c r="AI85" i="5" s="1"/>
  <c r="AK85" i="5" s="1"/>
  <c r="AI80" i="4"/>
  <c r="AE83" i="4"/>
  <c r="AF84" i="5"/>
  <c r="AG84" i="5"/>
  <c r="W82" i="4"/>
  <c r="R82" i="5"/>
  <c r="S82" i="5" s="1"/>
  <c r="T82" i="5" s="1"/>
  <c r="AD81" i="4"/>
  <c r="AH82" i="4"/>
  <c r="AI84" i="4" s="1"/>
  <c r="W83" i="5"/>
  <c r="U83" i="5" s="1"/>
  <c r="AB82" i="4"/>
  <c r="AC82" i="4" s="1"/>
  <c r="AH81" i="5"/>
  <c r="AJ81" i="5" s="1"/>
  <c r="AL81" i="5" s="1"/>
  <c r="X82" i="4"/>
  <c r="AE81" i="4"/>
  <c r="AF82" i="5"/>
  <c r="AG82" i="5"/>
  <c r="AI81" i="4"/>
  <c r="AE79" i="4"/>
  <c r="AF80" i="5"/>
  <c r="AG80" i="5"/>
  <c r="AC79" i="4"/>
  <c r="AQ79" i="4"/>
  <c r="AC80" i="5" s="1"/>
  <c r="AH79" i="5"/>
  <c r="AI79" i="5" s="1"/>
  <c r="AK79" i="5" s="1"/>
  <c r="AH78" i="5"/>
  <c r="AJ78" i="5" s="1"/>
  <c r="AL78" i="5" s="1"/>
  <c r="W75" i="4"/>
  <c r="R75" i="5"/>
  <c r="S75" i="5" s="1"/>
  <c r="T75" i="5" s="1"/>
  <c r="AD74" i="4"/>
  <c r="X75" i="4"/>
  <c r="AF75" i="5"/>
  <c r="AE74" i="4"/>
  <c r="AG75" i="5"/>
  <c r="AH77" i="5"/>
  <c r="AJ77" i="5" s="1"/>
  <c r="AL77" i="5" s="1"/>
  <c r="AN74" i="4"/>
  <c r="W76" i="5"/>
  <c r="U76" i="5" s="1"/>
  <c r="AB75" i="4"/>
  <c r="AC75" i="4" s="1"/>
  <c r="AQ74" i="4"/>
  <c r="AC75" i="5" s="1"/>
  <c r="AH74" i="5"/>
  <c r="AJ74" i="5" s="1"/>
  <c r="AL74" i="5" s="1"/>
  <c r="AH75" i="4"/>
  <c r="AC72" i="4"/>
  <c r="AI73" i="5"/>
  <c r="AK73" i="5" s="1"/>
  <c r="AM73" i="5" s="1"/>
  <c r="AH72" i="5"/>
  <c r="AI72" i="5" s="1"/>
  <c r="AK72" i="5" s="1"/>
  <c r="AH71" i="5"/>
  <c r="AI71" i="5" s="1"/>
  <c r="AK71" i="5" s="1"/>
  <c r="W68" i="5"/>
  <c r="U68" i="5" s="1"/>
  <c r="AB67" i="4"/>
  <c r="AC67" i="4" s="1"/>
  <c r="AQ66" i="4"/>
  <c r="AC67" i="5" s="1"/>
  <c r="AH70" i="5"/>
  <c r="AJ70" i="5" s="1"/>
  <c r="AL70" i="5" s="1"/>
  <c r="N69" i="5"/>
  <c r="K69" i="5" s="1"/>
  <c r="L69" i="5" s="1"/>
  <c r="E70" i="5"/>
  <c r="G70" i="5" s="1"/>
  <c r="H70" i="5" s="1"/>
  <c r="Z68" i="4"/>
  <c r="AA68" i="4" s="1"/>
  <c r="X67" i="4"/>
  <c r="AE66" i="4"/>
  <c r="AF67" i="5"/>
  <c r="AG67" i="5"/>
  <c r="W68" i="4"/>
  <c r="R68" i="5"/>
  <c r="S68" i="5" s="1"/>
  <c r="T68" i="5" s="1"/>
  <c r="AD67" i="4"/>
  <c r="AN67" i="4"/>
  <c r="AQ65" i="4"/>
  <c r="AC66" i="5" s="1"/>
  <c r="AH65" i="5"/>
  <c r="AJ65" i="5" s="1"/>
  <c r="AL65" i="5" s="1"/>
  <c r="AH67" i="4"/>
  <c r="AC64" i="4"/>
  <c r="AE65" i="4"/>
  <c r="AF66" i="5"/>
  <c r="AG66" i="5"/>
  <c r="AF61" i="5"/>
  <c r="AE60" i="4"/>
  <c r="AG61" i="5"/>
  <c r="R61" i="5"/>
  <c r="S61" i="5" s="1"/>
  <c r="T61" i="5" s="1"/>
  <c r="AD60" i="4"/>
  <c r="AI59" i="4"/>
  <c r="AI60" i="4"/>
  <c r="AE63" i="4"/>
  <c r="AF64" i="5"/>
  <c r="AG64" i="5"/>
  <c r="AH61" i="4"/>
  <c r="W62" i="5"/>
  <c r="U62" i="5" s="1"/>
  <c r="AB61" i="4"/>
  <c r="AC61" i="4" s="1"/>
  <c r="N62" i="5"/>
  <c r="K62" i="5" s="1"/>
  <c r="L62" i="5" s="1"/>
  <c r="E63" i="5"/>
  <c r="G63" i="5" s="1"/>
  <c r="H63" i="5" s="1"/>
  <c r="Z61" i="4"/>
  <c r="AA61" i="4" s="1"/>
  <c r="AQ60" i="4"/>
  <c r="AC61" i="5" s="1"/>
  <c r="AJ60" i="5"/>
  <c r="AL60" i="5" s="1"/>
  <c r="AM60" i="5" s="1"/>
  <c r="AC58" i="4"/>
  <c r="AQ58" i="4"/>
  <c r="AC59" i="5" s="1"/>
  <c r="AE58" i="4"/>
  <c r="AF59" i="5"/>
  <c r="AG59" i="5"/>
  <c r="AH58" i="5"/>
  <c r="AI58" i="5" s="1"/>
  <c r="AK58" i="5" s="1"/>
  <c r="AF57" i="5"/>
  <c r="AE56" i="4"/>
  <c r="AG57" i="5"/>
  <c r="AQ56" i="4"/>
  <c r="AC57" i="5" s="1"/>
  <c r="AH56" i="5"/>
  <c r="AJ56" i="5" s="1"/>
  <c r="AL56" i="5" s="1"/>
  <c r="AI53" i="4"/>
  <c r="AE53" i="4"/>
  <c r="AF54" i="5"/>
  <c r="AH53" i="5"/>
  <c r="AI53" i="5" s="1"/>
  <c r="AK53" i="5" s="1"/>
  <c r="AI49" i="4"/>
  <c r="AI51" i="4"/>
  <c r="AQ53" i="4"/>
  <c r="AC54" i="5" s="1"/>
  <c r="AG54" i="5"/>
  <c r="AH52" i="5"/>
  <c r="AJ52" i="5" s="1"/>
  <c r="AL52" i="5" s="1"/>
  <c r="N55" i="5"/>
  <c r="K55" i="5" s="1"/>
  <c r="L55" i="5" s="1"/>
  <c r="Z54" i="4"/>
  <c r="AA54" i="4" s="1"/>
  <c r="AH54" i="4"/>
  <c r="W55" i="5"/>
  <c r="U55" i="5" s="1"/>
  <c r="AB54" i="4"/>
  <c r="AC54" i="4" s="1"/>
  <c r="R55" i="5"/>
  <c r="S55" i="5" s="1"/>
  <c r="T55" i="5" s="1"/>
  <c r="AD54" i="4"/>
  <c r="AC51" i="4"/>
  <c r="AI50" i="4"/>
  <c r="AJ51" i="5"/>
  <c r="AL51" i="5" s="1"/>
  <c r="AM51" i="5" s="1"/>
  <c r="AI47" i="4"/>
  <c r="AH50" i="5"/>
  <c r="AI50" i="5" s="1"/>
  <c r="AK50" i="5" s="1"/>
  <c r="AH49" i="5"/>
  <c r="AI49" i="5" s="1"/>
  <c r="AK49" i="5" s="1"/>
  <c r="N48" i="5"/>
  <c r="K48" i="5" s="1"/>
  <c r="L48" i="5" s="1"/>
  <c r="E49" i="5"/>
  <c r="G49" i="5" s="1"/>
  <c r="H49" i="5" s="1"/>
  <c r="Z47" i="4"/>
  <c r="AA47" i="4" s="1"/>
  <c r="AE46" i="4"/>
  <c r="AF47" i="5"/>
  <c r="R47" i="5"/>
  <c r="S47" i="5" s="1"/>
  <c r="T47" i="5" s="1"/>
  <c r="AD46" i="4"/>
  <c r="AI48" i="4"/>
  <c r="AJ46" i="5"/>
  <c r="AL46" i="5" s="1"/>
  <c r="AM46" i="5" s="1"/>
  <c r="AH45" i="5"/>
  <c r="AJ45" i="5" s="1"/>
  <c r="AL45" i="5" s="1"/>
  <c r="AH43" i="5"/>
  <c r="AI43" i="5" s="1"/>
  <c r="AK43" i="5" s="1"/>
  <c r="AH44" i="5"/>
  <c r="AJ44" i="5" s="1"/>
  <c r="AL44" i="5" s="1"/>
  <c r="AI39" i="4"/>
  <c r="AH39" i="5"/>
  <c r="AI39" i="5" s="1"/>
  <c r="AK39" i="5" s="1"/>
  <c r="AE39" i="4"/>
  <c r="AF40" i="5"/>
  <c r="N41" i="5"/>
  <c r="K41" i="5" s="1"/>
  <c r="L41" i="5" s="1"/>
  <c r="E42" i="5"/>
  <c r="G42" i="5" s="1"/>
  <c r="H42" i="5" s="1"/>
  <c r="Z40" i="4"/>
  <c r="AA40" i="4" s="1"/>
  <c r="AQ39" i="4"/>
  <c r="AC40" i="5" s="1"/>
  <c r="AG40" i="5"/>
  <c r="R41" i="5"/>
  <c r="S41" i="5" s="1"/>
  <c r="T41" i="5" s="1"/>
  <c r="AD40" i="4"/>
  <c r="AH40" i="4"/>
  <c r="W41" i="5"/>
  <c r="U41" i="5" s="1"/>
  <c r="AB40" i="4"/>
  <c r="AC40" i="4" s="1"/>
  <c r="AF42" i="5"/>
  <c r="AE41" i="4"/>
  <c r="AG42" i="5"/>
  <c r="AQ41" i="4"/>
  <c r="AC42" i="5" s="1"/>
  <c r="AH38" i="5"/>
  <c r="AI38" i="5" s="1"/>
  <c r="AK38" i="5" s="1"/>
  <c r="AC37" i="4"/>
  <c r="AI37" i="5"/>
  <c r="AK37" i="5" s="1"/>
  <c r="AM37" i="5" s="1"/>
  <c r="AH36" i="5"/>
  <c r="AJ36" i="5" s="1"/>
  <c r="AL36" i="5" s="1"/>
  <c r="AH31" i="5"/>
  <c r="AI31" i="5" s="1"/>
  <c r="AK31" i="5" s="1"/>
  <c r="R33" i="5"/>
  <c r="S33" i="5" s="1"/>
  <c r="T33" i="5" s="1"/>
  <c r="AD32" i="4"/>
  <c r="AQ32" i="4"/>
  <c r="AC33" i="5" s="1"/>
  <c r="AF35" i="5"/>
  <c r="AE34" i="4"/>
  <c r="AG35" i="5"/>
  <c r="AH32" i="5"/>
  <c r="AI32" i="5" s="1"/>
  <c r="AK32" i="5" s="1"/>
  <c r="N34" i="5"/>
  <c r="K34" i="5" s="1"/>
  <c r="L34" i="5" s="1"/>
  <c r="E35" i="5"/>
  <c r="G35" i="5" s="1"/>
  <c r="H35" i="5" s="1"/>
  <c r="Z33" i="4"/>
  <c r="AA33" i="4" s="1"/>
  <c r="AH33" i="4"/>
  <c r="W34" i="5"/>
  <c r="U34" i="5" s="1"/>
  <c r="AB33" i="4"/>
  <c r="AC33" i="4" s="1"/>
  <c r="AI32" i="4"/>
  <c r="AE32" i="4"/>
  <c r="AF33" i="5"/>
  <c r="AH30" i="5"/>
  <c r="AI30" i="5" s="1"/>
  <c r="AK30" i="5" s="1"/>
  <c r="AI24" i="4"/>
  <c r="AH29" i="5"/>
  <c r="AJ29" i="5" s="1"/>
  <c r="AL29" i="5" s="1"/>
  <c r="AC23" i="4"/>
  <c r="AH28" i="5"/>
  <c r="AJ28" i="5" s="1"/>
  <c r="AL28" i="5" s="1"/>
  <c r="AH25" i="5"/>
  <c r="AI25" i="5" s="1"/>
  <c r="AK25" i="5" s="1"/>
  <c r="R26" i="5"/>
  <c r="S26" i="5" s="1"/>
  <c r="T26" i="5" s="1"/>
  <c r="AD25" i="4"/>
  <c r="AE25" i="4"/>
  <c r="AF26" i="5"/>
  <c r="AG26" i="5"/>
  <c r="AH26" i="4"/>
  <c r="W27" i="5"/>
  <c r="U27" i="5" s="1"/>
  <c r="AB26" i="4"/>
  <c r="AC26" i="4" s="1"/>
  <c r="AQ25" i="4"/>
  <c r="AC26" i="5" s="1"/>
  <c r="AQ23" i="4"/>
  <c r="AC24" i="5" s="1"/>
  <c r="AF24" i="5"/>
  <c r="AE23" i="4"/>
  <c r="AG24" i="5"/>
  <c r="AI25" i="4"/>
  <c r="AF23" i="5"/>
  <c r="AE22" i="4"/>
  <c r="AG23" i="5"/>
  <c r="AQ22" i="4"/>
  <c r="AC23" i="5" s="1"/>
  <c r="AI18" i="4"/>
  <c r="AH22" i="5"/>
  <c r="AJ22" i="5" s="1"/>
  <c r="AL22" i="5" s="1"/>
  <c r="AH19" i="4"/>
  <c r="W20" i="5"/>
  <c r="U20" i="5" s="1"/>
  <c r="AB19" i="4"/>
  <c r="AC19" i="4" s="1"/>
  <c r="AH21" i="5"/>
  <c r="AJ21" i="5" s="1"/>
  <c r="AL21" i="5" s="1"/>
  <c r="AQ18" i="4"/>
  <c r="AC19" i="5" s="1"/>
  <c r="E21" i="5"/>
  <c r="G21" i="5" s="1"/>
  <c r="H21" i="5" s="1"/>
  <c r="N20" i="5"/>
  <c r="K20" i="5" s="1"/>
  <c r="L20" i="5" s="1"/>
  <c r="Z19" i="4"/>
  <c r="AA19" i="4" s="1"/>
  <c r="R19" i="5"/>
  <c r="S19" i="5" s="1"/>
  <c r="T19" i="5" s="1"/>
  <c r="AD18" i="4"/>
  <c r="AF19" i="5"/>
  <c r="AE18" i="4"/>
  <c r="AH17" i="5"/>
  <c r="AI17" i="5" s="1"/>
  <c r="AK17" i="5" s="1"/>
  <c r="AH18" i="5"/>
  <c r="AI18" i="5" s="1"/>
  <c r="AK18" i="5" s="1"/>
  <c r="AC16" i="4"/>
  <c r="AH15" i="5"/>
  <c r="AJ15" i="5" s="1"/>
  <c r="AL15" i="5" s="1"/>
  <c r="AH14" i="5"/>
  <c r="AJ14" i="5" s="1"/>
  <c r="AL14" i="5" s="1"/>
  <c r="AH16" i="5"/>
  <c r="AJ16" i="5" s="1"/>
  <c r="AL16" i="5" s="1"/>
  <c r="E14" i="5"/>
  <c r="G14" i="5" s="1"/>
  <c r="H14" i="5" s="1"/>
  <c r="N13" i="5"/>
  <c r="K13" i="5" s="1"/>
  <c r="L13" i="5" s="1"/>
  <c r="Z12" i="4"/>
  <c r="AA12" i="4" s="1"/>
  <c r="T97" i="4"/>
  <c r="AL97" i="4" s="1"/>
  <c r="AM97" i="4" s="1"/>
  <c r="AN98" i="4" s="1"/>
  <c r="S62" i="4"/>
  <c r="AA63" i="5" s="1"/>
  <c r="P62" i="4"/>
  <c r="T62" i="4"/>
  <c r="W61" i="4"/>
  <c r="X61" i="4"/>
  <c r="AG62" i="5" s="1"/>
  <c r="X54" i="4"/>
  <c r="X47" i="4"/>
  <c r="W47" i="4"/>
  <c r="X40" i="4"/>
  <c r="X33" i="4"/>
  <c r="W33" i="4"/>
  <c r="X26" i="4"/>
  <c r="X19" i="4"/>
  <c r="AG20" i="5" s="1"/>
  <c r="W19" i="4"/>
  <c r="V12" i="4"/>
  <c r="AG13" i="4" s="1"/>
  <c r="AH13" i="4" s="1"/>
  <c r="X11" i="4"/>
  <c r="V89" i="4"/>
  <c r="W12" i="4"/>
  <c r="V96" i="4"/>
  <c r="W26" i="4"/>
  <c r="V68" i="4"/>
  <c r="AG69" i="4" s="1"/>
  <c r="AH69" i="4" s="1"/>
  <c r="V62" i="4"/>
  <c r="AG63" i="4" s="1"/>
  <c r="AH63" i="4" s="1"/>
  <c r="AQ63" i="4" s="1"/>
  <c r="AC64" i="5" s="1"/>
  <c r="AI85" i="4" l="1"/>
  <c r="AN97" i="4"/>
  <c r="AQ96" i="4"/>
  <c r="AC97" i="5" s="1"/>
  <c r="AQ34" i="4"/>
  <c r="AC35" i="5" s="1"/>
  <c r="AJ99" i="5"/>
  <c r="AL99" i="5" s="1"/>
  <c r="AN72" i="4"/>
  <c r="AN71" i="4"/>
  <c r="AN69" i="4"/>
  <c r="AN68" i="4"/>
  <c r="AN70" i="4"/>
  <c r="AN79" i="4"/>
  <c r="AN76" i="4"/>
  <c r="AN78" i="4"/>
  <c r="AN75" i="4"/>
  <c r="AN77" i="4"/>
  <c r="AN37" i="4"/>
  <c r="AN36" i="4"/>
  <c r="AN33" i="4"/>
  <c r="AN35" i="4"/>
  <c r="AN34" i="4"/>
  <c r="AN30" i="4"/>
  <c r="AN28" i="4"/>
  <c r="AN27" i="4"/>
  <c r="AN29" i="4"/>
  <c r="AN26" i="4"/>
  <c r="AN21" i="4"/>
  <c r="AN23" i="4"/>
  <c r="AN19" i="4"/>
  <c r="AN20" i="4"/>
  <c r="AN22" i="4"/>
  <c r="AN47" i="4"/>
  <c r="AN50" i="4"/>
  <c r="AN51" i="4"/>
  <c r="AN48" i="4"/>
  <c r="AN49" i="4"/>
  <c r="AQ47" i="4"/>
  <c r="AC48" i="5" s="1"/>
  <c r="AN100" i="4"/>
  <c r="AM99" i="5"/>
  <c r="AH95" i="5"/>
  <c r="AJ95" i="5" s="1"/>
  <c r="AL95" i="5" s="1"/>
  <c r="AF96" i="5"/>
  <c r="AE95" i="4"/>
  <c r="AG96" i="5"/>
  <c r="AI105" i="5"/>
  <c r="AK105" i="5" s="1"/>
  <c r="AM105" i="5" s="1"/>
  <c r="AQ69" i="4"/>
  <c r="AC70" i="5" s="1"/>
  <c r="AI73" i="4"/>
  <c r="E99" i="5"/>
  <c r="G99" i="5" s="1"/>
  <c r="H99" i="5" s="1"/>
  <c r="N98" i="5"/>
  <c r="K98" i="5" s="1"/>
  <c r="L98" i="5" s="1"/>
  <c r="Z97" i="4"/>
  <c r="AA97" i="4" s="1"/>
  <c r="AQ89" i="4"/>
  <c r="AL62" i="4"/>
  <c r="AM62" i="4" s="1"/>
  <c r="AI86" i="4"/>
  <c r="AQ82" i="4"/>
  <c r="AC83" i="5" s="1"/>
  <c r="AG90" i="4"/>
  <c r="AH90" i="4" s="1"/>
  <c r="AB89" i="4"/>
  <c r="AC89" i="4" s="1"/>
  <c r="AC86" i="4"/>
  <c r="R97" i="5"/>
  <c r="S97" i="5" s="1"/>
  <c r="T97" i="5" s="1"/>
  <c r="AD96" i="4"/>
  <c r="AI89" i="4"/>
  <c r="AN101" i="4"/>
  <c r="AN99" i="4"/>
  <c r="AG97" i="4"/>
  <c r="AH97" i="4" s="1"/>
  <c r="AI97" i="4" s="1"/>
  <c r="W97" i="5"/>
  <c r="U97" i="5" s="1"/>
  <c r="AB96" i="4"/>
  <c r="AC96" i="4" s="1"/>
  <c r="AC93" i="4"/>
  <c r="AQ13" i="4"/>
  <c r="AC14" i="5" s="1"/>
  <c r="AI17" i="4"/>
  <c r="X96" i="4"/>
  <c r="W97" i="4"/>
  <c r="AJ94" i="5"/>
  <c r="AL94" i="5" s="1"/>
  <c r="AM94" i="5" s="1"/>
  <c r="AH92" i="5"/>
  <c r="AI92" i="5" s="1"/>
  <c r="AK92" i="5" s="1"/>
  <c r="AH93" i="5"/>
  <c r="AJ93" i="5" s="1"/>
  <c r="AL93" i="5" s="1"/>
  <c r="AH91" i="5"/>
  <c r="AJ91" i="5" s="1"/>
  <c r="AL91" i="5" s="1"/>
  <c r="AC89" i="5"/>
  <c r="AH88" i="5"/>
  <c r="AJ88" i="5" s="1"/>
  <c r="AL88" i="5" s="1"/>
  <c r="R90" i="5"/>
  <c r="S90" i="5" s="1"/>
  <c r="T90" i="5" s="1"/>
  <c r="W90" i="5"/>
  <c r="U90" i="5" s="1"/>
  <c r="X89" i="4"/>
  <c r="AE89" i="4" s="1"/>
  <c r="AF89" i="5"/>
  <c r="AG89" i="5"/>
  <c r="AI78" i="5"/>
  <c r="AK78" i="5" s="1"/>
  <c r="AM78" i="5" s="1"/>
  <c r="AI83" i="4"/>
  <c r="AI87" i="5"/>
  <c r="AK87" i="5" s="1"/>
  <c r="AM87" i="5" s="1"/>
  <c r="AI86" i="5"/>
  <c r="AK86" i="5" s="1"/>
  <c r="AM86" i="5" s="1"/>
  <c r="AJ85" i="5"/>
  <c r="AL85" i="5" s="1"/>
  <c r="AM85" i="5" s="1"/>
  <c r="AH84" i="5"/>
  <c r="AI84" i="5" s="1"/>
  <c r="AK84" i="5" s="1"/>
  <c r="AF83" i="5"/>
  <c r="AE82" i="4"/>
  <c r="AG83" i="5"/>
  <c r="AI81" i="5"/>
  <c r="AK81" i="5" s="1"/>
  <c r="AM81" i="5" s="1"/>
  <c r="AI82" i="4"/>
  <c r="AH82" i="5"/>
  <c r="AI82" i="5" s="1"/>
  <c r="AK82" i="5" s="1"/>
  <c r="R83" i="5"/>
  <c r="S83" i="5" s="1"/>
  <c r="T83" i="5" s="1"/>
  <c r="AD82" i="4"/>
  <c r="AI77" i="4"/>
  <c r="AI79" i="4"/>
  <c r="AH80" i="5"/>
  <c r="AJ80" i="5" s="1"/>
  <c r="AL80" i="5" s="1"/>
  <c r="AJ79" i="5"/>
  <c r="AL79" i="5" s="1"/>
  <c r="AM79" i="5" s="1"/>
  <c r="AI78" i="4"/>
  <c r="AI77" i="5"/>
  <c r="AK77" i="5" s="1"/>
  <c r="AM77" i="5" s="1"/>
  <c r="AQ75" i="4"/>
  <c r="AC76" i="5" s="1"/>
  <c r="AI75" i="4"/>
  <c r="AH75" i="5"/>
  <c r="AJ75" i="5" s="1"/>
  <c r="AL75" i="5" s="1"/>
  <c r="AE75" i="4"/>
  <c r="AF76" i="5"/>
  <c r="AG76" i="5"/>
  <c r="AI76" i="4"/>
  <c r="R76" i="5"/>
  <c r="S76" i="5" s="1"/>
  <c r="T76" i="5" s="1"/>
  <c r="AD75" i="4"/>
  <c r="AI74" i="5"/>
  <c r="AK74" i="5" s="1"/>
  <c r="AM74" i="5" s="1"/>
  <c r="AJ72" i="5"/>
  <c r="AL72" i="5" s="1"/>
  <c r="AM72" i="5" s="1"/>
  <c r="AI70" i="5"/>
  <c r="AK70" i="5" s="1"/>
  <c r="AM70" i="5" s="1"/>
  <c r="AJ71" i="5"/>
  <c r="AL71" i="5" s="1"/>
  <c r="AM71" i="5" s="1"/>
  <c r="R69" i="5"/>
  <c r="S69" i="5" s="1"/>
  <c r="T69" i="5" s="1"/>
  <c r="AD68" i="4"/>
  <c r="AQ67" i="4"/>
  <c r="AC68" i="5" s="1"/>
  <c r="AH67" i="5"/>
  <c r="AI67" i="5" s="1"/>
  <c r="AK67" i="5" s="1"/>
  <c r="X68" i="4"/>
  <c r="AF68" i="5"/>
  <c r="AE67" i="4"/>
  <c r="AG68" i="5"/>
  <c r="AH68" i="4"/>
  <c r="AI68" i="4" s="1"/>
  <c r="W69" i="5"/>
  <c r="U69" i="5" s="1"/>
  <c r="AB68" i="4"/>
  <c r="AC68" i="4" s="1"/>
  <c r="AI67" i="4"/>
  <c r="AH66" i="5"/>
  <c r="AJ66" i="5" s="1"/>
  <c r="AL66" i="5" s="1"/>
  <c r="AI65" i="5"/>
  <c r="AK65" i="5" s="1"/>
  <c r="AM65" i="5" s="1"/>
  <c r="AC65" i="4"/>
  <c r="AH64" i="5"/>
  <c r="AJ64" i="5" s="1"/>
  <c r="AL64" i="5" s="1"/>
  <c r="AF62" i="5"/>
  <c r="AH62" i="5" s="1"/>
  <c r="AI62" i="5" s="1"/>
  <c r="AK62" i="5" s="1"/>
  <c r="AE61" i="4"/>
  <c r="R62" i="5"/>
  <c r="S62" i="5" s="1"/>
  <c r="T62" i="5" s="1"/>
  <c r="AD61" i="4"/>
  <c r="N63" i="5"/>
  <c r="K63" i="5" s="1"/>
  <c r="L63" i="5" s="1"/>
  <c r="E64" i="5"/>
  <c r="G64" i="5" s="1"/>
  <c r="H64" i="5" s="1"/>
  <c r="Z62" i="4"/>
  <c r="AA62" i="4" s="1"/>
  <c r="AQ61" i="4"/>
  <c r="AC62" i="5" s="1"/>
  <c r="AI61" i="4"/>
  <c r="W63" i="5"/>
  <c r="U63" i="5" s="1"/>
  <c r="AB62" i="4"/>
  <c r="AC62" i="4" s="1"/>
  <c r="AH61" i="5"/>
  <c r="AJ61" i="5" s="1"/>
  <c r="AL61" i="5" s="1"/>
  <c r="AH62" i="4"/>
  <c r="AC59" i="4"/>
  <c r="AH59" i="5"/>
  <c r="AI59" i="5" s="1"/>
  <c r="AK59" i="5" s="1"/>
  <c r="AJ58" i="5"/>
  <c r="AL58" i="5" s="1"/>
  <c r="AM58" i="5" s="1"/>
  <c r="AI55" i="4"/>
  <c r="AI58" i="4"/>
  <c r="AI57" i="4"/>
  <c r="AH57" i="5"/>
  <c r="AI57" i="5" s="1"/>
  <c r="AK57" i="5" s="1"/>
  <c r="AI56" i="4"/>
  <c r="AJ53" i="5"/>
  <c r="AL53" i="5" s="1"/>
  <c r="AM53" i="5" s="1"/>
  <c r="AI56" i="5"/>
  <c r="AK56" i="5" s="1"/>
  <c r="AM56" i="5" s="1"/>
  <c r="AI52" i="5"/>
  <c r="AK52" i="5" s="1"/>
  <c r="AM52" i="5" s="1"/>
  <c r="AF55" i="5"/>
  <c r="AE54" i="4"/>
  <c r="AQ54" i="4"/>
  <c r="AC55" i="5" s="1"/>
  <c r="AI54" i="4"/>
  <c r="AH54" i="5"/>
  <c r="AJ54" i="5" s="1"/>
  <c r="AL54" i="5" s="1"/>
  <c r="AG55" i="5"/>
  <c r="AJ49" i="5"/>
  <c r="AL49" i="5" s="1"/>
  <c r="AM49" i="5" s="1"/>
  <c r="AJ50" i="5"/>
  <c r="AL50" i="5" s="1"/>
  <c r="AM50" i="5" s="1"/>
  <c r="AE47" i="4"/>
  <c r="AF48" i="5"/>
  <c r="AG48" i="5"/>
  <c r="AH47" i="5"/>
  <c r="AI47" i="5" s="1"/>
  <c r="AK47" i="5" s="1"/>
  <c r="R48" i="5"/>
  <c r="S48" i="5" s="1"/>
  <c r="T48" i="5" s="1"/>
  <c r="AD47" i="4"/>
  <c r="AI42" i="4"/>
  <c r="AI44" i="4"/>
  <c r="AJ39" i="5"/>
  <c r="AL39" i="5" s="1"/>
  <c r="AM39" i="5" s="1"/>
  <c r="AI45" i="5"/>
  <c r="AK45" i="5" s="1"/>
  <c r="AM45" i="5" s="1"/>
  <c r="AI43" i="4"/>
  <c r="AI44" i="5"/>
  <c r="AK44" i="5" s="1"/>
  <c r="AM44" i="5" s="1"/>
  <c r="AJ43" i="5"/>
  <c r="AL43" i="5" s="1"/>
  <c r="AM43" i="5" s="1"/>
  <c r="AF41" i="5"/>
  <c r="AE40" i="4"/>
  <c r="AG41" i="5"/>
  <c r="AQ40" i="4"/>
  <c r="AC41" i="5" s="1"/>
  <c r="AI41" i="4"/>
  <c r="AI40" i="4"/>
  <c r="AH40" i="5"/>
  <c r="AJ40" i="5" s="1"/>
  <c r="AL40" i="5" s="1"/>
  <c r="AH42" i="5"/>
  <c r="AJ42" i="5" s="1"/>
  <c r="AL42" i="5" s="1"/>
  <c r="AJ31" i="5"/>
  <c r="AL31" i="5" s="1"/>
  <c r="AM31" i="5" s="1"/>
  <c r="AJ38" i="5"/>
  <c r="AL38" i="5" s="1"/>
  <c r="AM38" i="5" s="1"/>
  <c r="AI36" i="4"/>
  <c r="AI37" i="4"/>
  <c r="AI34" i="4"/>
  <c r="AI35" i="4"/>
  <c r="AI36" i="5"/>
  <c r="AK36" i="5" s="1"/>
  <c r="AM36" i="5" s="1"/>
  <c r="AH35" i="5"/>
  <c r="AJ35" i="5" s="1"/>
  <c r="AL35" i="5" s="1"/>
  <c r="AQ33" i="4"/>
  <c r="AC34" i="5" s="1"/>
  <c r="AF34" i="5"/>
  <c r="AE33" i="4"/>
  <c r="AI33" i="4"/>
  <c r="AG34" i="5"/>
  <c r="AH33" i="5"/>
  <c r="AJ33" i="5" s="1"/>
  <c r="AL33" i="5" s="1"/>
  <c r="AJ32" i="5"/>
  <c r="AL32" i="5" s="1"/>
  <c r="AM32" i="5" s="1"/>
  <c r="AI27" i="4"/>
  <c r="AI30" i="4"/>
  <c r="R34" i="5"/>
  <c r="S34" i="5" s="1"/>
  <c r="T34" i="5" s="1"/>
  <c r="AD33" i="4"/>
  <c r="AJ30" i="5"/>
  <c r="AL30" i="5" s="1"/>
  <c r="AM30" i="5" s="1"/>
  <c r="AI29" i="4"/>
  <c r="AI29" i="5"/>
  <c r="AK29" i="5" s="1"/>
  <c r="AM29" i="5" s="1"/>
  <c r="AJ18" i="5"/>
  <c r="AL18" i="5" s="1"/>
  <c r="AM18" i="5" s="1"/>
  <c r="AI28" i="4"/>
  <c r="AI28" i="5"/>
  <c r="AK28" i="5" s="1"/>
  <c r="AM28" i="5" s="1"/>
  <c r="AJ25" i="5"/>
  <c r="AL25" i="5" s="1"/>
  <c r="AM25" i="5" s="1"/>
  <c r="R27" i="5"/>
  <c r="S27" i="5" s="1"/>
  <c r="T27" i="5" s="1"/>
  <c r="AD26" i="4"/>
  <c r="AI21" i="4"/>
  <c r="AI23" i="4"/>
  <c r="AE26" i="4"/>
  <c r="AF27" i="5"/>
  <c r="AG27" i="5"/>
  <c r="AH26" i="5"/>
  <c r="AJ26" i="5" s="1"/>
  <c r="AL26" i="5" s="1"/>
  <c r="AQ26" i="4"/>
  <c r="AC27" i="5" s="1"/>
  <c r="AH24" i="5"/>
  <c r="AI24" i="5" s="1"/>
  <c r="AK24" i="5" s="1"/>
  <c r="AI26" i="4"/>
  <c r="AI22" i="4"/>
  <c r="AI19" i="4"/>
  <c r="AH23" i="5"/>
  <c r="AJ23" i="5" s="1"/>
  <c r="AL23" i="5" s="1"/>
  <c r="AI22" i="5"/>
  <c r="AK22" i="5" s="1"/>
  <c r="AM22" i="5" s="1"/>
  <c r="AJ17" i="5"/>
  <c r="AL17" i="5" s="1"/>
  <c r="AM17" i="5" s="1"/>
  <c r="AI21" i="5"/>
  <c r="AK21" i="5" s="1"/>
  <c r="AM21" i="5" s="1"/>
  <c r="R20" i="5"/>
  <c r="S20" i="5" s="1"/>
  <c r="T20" i="5" s="1"/>
  <c r="AD19" i="4"/>
  <c r="AF20" i="5"/>
  <c r="AE19" i="4"/>
  <c r="AH19" i="5"/>
  <c r="AJ19" i="5" s="1"/>
  <c r="AL19" i="5" s="1"/>
  <c r="AQ19" i="4"/>
  <c r="AC20" i="5" s="1"/>
  <c r="AI20" i="4"/>
  <c r="AI15" i="5"/>
  <c r="AK15" i="5" s="1"/>
  <c r="AM15" i="5" s="1"/>
  <c r="AI16" i="5"/>
  <c r="AK16" i="5" s="1"/>
  <c r="AM16" i="5" s="1"/>
  <c r="AI14" i="5"/>
  <c r="AK14" i="5" s="1"/>
  <c r="AM14" i="5" s="1"/>
  <c r="R13" i="5"/>
  <c r="AH12" i="4"/>
  <c r="AI16" i="4" s="1"/>
  <c r="W13" i="5"/>
  <c r="U13" i="5" s="1"/>
  <c r="AB12" i="4"/>
  <c r="AC12" i="4" s="1"/>
  <c r="X62" i="4"/>
  <c r="AG63" i="5" s="1"/>
  <c r="W62" i="4"/>
  <c r="V97" i="4"/>
  <c r="X12" i="4"/>
  <c r="AN62" i="4" l="1"/>
  <c r="AN64" i="4"/>
  <c r="AN66" i="4"/>
  <c r="AN63" i="4"/>
  <c r="AN65" i="4"/>
  <c r="AQ90" i="4"/>
  <c r="AC91" i="5" s="1"/>
  <c r="AI94" i="4"/>
  <c r="AI91" i="4"/>
  <c r="AH96" i="5"/>
  <c r="AI96" i="5" s="1"/>
  <c r="AK96" i="5" s="1"/>
  <c r="AI90" i="4"/>
  <c r="AI100" i="4"/>
  <c r="AQ97" i="4"/>
  <c r="AC98" i="5" s="1"/>
  <c r="AI93" i="4"/>
  <c r="AI95" i="5"/>
  <c r="AK95" i="5" s="1"/>
  <c r="AM95" i="5" s="1"/>
  <c r="R98" i="5"/>
  <c r="S98" i="5" s="1"/>
  <c r="T98" i="5" s="1"/>
  <c r="AD97" i="4"/>
  <c r="AF97" i="5"/>
  <c r="AE96" i="4"/>
  <c r="AG97" i="5"/>
  <c r="AG98" i="4"/>
  <c r="AH98" i="4" s="1"/>
  <c r="W98" i="5"/>
  <c r="U98" i="5" s="1"/>
  <c r="AB97" i="4"/>
  <c r="AC97" i="4" s="1"/>
  <c r="AC94" i="4"/>
  <c r="AI92" i="4"/>
  <c r="X97" i="4"/>
  <c r="AJ92" i="5"/>
  <c r="AL92" i="5" s="1"/>
  <c r="AM92" i="5" s="1"/>
  <c r="AI91" i="5"/>
  <c r="AK91" i="5" s="1"/>
  <c r="AM91" i="5" s="1"/>
  <c r="AI93" i="5"/>
  <c r="AK93" i="5" s="1"/>
  <c r="AM93" i="5" s="1"/>
  <c r="AI88" i="5"/>
  <c r="AK88" i="5" s="1"/>
  <c r="AM88" i="5" s="1"/>
  <c r="AH89" i="5"/>
  <c r="AJ89" i="5" s="1"/>
  <c r="AL89" i="5" s="1"/>
  <c r="AF90" i="5"/>
  <c r="AG90" i="5"/>
  <c r="AC90" i="5"/>
  <c r="AI80" i="5"/>
  <c r="AK80" i="5" s="1"/>
  <c r="AM80" i="5" s="1"/>
  <c r="AJ84" i="5"/>
  <c r="AL84" i="5" s="1"/>
  <c r="AM84" i="5" s="1"/>
  <c r="AJ82" i="5"/>
  <c r="AL82" i="5" s="1"/>
  <c r="AM82" i="5" s="1"/>
  <c r="AH83" i="5"/>
  <c r="AI83" i="5" s="1"/>
  <c r="AK83" i="5" s="1"/>
  <c r="AJ59" i="5"/>
  <c r="AL59" i="5" s="1"/>
  <c r="AM59" i="5" s="1"/>
  <c r="AH76" i="5"/>
  <c r="AJ76" i="5" s="1"/>
  <c r="AL76" i="5" s="1"/>
  <c r="AI75" i="5"/>
  <c r="AK75" i="5" s="1"/>
  <c r="AM75" i="5" s="1"/>
  <c r="AI69" i="4"/>
  <c r="AI72" i="4"/>
  <c r="AI70" i="4"/>
  <c r="AI71" i="4"/>
  <c r="AH68" i="5"/>
  <c r="AI68" i="5" s="1"/>
  <c r="AK68" i="5" s="1"/>
  <c r="AE68" i="4"/>
  <c r="AF69" i="5"/>
  <c r="AG69" i="5"/>
  <c r="AI65" i="4"/>
  <c r="AI66" i="4"/>
  <c r="AJ67" i="5"/>
  <c r="AL67" i="5" s="1"/>
  <c r="AM67" i="5" s="1"/>
  <c r="AQ68" i="4"/>
  <c r="AC69" i="5" s="1"/>
  <c r="AI66" i="5"/>
  <c r="AK66" i="5" s="1"/>
  <c r="AM66" i="5" s="1"/>
  <c r="AI64" i="4"/>
  <c r="AI63" i="4"/>
  <c r="AI61" i="5"/>
  <c r="AK61" i="5" s="1"/>
  <c r="AM61" i="5" s="1"/>
  <c r="R63" i="5"/>
  <c r="S63" i="5" s="1"/>
  <c r="T63" i="5" s="1"/>
  <c r="AD62" i="4"/>
  <c r="AE62" i="4"/>
  <c r="AF63" i="5"/>
  <c r="AI64" i="5"/>
  <c r="AK64" i="5" s="1"/>
  <c r="AM64" i="5" s="1"/>
  <c r="AQ62" i="4"/>
  <c r="AC63" i="5" s="1"/>
  <c r="AI62" i="4"/>
  <c r="AJ62" i="5"/>
  <c r="AL62" i="5" s="1"/>
  <c r="AM62" i="5" s="1"/>
  <c r="AJ57" i="5"/>
  <c r="AL57" i="5" s="1"/>
  <c r="AM57" i="5" s="1"/>
  <c r="AJ47" i="5"/>
  <c r="AL47" i="5" s="1"/>
  <c r="AM47" i="5" s="1"/>
  <c r="AH55" i="5"/>
  <c r="AI55" i="5" s="1"/>
  <c r="AK55" i="5" s="1"/>
  <c r="AI54" i="5"/>
  <c r="AK54" i="5" s="1"/>
  <c r="AM54" i="5" s="1"/>
  <c r="AH48" i="5"/>
  <c r="AJ48" i="5" s="1"/>
  <c r="AL48" i="5" s="1"/>
  <c r="AI42" i="5"/>
  <c r="AK42" i="5" s="1"/>
  <c r="AM42" i="5" s="1"/>
  <c r="AH41" i="5"/>
  <c r="AI41" i="5" s="1"/>
  <c r="AK41" i="5" s="1"/>
  <c r="AI40" i="5"/>
  <c r="AK40" i="5" s="1"/>
  <c r="AM40" i="5" s="1"/>
  <c r="AI33" i="5"/>
  <c r="AK33" i="5" s="1"/>
  <c r="AM33" i="5" s="1"/>
  <c r="AH34" i="5"/>
  <c r="AJ34" i="5" s="1"/>
  <c r="AL34" i="5" s="1"/>
  <c r="AI35" i="5"/>
  <c r="AK35" i="5" s="1"/>
  <c r="AM35" i="5" s="1"/>
  <c r="AI26" i="5"/>
  <c r="AK26" i="5" s="1"/>
  <c r="AM26" i="5" s="1"/>
  <c r="AJ24" i="5"/>
  <c r="AL24" i="5" s="1"/>
  <c r="AM24" i="5" s="1"/>
  <c r="AH27" i="5"/>
  <c r="AJ27" i="5" s="1"/>
  <c r="AL27" i="5" s="1"/>
  <c r="AI23" i="5"/>
  <c r="AK23" i="5" s="1"/>
  <c r="AM23" i="5" s="1"/>
  <c r="AI19" i="5"/>
  <c r="AK19" i="5" s="1"/>
  <c r="AM19" i="5" s="1"/>
  <c r="AH20" i="5"/>
  <c r="AJ20" i="5" s="1"/>
  <c r="AL20" i="5" s="1"/>
  <c r="AE12" i="4"/>
  <c r="AF13" i="5"/>
  <c r="AG13" i="5"/>
  <c r="AQ12" i="4"/>
  <c r="AC13" i="5" s="1"/>
  <c r="AH8" i="4"/>
  <c r="AO7" i="4"/>
  <c r="AF98" i="5" l="1"/>
  <c r="AE97" i="4"/>
  <c r="AG98" i="5"/>
  <c r="AJ96" i="5"/>
  <c r="AL96" i="5" s="1"/>
  <c r="AM96" i="5" s="1"/>
  <c r="AQ98" i="4"/>
  <c r="AC99" i="5" s="1"/>
  <c r="AI102" i="4"/>
  <c r="AI99" i="4"/>
  <c r="AH97" i="5"/>
  <c r="AI97" i="5" s="1"/>
  <c r="AK97" i="5" s="1"/>
  <c r="AI98" i="4"/>
  <c r="AI101" i="4"/>
  <c r="AI89" i="5"/>
  <c r="AK89" i="5" s="1"/>
  <c r="AM89" i="5" s="1"/>
  <c r="AH90" i="5"/>
  <c r="AI90" i="5" s="1"/>
  <c r="AK90" i="5" s="1"/>
  <c r="AJ83" i="5"/>
  <c r="AL83" i="5" s="1"/>
  <c r="AM83" i="5" s="1"/>
  <c r="AI76" i="5"/>
  <c r="AK76" i="5" s="1"/>
  <c r="AM76" i="5" s="1"/>
  <c r="AJ68" i="5"/>
  <c r="AL68" i="5" s="1"/>
  <c r="AM68" i="5" s="1"/>
  <c r="AH69" i="5"/>
  <c r="AJ69" i="5" s="1"/>
  <c r="AL69" i="5" s="1"/>
  <c r="AJ55" i="5"/>
  <c r="AL55" i="5" s="1"/>
  <c r="AM55" i="5" s="1"/>
  <c r="AH63" i="5"/>
  <c r="AJ63" i="5" s="1"/>
  <c r="AL63" i="5" s="1"/>
  <c r="AI48" i="5"/>
  <c r="AK48" i="5" s="1"/>
  <c r="AM48" i="5" s="1"/>
  <c r="AJ41" i="5"/>
  <c r="AL41" i="5" s="1"/>
  <c r="AM41" i="5" s="1"/>
  <c r="AI34" i="5"/>
  <c r="AK34" i="5" s="1"/>
  <c r="AM34" i="5" s="1"/>
  <c r="AI27" i="5"/>
  <c r="AK27" i="5" s="1"/>
  <c r="AM27" i="5" s="1"/>
  <c r="AI20" i="5"/>
  <c r="AK20" i="5" s="1"/>
  <c r="AM20" i="5" s="1"/>
  <c r="AH13" i="5"/>
  <c r="AI13" i="5" s="1"/>
  <c r="AK13" i="5" s="1"/>
  <c r="C3" i="1"/>
  <c r="B12" i="4"/>
  <c r="B13" i="4" s="1"/>
  <c r="AO8" i="4"/>
  <c r="AH98" i="5" l="1"/>
  <c r="AJ98" i="5" s="1"/>
  <c r="AL98" i="5" s="1"/>
  <c r="AJ97" i="5"/>
  <c r="AL97" i="5" s="1"/>
  <c r="AM97" i="5" s="1"/>
  <c r="AI98" i="5"/>
  <c r="AK98" i="5" s="1"/>
  <c r="AJ90" i="5"/>
  <c r="AL90" i="5" s="1"/>
  <c r="AM90" i="5" s="1"/>
  <c r="AI69" i="5"/>
  <c r="AK69" i="5" s="1"/>
  <c r="AM69" i="5" s="1"/>
  <c r="AI63" i="5"/>
  <c r="AK63" i="5" s="1"/>
  <c r="AM63" i="5" s="1"/>
  <c r="C4" i="1"/>
  <c r="D4" i="1" s="1"/>
  <c r="B15" i="4" s="1"/>
  <c r="B16" i="5" s="1"/>
  <c r="D3" i="1"/>
  <c r="B14" i="4" s="1"/>
  <c r="B15" i="5" s="1"/>
  <c r="B13" i="5"/>
  <c r="B14" i="5"/>
  <c r="AJ13" i="5"/>
  <c r="AL13" i="5" s="1"/>
  <c r="AM13" i="5" s="1"/>
  <c r="AJ9" i="4"/>
  <c r="AO9" i="4"/>
  <c r="AJ8" i="4"/>
  <c r="AM98" i="5" l="1"/>
  <c r="AO10" i="4"/>
  <c r="AJ10" i="4"/>
  <c r="B3" i="1" l="1"/>
  <c r="J12" i="4"/>
  <c r="X2" i="1"/>
  <c r="F2" i="1"/>
  <c r="E2" i="1"/>
  <c r="AO11" i="4"/>
  <c r="AJ11" i="4"/>
  <c r="U5" i="4"/>
  <c r="U6" i="4" s="1"/>
  <c r="X13" i="5" l="1"/>
  <c r="AD13" i="5" s="1"/>
  <c r="J13" i="4"/>
  <c r="B4" i="1"/>
  <c r="B5" i="1" s="1"/>
  <c r="J14" i="4"/>
  <c r="X3" i="1"/>
  <c r="F3" i="1"/>
  <c r="E3" i="1"/>
  <c r="AR11" i="4"/>
  <c r="AO12" i="4"/>
  <c r="AJ12" i="4"/>
  <c r="Y13" i="5" l="1"/>
  <c r="B6" i="1"/>
  <c r="B7" i="1" s="1"/>
  <c r="B8" i="1" s="1"/>
  <c r="J16" i="4"/>
  <c r="F5" i="1"/>
  <c r="E5" i="1"/>
  <c r="X5" i="1"/>
  <c r="X15" i="5"/>
  <c r="AO14" i="4"/>
  <c r="AJ14" i="4"/>
  <c r="E4" i="1"/>
  <c r="J15" i="4"/>
  <c r="F4" i="1"/>
  <c r="X4" i="1"/>
  <c r="X14" i="5"/>
  <c r="AO13" i="4"/>
  <c r="AJ13" i="4"/>
  <c r="AR12" i="4"/>
  <c r="B9" i="1" l="1"/>
  <c r="J21" i="4"/>
  <c r="F8" i="1"/>
  <c r="E8" i="1"/>
  <c r="X8" i="1"/>
  <c r="J20" i="4"/>
  <c r="F7" i="1"/>
  <c r="E7" i="1"/>
  <c r="X7" i="1"/>
  <c r="X17" i="5"/>
  <c r="AO16" i="4"/>
  <c r="AJ16" i="4"/>
  <c r="J17" i="4"/>
  <c r="J18" i="4" s="1"/>
  <c r="F6" i="1"/>
  <c r="E6" i="1"/>
  <c r="X6" i="1"/>
  <c r="X16" i="5"/>
  <c r="AO15" i="4"/>
  <c r="AJ15" i="4"/>
  <c r="AR13" i="4"/>
  <c r="Y14" i="5"/>
  <c r="AD14" i="5"/>
  <c r="AR14" i="4"/>
  <c r="AD15" i="5"/>
  <c r="Y15" i="5"/>
  <c r="N5" i="4"/>
  <c r="N6" i="4" s="1"/>
  <c r="B10" i="1" l="1"/>
  <c r="J22" i="4"/>
  <c r="X22" i="5"/>
  <c r="AO21" i="4"/>
  <c r="AJ21" i="4"/>
  <c r="F9" i="1"/>
  <c r="X9" i="1"/>
  <c r="E9" i="1"/>
  <c r="J19" i="4"/>
  <c r="X19" i="5"/>
  <c r="AO18" i="4"/>
  <c r="AJ18" i="4"/>
  <c r="AR16" i="4"/>
  <c r="X21" i="5"/>
  <c r="AO20" i="4"/>
  <c r="AJ20" i="4"/>
  <c r="X18" i="5"/>
  <c r="AO17" i="4"/>
  <c r="AJ17" i="4"/>
  <c r="Y17" i="5"/>
  <c r="AD17" i="5"/>
  <c r="AR15" i="4"/>
  <c r="Y16" i="5"/>
  <c r="AD16" i="5"/>
  <c r="AQ10" i="4"/>
  <c r="B11" i="1" l="1"/>
  <c r="B12" i="1" s="1"/>
  <c r="B13" i="1" s="1"/>
  <c r="J23" i="4"/>
  <c r="X23" i="5"/>
  <c r="AO22" i="4"/>
  <c r="AJ22" i="4"/>
  <c r="X10" i="1"/>
  <c r="E10" i="1"/>
  <c r="F10" i="1"/>
  <c r="AR21" i="4"/>
  <c r="AR20" i="4"/>
  <c r="Y22" i="5"/>
  <c r="AD22" i="5"/>
  <c r="Y21" i="5"/>
  <c r="AD21" i="5"/>
  <c r="AR18" i="4"/>
  <c r="Y19" i="5"/>
  <c r="AD19" i="5"/>
  <c r="X20" i="5"/>
  <c r="AO19" i="4"/>
  <c r="AJ19" i="4"/>
  <c r="AR17" i="4"/>
  <c r="AD18" i="5"/>
  <c r="Y18" i="5"/>
  <c r="AR10" i="4"/>
  <c r="R5" i="4"/>
  <c r="R6" i="4" s="1"/>
  <c r="Q5" i="4"/>
  <c r="B14" i="1" l="1"/>
  <c r="J28" i="4"/>
  <c r="F13" i="1"/>
  <c r="X13" i="1"/>
  <c r="E13" i="1"/>
  <c r="J27" i="4"/>
  <c r="F12" i="1"/>
  <c r="E12" i="1"/>
  <c r="X12" i="1"/>
  <c r="X24" i="5"/>
  <c r="AO23" i="4"/>
  <c r="AJ23" i="4"/>
  <c r="J24" i="4"/>
  <c r="F11" i="1"/>
  <c r="E11" i="1"/>
  <c r="X11" i="1"/>
  <c r="AR22" i="4"/>
  <c r="AD23" i="5"/>
  <c r="Y23" i="5"/>
  <c r="AR19" i="4"/>
  <c r="Y20" i="5"/>
  <c r="AD20" i="5"/>
  <c r="Q6" i="4"/>
  <c r="T5" i="4"/>
  <c r="B15" i="1" l="1"/>
  <c r="J29" i="4"/>
  <c r="X29" i="5"/>
  <c r="AO28" i="4"/>
  <c r="AJ28" i="4"/>
  <c r="F14" i="1"/>
  <c r="E14" i="1"/>
  <c r="X14" i="1"/>
  <c r="X28" i="5"/>
  <c r="AO27" i="4"/>
  <c r="AJ27" i="4"/>
  <c r="J25" i="4"/>
  <c r="X25" i="5"/>
  <c r="AO24" i="4"/>
  <c r="AJ24" i="4"/>
  <c r="AR23" i="4"/>
  <c r="AD24" i="5"/>
  <c r="Y24" i="5"/>
  <c r="T6" i="4"/>
  <c r="AL6" i="4" s="1"/>
  <c r="O5" i="4"/>
  <c r="O6" i="4" s="1"/>
  <c r="S5" i="4"/>
  <c r="B16" i="1" l="1"/>
  <c r="J30" i="4"/>
  <c r="X30" i="5"/>
  <c r="AO29" i="4"/>
  <c r="AJ29" i="4"/>
  <c r="F15" i="1"/>
  <c r="X15" i="1"/>
  <c r="E15" i="1"/>
  <c r="AR28" i="4"/>
  <c r="AD29" i="5"/>
  <c r="Y29" i="5"/>
  <c r="AR27" i="4"/>
  <c r="AD28" i="5"/>
  <c r="Y28" i="5"/>
  <c r="AR24" i="4"/>
  <c r="AD25" i="5"/>
  <c r="Y25" i="5"/>
  <c r="J26" i="4"/>
  <c r="X26" i="5"/>
  <c r="AO25" i="4"/>
  <c r="AJ25" i="4"/>
  <c r="S6" i="4"/>
  <c r="P5" i="4"/>
  <c r="B17" i="1" l="1"/>
  <c r="B18" i="1" s="1"/>
  <c r="B19" i="1" s="1"/>
  <c r="J31" i="4"/>
  <c r="X31" i="5"/>
  <c r="AJ30" i="4"/>
  <c r="AO30" i="4"/>
  <c r="F16" i="1"/>
  <c r="E16" i="1"/>
  <c r="X16" i="1"/>
  <c r="AR29" i="4"/>
  <c r="Y30" i="5"/>
  <c r="AD30" i="5"/>
  <c r="AR25" i="4"/>
  <c r="Y26" i="5"/>
  <c r="AD26" i="5"/>
  <c r="X27" i="5"/>
  <c r="AO26" i="4"/>
  <c r="AJ26" i="4"/>
  <c r="P6" i="4"/>
  <c r="V5" i="4"/>
  <c r="AG6" i="4" s="1"/>
  <c r="AR30" i="4" l="1"/>
  <c r="J36" i="4"/>
  <c r="B20" i="1"/>
  <c r="B21" i="1" s="1"/>
  <c r="F19" i="1"/>
  <c r="X19" i="1"/>
  <c r="E19" i="1"/>
  <c r="F18" i="1"/>
  <c r="J35" i="4"/>
  <c r="E18" i="1"/>
  <c r="X18" i="1"/>
  <c r="X32" i="5"/>
  <c r="J32" i="4"/>
  <c r="AO31" i="4"/>
  <c r="AJ31" i="4"/>
  <c r="J34" i="4"/>
  <c r="F17" i="1"/>
  <c r="X17" i="1"/>
  <c r="E17" i="1"/>
  <c r="AD31" i="5"/>
  <c r="Y31" i="5"/>
  <c r="AR26" i="4"/>
  <c r="Y27" i="5"/>
  <c r="AD27" i="5"/>
  <c r="V6" i="4"/>
  <c r="AG7" i="4" s="1"/>
  <c r="AH7" i="4" s="1"/>
  <c r="AJ7" i="4" s="1"/>
  <c r="X5" i="4"/>
  <c r="J38" i="4" l="1"/>
  <c r="B22" i="1"/>
  <c r="B23" i="1" s="1"/>
  <c r="X21" i="1"/>
  <c r="E21" i="1"/>
  <c r="F21" i="1"/>
  <c r="J37" i="4"/>
  <c r="F20" i="1"/>
  <c r="X20" i="1"/>
  <c r="E20" i="1"/>
  <c r="X37" i="5"/>
  <c r="AO36" i="4"/>
  <c r="AJ36" i="4"/>
  <c r="X36" i="5"/>
  <c r="AO35" i="4"/>
  <c r="AJ35" i="4"/>
  <c r="X35" i="5"/>
  <c r="AO34" i="4"/>
  <c r="AJ34" i="4"/>
  <c r="AR31" i="4"/>
  <c r="J33" i="4"/>
  <c r="X33" i="5"/>
  <c r="AO32" i="4"/>
  <c r="AJ32" i="4"/>
  <c r="Y32" i="5"/>
  <c r="AD32" i="5"/>
  <c r="AH6" i="4"/>
  <c r="X6" i="4"/>
  <c r="B24" i="1" l="1"/>
  <c r="B25" i="1" s="1"/>
  <c r="J42" i="4"/>
  <c r="F23" i="1"/>
  <c r="E23" i="1"/>
  <c r="X23" i="1"/>
  <c r="J41" i="4"/>
  <c r="F22" i="1"/>
  <c r="E22" i="1"/>
  <c r="X22" i="1"/>
  <c r="X39" i="5"/>
  <c r="J39" i="4"/>
  <c r="AO38" i="4"/>
  <c r="AJ38" i="4"/>
  <c r="X38" i="5"/>
  <c r="AO37" i="4"/>
  <c r="AJ37" i="4"/>
  <c r="AR36" i="4"/>
  <c r="AD37" i="5"/>
  <c r="Y37" i="5"/>
  <c r="AR35" i="4"/>
  <c r="Y36" i="5"/>
  <c r="AD36" i="5"/>
  <c r="X34" i="5"/>
  <c r="AO33" i="4"/>
  <c r="AJ33" i="4"/>
  <c r="AR32" i="4"/>
  <c r="AD33" i="5"/>
  <c r="Y33" i="5"/>
  <c r="AR34" i="4"/>
  <c r="Y35" i="5"/>
  <c r="AD35" i="5"/>
  <c r="AJ6" i="4"/>
  <c r="B26" i="1" l="1"/>
  <c r="J44" i="4"/>
  <c r="F25" i="1"/>
  <c r="E25" i="1"/>
  <c r="X25" i="1"/>
  <c r="X43" i="5"/>
  <c r="AO42" i="4"/>
  <c r="AJ42" i="4"/>
  <c r="F24" i="1"/>
  <c r="J43" i="4"/>
  <c r="E24" i="1"/>
  <c r="X24" i="1"/>
  <c r="AR38" i="4"/>
  <c r="J40" i="4"/>
  <c r="X40" i="5"/>
  <c r="AO39" i="4"/>
  <c r="AJ39" i="4"/>
  <c r="AD39" i="5"/>
  <c r="Y39" i="5"/>
  <c r="X42" i="5"/>
  <c r="AO41" i="4"/>
  <c r="AJ41" i="4"/>
  <c r="AR37" i="4"/>
  <c r="AD38" i="5"/>
  <c r="Y38" i="5"/>
  <c r="AR33" i="4"/>
  <c r="AD34" i="5"/>
  <c r="Y34" i="5"/>
  <c r="B27" i="1" l="1"/>
  <c r="B28" i="1" s="1"/>
  <c r="J45" i="4"/>
  <c r="X45" i="5"/>
  <c r="AO44" i="4"/>
  <c r="AJ44" i="4"/>
  <c r="F26" i="1"/>
  <c r="E26" i="1"/>
  <c r="X26" i="1"/>
  <c r="X44" i="5"/>
  <c r="AO43" i="4"/>
  <c r="AJ43" i="4"/>
  <c r="AR42" i="4"/>
  <c r="AD43" i="5"/>
  <c r="Y43" i="5"/>
  <c r="AR41" i="4"/>
  <c r="Y42" i="5"/>
  <c r="AD42" i="5"/>
  <c r="AR39" i="4"/>
  <c r="AD40" i="5"/>
  <c r="Y40" i="5"/>
  <c r="X41" i="5"/>
  <c r="AO40" i="4"/>
  <c r="AJ40" i="4"/>
  <c r="B29" i="1" l="1"/>
  <c r="J49" i="4"/>
  <c r="F28" i="1"/>
  <c r="E28" i="1"/>
  <c r="X28" i="1"/>
  <c r="J46" i="4"/>
  <c r="X46" i="5"/>
  <c r="AJ45" i="4"/>
  <c r="AO45" i="4"/>
  <c r="J48" i="4"/>
  <c r="F27" i="1"/>
  <c r="E27" i="1"/>
  <c r="X27" i="1"/>
  <c r="AR44" i="4"/>
  <c r="AD45" i="5"/>
  <c r="Y45" i="5"/>
  <c r="AR43" i="4"/>
  <c r="AD44" i="5"/>
  <c r="Y44" i="5"/>
  <c r="Y41" i="5"/>
  <c r="AD41" i="5"/>
  <c r="AR40" i="4"/>
  <c r="AR45" i="4" l="1"/>
  <c r="B30" i="1"/>
  <c r="J50" i="4"/>
  <c r="X50" i="5"/>
  <c r="AO49" i="4"/>
  <c r="AJ49" i="4"/>
  <c r="F29" i="1"/>
  <c r="E29" i="1"/>
  <c r="X29" i="1"/>
  <c r="X49" i="5"/>
  <c r="AO48" i="4"/>
  <c r="AJ48" i="4"/>
  <c r="Y46" i="5"/>
  <c r="AD46" i="5"/>
  <c r="J47" i="4"/>
  <c r="X47" i="5"/>
  <c r="AO46" i="4"/>
  <c r="AJ46" i="4"/>
  <c r="B31" i="1" l="1"/>
  <c r="B32" i="1" s="1"/>
  <c r="J51" i="4"/>
  <c r="AR49" i="4"/>
  <c r="X51" i="5"/>
  <c r="AO50" i="4"/>
  <c r="AJ50" i="4"/>
  <c r="F30" i="1"/>
  <c r="E30" i="1"/>
  <c r="X30" i="1"/>
  <c r="AD50" i="5"/>
  <c r="Y50" i="5"/>
  <c r="AR46" i="4"/>
  <c r="X48" i="5"/>
  <c r="AJ47" i="4"/>
  <c r="AO47" i="4"/>
  <c r="Y47" i="5"/>
  <c r="AD47" i="5"/>
  <c r="AR48" i="4"/>
  <c r="AD49" i="5"/>
  <c r="Y49" i="5"/>
  <c r="J55" i="4" l="1"/>
  <c r="X56" i="5" s="1"/>
  <c r="B33" i="1"/>
  <c r="E32" i="1"/>
  <c r="F32" i="1"/>
  <c r="X32" i="1"/>
  <c r="X52" i="5"/>
  <c r="AO51" i="4"/>
  <c r="AJ51" i="4"/>
  <c r="J52" i="4"/>
  <c r="J53" i="4" s="1"/>
  <c r="J54" i="4" s="1"/>
  <c r="F31" i="1"/>
  <c r="X31" i="1"/>
  <c r="E31" i="1"/>
  <c r="AD51" i="5"/>
  <c r="Y51" i="5"/>
  <c r="AR50" i="4"/>
  <c r="AR47" i="4"/>
  <c r="Y48" i="5"/>
  <c r="AD48" i="5"/>
  <c r="AJ55" i="4" l="1"/>
  <c r="AO55" i="4"/>
  <c r="B34" i="1"/>
  <c r="J56" i="4"/>
  <c r="F33" i="1"/>
  <c r="E33" i="1"/>
  <c r="X33" i="1"/>
  <c r="Y56" i="5"/>
  <c r="AD56" i="5"/>
  <c r="X53" i="5"/>
  <c r="AO52" i="4"/>
  <c r="AJ52" i="4"/>
  <c r="AR51" i="4"/>
  <c r="Y52" i="5"/>
  <c r="AD52" i="5"/>
  <c r="AR55" i="4" l="1"/>
  <c r="B35" i="1"/>
  <c r="J57" i="4"/>
  <c r="X57" i="5"/>
  <c r="AO56" i="4"/>
  <c r="AJ56" i="4"/>
  <c r="F34" i="1"/>
  <c r="E34" i="1"/>
  <c r="X34" i="1"/>
  <c r="AR52" i="4"/>
  <c r="X54" i="5"/>
  <c r="AO53" i="4"/>
  <c r="AJ53" i="4"/>
  <c r="Y53" i="5"/>
  <c r="AD53" i="5"/>
  <c r="B36" i="1" l="1"/>
  <c r="J58" i="4"/>
  <c r="X58" i="5"/>
  <c r="AO57" i="4"/>
  <c r="AJ57" i="4"/>
  <c r="F35" i="1"/>
  <c r="E35" i="1"/>
  <c r="X35" i="1"/>
  <c r="AR56" i="4"/>
  <c r="Y57" i="5"/>
  <c r="AD57" i="5"/>
  <c r="Y54" i="5"/>
  <c r="AD54" i="5"/>
  <c r="AR53" i="4"/>
  <c r="X55" i="5"/>
  <c r="AO54" i="4"/>
  <c r="AJ54" i="4"/>
  <c r="B37" i="1" l="1"/>
  <c r="J59" i="4"/>
  <c r="J60" i="4" s="1"/>
  <c r="X59" i="5"/>
  <c r="AO58" i="4"/>
  <c r="AJ58" i="4"/>
  <c r="F36" i="1"/>
  <c r="X36" i="1"/>
  <c r="E36" i="1"/>
  <c r="AR57" i="4"/>
  <c r="AD58" i="5"/>
  <c r="Y58" i="5"/>
  <c r="AR54" i="4"/>
  <c r="Y55" i="5"/>
  <c r="AD55" i="5"/>
  <c r="J61" i="4" l="1"/>
  <c r="X61" i="5"/>
  <c r="AO60" i="4"/>
  <c r="AJ60" i="4"/>
  <c r="B38" i="1"/>
  <c r="J63" i="4"/>
  <c r="X60" i="5"/>
  <c r="AO59" i="4"/>
  <c r="AJ59" i="4"/>
  <c r="F37" i="1"/>
  <c r="E37" i="1"/>
  <c r="X37" i="1"/>
  <c r="AR58" i="4"/>
  <c r="AD59" i="5"/>
  <c r="Y59" i="5"/>
  <c r="B39" i="1" l="1"/>
  <c r="B40" i="1" s="1"/>
  <c r="J64" i="4"/>
  <c r="X64" i="5"/>
  <c r="AO63" i="4"/>
  <c r="AJ63" i="4"/>
  <c r="F38" i="1"/>
  <c r="E38" i="1"/>
  <c r="X38" i="1"/>
  <c r="AR60" i="4"/>
  <c r="Y61" i="5"/>
  <c r="AD61" i="5"/>
  <c r="J62" i="4"/>
  <c r="X62" i="5"/>
  <c r="AO61" i="4"/>
  <c r="AJ61" i="4"/>
  <c r="AR59" i="4"/>
  <c r="Y60" i="5"/>
  <c r="AD60" i="5"/>
  <c r="B41" i="1" l="1"/>
  <c r="B42" i="1" s="1"/>
  <c r="J66" i="4"/>
  <c r="AR61" i="4"/>
  <c r="F40" i="1"/>
  <c r="X40" i="1"/>
  <c r="E40" i="1"/>
  <c r="X65" i="5"/>
  <c r="AJ64" i="4"/>
  <c r="AO64" i="4"/>
  <c r="F39" i="1"/>
  <c r="J65" i="4"/>
  <c r="E39" i="1"/>
  <c r="X39" i="1"/>
  <c r="X63" i="5"/>
  <c r="AO62" i="4"/>
  <c r="AJ62" i="4"/>
  <c r="AR63" i="4"/>
  <c r="Y62" i="5"/>
  <c r="AD62" i="5"/>
  <c r="Y64" i="5"/>
  <c r="AD64" i="5"/>
  <c r="AR64" i="4" l="1"/>
  <c r="B43" i="1"/>
  <c r="J70" i="4"/>
  <c r="F42" i="1"/>
  <c r="X42" i="1"/>
  <c r="E42" i="1"/>
  <c r="J67" i="4"/>
  <c r="X67" i="5"/>
  <c r="AO66" i="4"/>
  <c r="AJ66" i="4"/>
  <c r="F41" i="1"/>
  <c r="J69" i="4"/>
  <c r="E41" i="1"/>
  <c r="X41" i="1"/>
  <c r="X66" i="5"/>
  <c r="AO65" i="4"/>
  <c r="AJ65" i="4"/>
  <c r="AD65" i="5"/>
  <c r="Y65" i="5"/>
  <c r="AR62" i="4"/>
  <c r="Y63" i="5"/>
  <c r="AD63" i="5"/>
  <c r="B44" i="1" l="1"/>
  <c r="J71" i="4"/>
  <c r="X71" i="5"/>
  <c r="AO70" i="4"/>
  <c r="AJ70" i="4"/>
  <c r="F43" i="1"/>
  <c r="E43" i="1"/>
  <c r="X43" i="1"/>
  <c r="X70" i="5"/>
  <c r="AJ69" i="4"/>
  <c r="AO69" i="4"/>
  <c r="AR66" i="4"/>
  <c r="Y67" i="5"/>
  <c r="AD67" i="5"/>
  <c r="J68" i="4"/>
  <c r="X68" i="5"/>
  <c r="AO67" i="4"/>
  <c r="AJ67" i="4"/>
  <c r="AR65" i="4"/>
  <c r="AD66" i="5"/>
  <c r="Y66" i="5"/>
  <c r="AR69" i="4" l="1"/>
  <c r="B45" i="1"/>
  <c r="J72" i="4"/>
  <c r="X72" i="5"/>
  <c r="AO71" i="4"/>
  <c r="AJ71" i="4"/>
  <c r="F44" i="1"/>
  <c r="E44" i="1"/>
  <c r="X44" i="1"/>
  <c r="AR70" i="4"/>
  <c r="AD71" i="5"/>
  <c r="Y71" i="5"/>
  <c r="AD68" i="5"/>
  <c r="Y68" i="5"/>
  <c r="AR67" i="4"/>
  <c r="X69" i="5"/>
  <c r="AO68" i="4"/>
  <c r="AJ68" i="4"/>
  <c r="Y70" i="5"/>
  <c r="AD70" i="5"/>
  <c r="B46" i="1" l="1"/>
  <c r="J73" i="4"/>
  <c r="J74" i="4" s="1"/>
  <c r="X73" i="5"/>
  <c r="AJ72" i="4"/>
  <c r="AO72" i="4"/>
  <c r="F45" i="1"/>
  <c r="E45" i="1"/>
  <c r="X45" i="1"/>
  <c r="AR71" i="4"/>
  <c r="AD72" i="5"/>
  <c r="Y72" i="5"/>
  <c r="AR68" i="4"/>
  <c r="Y69" i="5"/>
  <c r="AD69" i="5"/>
  <c r="AR72" i="4" l="1"/>
  <c r="J76" i="4"/>
  <c r="X77" i="5" s="1"/>
  <c r="B47" i="1"/>
  <c r="B48" i="1" s="1"/>
  <c r="B49" i="1" s="1"/>
  <c r="B50" i="1" s="1"/>
  <c r="J75" i="4"/>
  <c r="X75" i="5"/>
  <c r="AO74" i="4"/>
  <c r="AJ74" i="4"/>
  <c r="AJ76" i="4"/>
  <c r="X74" i="5"/>
  <c r="AO73" i="4"/>
  <c r="AJ73" i="4"/>
  <c r="F46" i="1"/>
  <c r="X46" i="1"/>
  <c r="E46" i="1"/>
  <c r="AD73" i="5"/>
  <c r="Y73" i="5"/>
  <c r="AO76" i="4" l="1"/>
  <c r="AR76" i="4" s="1"/>
  <c r="J80" i="4"/>
  <c r="X81" i="5" s="1"/>
  <c r="B51" i="1"/>
  <c r="B52" i="1" s="1"/>
  <c r="B53" i="1" s="1"/>
  <c r="B54" i="1" s="1"/>
  <c r="B55" i="1" s="1"/>
  <c r="B56" i="1" s="1"/>
  <c r="J90" i="4" s="1"/>
  <c r="J81" i="4"/>
  <c r="AO81" i="4" s="1"/>
  <c r="AJ80" i="4"/>
  <c r="F50" i="1"/>
  <c r="E50" i="1"/>
  <c r="X50" i="1"/>
  <c r="F49" i="1"/>
  <c r="J79" i="4"/>
  <c r="E49" i="1"/>
  <c r="X49" i="1"/>
  <c r="J78" i="4"/>
  <c r="F48" i="1"/>
  <c r="E48" i="1"/>
  <c r="X48" i="1"/>
  <c r="F47" i="1"/>
  <c r="J77" i="4"/>
  <c r="E47" i="1"/>
  <c r="X47" i="1"/>
  <c r="Y77" i="5"/>
  <c r="AD77" i="5"/>
  <c r="AR74" i="4"/>
  <c r="Y75" i="5"/>
  <c r="AD75" i="5"/>
  <c r="X76" i="5"/>
  <c r="AO75" i="4"/>
  <c r="AJ75" i="4"/>
  <c r="AR73" i="4"/>
  <c r="AD74" i="5"/>
  <c r="Y74" i="5"/>
  <c r="AO90" i="4" l="1"/>
  <c r="AJ90" i="4"/>
  <c r="X91" i="5"/>
  <c r="AO80" i="4"/>
  <c r="AR80" i="4" s="1"/>
  <c r="F56" i="1"/>
  <c r="B57" i="1"/>
  <c r="J91" i="4" s="1"/>
  <c r="E56" i="1"/>
  <c r="X56" i="1"/>
  <c r="F55" i="1"/>
  <c r="J87" i="4"/>
  <c r="E55" i="1"/>
  <c r="X55" i="1"/>
  <c r="F54" i="1"/>
  <c r="J86" i="4"/>
  <c r="E54" i="1"/>
  <c r="X54" i="1"/>
  <c r="F53" i="1"/>
  <c r="J85" i="4"/>
  <c r="E53" i="1"/>
  <c r="X53" i="1"/>
  <c r="F52" i="1"/>
  <c r="J84" i="4"/>
  <c r="E52" i="1"/>
  <c r="X52" i="1"/>
  <c r="F51" i="1"/>
  <c r="J83" i="4"/>
  <c r="AO83" i="4" s="1"/>
  <c r="E51" i="1"/>
  <c r="X51" i="1"/>
  <c r="Y81" i="5"/>
  <c r="AD81" i="5"/>
  <c r="J82" i="4"/>
  <c r="AO82" i="4" s="1"/>
  <c r="X82" i="5"/>
  <c r="AJ81" i="4"/>
  <c r="AR81" i="4" s="1"/>
  <c r="X80" i="5"/>
  <c r="AO79" i="4"/>
  <c r="AJ79" i="4"/>
  <c r="X79" i="5"/>
  <c r="AO78" i="4"/>
  <c r="AJ78" i="4"/>
  <c r="AR78" i="4" s="1"/>
  <c r="X78" i="5"/>
  <c r="AO77" i="4"/>
  <c r="AJ77" i="4"/>
  <c r="Y76" i="5"/>
  <c r="AD76" i="5"/>
  <c r="AR75" i="4"/>
  <c r="AO87" i="4" l="1"/>
  <c r="AJ87" i="4"/>
  <c r="AO84" i="4"/>
  <c r="AJ84" i="4"/>
  <c r="AO86" i="4"/>
  <c r="AJ86" i="4"/>
  <c r="AO91" i="4"/>
  <c r="AJ91" i="4"/>
  <c r="AO85" i="4"/>
  <c r="AJ85" i="4"/>
  <c r="AR90" i="4"/>
  <c r="X92" i="5"/>
  <c r="Y91" i="5"/>
  <c r="AD91" i="5"/>
  <c r="B58" i="1"/>
  <c r="E57" i="1"/>
  <c r="F57" i="1"/>
  <c r="X57" i="1"/>
  <c r="J88" i="4"/>
  <c r="X88" i="5"/>
  <c r="X87" i="5"/>
  <c r="X86" i="5"/>
  <c r="X85" i="5"/>
  <c r="X84" i="5"/>
  <c r="AJ83" i="4"/>
  <c r="AR83" i="4" s="1"/>
  <c r="Y82" i="5"/>
  <c r="AD82" i="5"/>
  <c r="X83" i="5"/>
  <c r="AJ82" i="4"/>
  <c r="AR82" i="4" s="1"/>
  <c r="AR79" i="4"/>
  <c r="Y80" i="5"/>
  <c r="AD80" i="5"/>
  <c r="Y79" i="5"/>
  <c r="AD79" i="5"/>
  <c r="AR77" i="4"/>
  <c r="AD78" i="5"/>
  <c r="Y78" i="5"/>
  <c r="AR85" i="4" l="1"/>
  <c r="AR91" i="4"/>
  <c r="AO88" i="4"/>
  <c r="AJ88" i="4"/>
  <c r="AR86" i="4"/>
  <c r="AR84" i="4"/>
  <c r="AR87" i="4"/>
  <c r="J92" i="4"/>
  <c r="B59" i="1"/>
  <c r="B60" i="1" s="1"/>
  <c r="B61" i="1" s="1"/>
  <c r="B62" i="1" s="1"/>
  <c r="B63" i="1" s="1"/>
  <c r="B64" i="1" s="1"/>
  <c r="B65" i="1" s="1"/>
  <c r="B66" i="1" s="1"/>
  <c r="X93" i="5"/>
  <c r="AD92" i="5"/>
  <c r="Y92" i="5"/>
  <c r="F58" i="1"/>
  <c r="E58" i="1"/>
  <c r="X58" i="1"/>
  <c r="Y88" i="5"/>
  <c r="AD88" i="5"/>
  <c r="J89" i="4"/>
  <c r="X89" i="5"/>
  <c r="AD87" i="5"/>
  <c r="Y87" i="5"/>
  <c r="Y86" i="5"/>
  <c r="AD86" i="5"/>
  <c r="AD85" i="5"/>
  <c r="Y85" i="5"/>
  <c r="Y84" i="5"/>
  <c r="AD84" i="5"/>
  <c r="Y83" i="5"/>
  <c r="AD83" i="5"/>
  <c r="J104" i="4" l="1"/>
  <c r="B67" i="1"/>
  <c r="B68" i="1" s="1"/>
  <c r="B69" i="1" s="1"/>
  <c r="B70" i="1" s="1"/>
  <c r="B71" i="1" s="1"/>
  <c r="B72" i="1" s="1"/>
  <c r="AO89" i="4"/>
  <c r="AJ89" i="4"/>
  <c r="AO92" i="4"/>
  <c r="AJ92" i="4"/>
  <c r="X105" i="5"/>
  <c r="AO104" i="4"/>
  <c r="AJ104" i="4"/>
  <c r="AR88" i="4"/>
  <c r="F66" i="1"/>
  <c r="X66" i="1"/>
  <c r="E66" i="1"/>
  <c r="J101" i="4"/>
  <c r="F65" i="1"/>
  <c r="E65" i="1"/>
  <c r="X65" i="1"/>
  <c r="F64" i="1"/>
  <c r="J100" i="4"/>
  <c r="E64" i="1"/>
  <c r="X64" i="1"/>
  <c r="F63" i="1"/>
  <c r="J99" i="4"/>
  <c r="E63" i="1"/>
  <c r="X63" i="1"/>
  <c r="F62" i="1"/>
  <c r="J98" i="4"/>
  <c r="E62" i="1"/>
  <c r="X62" i="1"/>
  <c r="J97" i="4"/>
  <c r="E61" i="1"/>
  <c r="F61" i="1"/>
  <c r="X61" i="1"/>
  <c r="F60" i="1"/>
  <c r="J94" i="4"/>
  <c r="E60" i="1"/>
  <c r="X60" i="1"/>
  <c r="F59" i="1"/>
  <c r="J93" i="4"/>
  <c r="E59" i="1"/>
  <c r="X59" i="1"/>
  <c r="Y93" i="5"/>
  <c r="AD93" i="5"/>
  <c r="Y89" i="5"/>
  <c r="AD89" i="5"/>
  <c r="X90" i="5"/>
  <c r="J112" i="4" l="1"/>
  <c r="X113" i="5" s="1"/>
  <c r="B73" i="1"/>
  <c r="B74" i="1" s="1"/>
  <c r="B75" i="1" s="1"/>
  <c r="B76" i="1" s="1"/>
  <c r="B77" i="1" s="1"/>
  <c r="B78" i="1" s="1"/>
  <c r="B79" i="1" s="1"/>
  <c r="B80" i="1" s="1"/>
  <c r="B81" i="1" s="1"/>
  <c r="B82" i="1" s="1"/>
  <c r="J111" i="4"/>
  <c r="F71" i="1"/>
  <c r="E71" i="1"/>
  <c r="X71" i="1"/>
  <c r="F70" i="1"/>
  <c r="J108" i="4"/>
  <c r="E70" i="1"/>
  <c r="X70" i="1"/>
  <c r="J107" i="4"/>
  <c r="E69" i="1"/>
  <c r="F69" i="1"/>
  <c r="X69" i="1"/>
  <c r="F68" i="1"/>
  <c r="J106" i="4"/>
  <c r="E68" i="1"/>
  <c r="X68" i="1"/>
  <c r="F67" i="1"/>
  <c r="J105" i="4"/>
  <c r="E67" i="1"/>
  <c r="X67" i="1"/>
  <c r="X98" i="5"/>
  <c r="AO97" i="4"/>
  <c r="AJ97" i="4"/>
  <c r="X99" i="5"/>
  <c r="AO98" i="4"/>
  <c r="AJ98" i="4"/>
  <c r="AO93" i="4"/>
  <c r="AJ93" i="4"/>
  <c r="AR92" i="4"/>
  <c r="AR104" i="4"/>
  <c r="Y105" i="5"/>
  <c r="AD105" i="5"/>
  <c r="X102" i="5"/>
  <c r="AO101" i="4"/>
  <c r="AJ101" i="4"/>
  <c r="X100" i="5"/>
  <c r="AO99" i="4"/>
  <c r="AJ99" i="4"/>
  <c r="J95" i="4"/>
  <c r="J96" i="4" s="1"/>
  <c r="X95" i="5"/>
  <c r="AJ94" i="4"/>
  <c r="AO94" i="4"/>
  <c r="X101" i="5"/>
  <c r="AO100" i="4"/>
  <c r="AJ100" i="4"/>
  <c r="AR89" i="4"/>
  <c r="J102" i="4"/>
  <c r="X94" i="5"/>
  <c r="Y90" i="5"/>
  <c r="AD90" i="5"/>
  <c r="J126" i="4" l="1"/>
  <c r="F82" i="1"/>
  <c r="X82" i="1"/>
  <c r="E82" i="1"/>
  <c r="F81" i="1"/>
  <c r="J125" i="4"/>
  <c r="E81" i="1"/>
  <c r="X81" i="1"/>
  <c r="F80" i="1"/>
  <c r="J122" i="4"/>
  <c r="E80" i="1"/>
  <c r="X80" i="1"/>
  <c r="J121" i="4"/>
  <c r="F79" i="1"/>
  <c r="E79" i="1"/>
  <c r="X79" i="1"/>
  <c r="AR94" i="4"/>
  <c r="F78" i="1"/>
  <c r="J120" i="4"/>
  <c r="E78" i="1"/>
  <c r="X78" i="1"/>
  <c r="J119" i="4"/>
  <c r="F77" i="1"/>
  <c r="E77" i="1"/>
  <c r="X77" i="1"/>
  <c r="J118" i="4"/>
  <c r="F76" i="1"/>
  <c r="E76" i="1"/>
  <c r="X76" i="1"/>
  <c r="J115" i="4"/>
  <c r="F75" i="1"/>
  <c r="E75" i="1"/>
  <c r="X75" i="1"/>
  <c r="F74" i="1"/>
  <c r="J114" i="4"/>
  <c r="E74" i="1"/>
  <c r="X74" i="1"/>
  <c r="J113" i="4"/>
  <c r="F73" i="1"/>
  <c r="E73" i="1"/>
  <c r="X73" i="1"/>
  <c r="X112" i="5"/>
  <c r="AO111" i="4"/>
  <c r="AJ111" i="4"/>
  <c r="X109" i="5"/>
  <c r="J109" i="4"/>
  <c r="AO108" i="4"/>
  <c r="AJ108" i="4"/>
  <c r="X108" i="5"/>
  <c r="AO107" i="4"/>
  <c r="AJ107" i="4"/>
  <c r="X107" i="5"/>
  <c r="AJ106" i="4"/>
  <c r="AO106" i="4"/>
  <c r="X106" i="5"/>
  <c r="AJ105" i="4"/>
  <c r="AO105" i="4"/>
  <c r="AR101" i="4"/>
  <c r="X103" i="5"/>
  <c r="AO102" i="4"/>
  <c r="AJ102" i="4"/>
  <c r="Y102" i="5"/>
  <c r="AD102" i="5"/>
  <c r="X97" i="5"/>
  <c r="AO96" i="4"/>
  <c r="AJ96" i="4"/>
  <c r="AR100" i="4"/>
  <c r="AD101" i="5"/>
  <c r="Y101" i="5"/>
  <c r="Y95" i="5"/>
  <c r="AD95" i="5"/>
  <c r="Y99" i="5"/>
  <c r="AD99" i="5"/>
  <c r="AR97" i="4"/>
  <c r="AD100" i="5"/>
  <c r="Y100" i="5"/>
  <c r="AR93" i="4"/>
  <c r="AR98" i="4"/>
  <c r="X96" i="5"/>
  <c r="AO95" i="4"/>
  <c r="AJ95" i="4"/>
  <c r="AR99" i="4"/>
  <c r="Y98" i="5"/>
  <c r="AD98" i="5"/>
  <c r="J103" i="4"/>
  <c r="AD94" i="5"/>
  <c r="Y94" i="5"/>
  <c r="AO126" i="4" l="1"/>
  <c r="AJ126" i="4"/>
  <c r="X126" i="5"/>
  <c r="AO125" i="4"/>
  <c r="AJ125" i="4"/>
  <c r="X123" i="5"/>
  <c r="J123" i="4"/>
  <c r="AO122" i="4"/>
  <c r="AJ122" i="4"/>
  <c r="AR105" i="4"/>
  <c r="X122" i="5"/>
  <c r="AO121" i="4"/>
  <c r="AJ121" i="4"/>
  <c r="X121" i="5"/>
  <c r="AO120" i="4"/>
  <c r="AJ120" i="4"/>
  <c r="X120" i="5"/>
  <c r="AO119" i="4"/>
  <c r="AJ119" i="4"/>
  <c r="X119" i="5"/>
  <c r="AO118" i="4"/>
  <c r="AJ118" i="4"/>
  <c r="J116" i="4"/>
  <c r="X116" i="5"/>
  <c r="AO115" i="4"/>
  <c r="AJ115" i="4"/>
  <c r="X115" i="5"/>
  <c r="AJ114" i="4"/>
  <c r="AO114" i="4"/>
  <c r="AR114" i="4" s="1"/>
  <c r="AR106" i="4"/>
  <c r="X114" i="5"/>
  <c r="AO113" i="4"/>
  <c r="AJ113" i="4"/>
  <c r="AR111" i="4"/>
  <c r="AD112" i="5"/>
  <c r="Y112" i="5"/>
  <c r="J110" i="4"/>
  <c r="X110" i="5"/>
  <c r="AO109" i="4"/>
  <c r="AJ109" i="4"/>
  <c r="AR108" i="4"/>
  <c r="Y109" i="5"/>
  <c r="AD109" i="5"/>
  <c r="AR107" i="4"/>
  <c r="AD108" i="5"/>
  <c r="Y108" i="5"/>
  <c r="AD107" i="5"/>
  <c r="Y107" i="5"/>
  <c r="AD106" i="5"/>
  <c r="Y106" i="5"/>
  <c r="Y96" i="5"/>
  <c r="AD96" i="5"/>
  <c r="X104" i="5"/>
  <c r="AO103" i="4"/>
  <c r="AJ103" i="4"/>
  <c r="AR96" i="4"/>
  <c r="Y97" i="5"/>
  <c r="AD97" i="5"/>
  <c r="Y103" i="5"/>
  <c r="AD103" i="5"/>
  <c r="AR95" i="4"/>
  <c r="AR102" i="4"/>
  <c r="AR126" i="4" l="1"/>
  <c r="AR125" i="4"/>
  <c r="AD126" i="5"/>
  <c r="Y126" i="5"/>
  <c r="J124" i="4"/>
  <c r="X124" i="5"/>
  <c r="AJ123" i="4"/>
  <c r="AO123" i="4"/>
  <c r="AR123" i="4" s="1"/>
  <c r="AR122" i="4"/>
  <c r="Y123" i="5"/>
  <c r="AD123" i="5"/>
  <c r="AR121" i="4"/>
  <c r="Y122" i="5"/>
  <c r="AD122" i="5"/>
  <c r="AR113" i="4"/>
  <c r="AR120" i="4"/>
  <c r="AR118" i="4"/>
  <c r="AD121" i="5"/>
  <c r="Y121" i="5"/>
  <c r="AR119" i="4"/>
  <c r="AD120" i="5"/>
  <c r="Y120" i="5"/>
  <c r="Y119" i="5"/>
  <c r="AD119" i="5"/>
  <c r="Y116" i="5"/>
  <c r="AD116" i="5"/>
  <c r="AR115" i="4"/>
  <c r="J117" i="4"/>
  <c r="X117" i="5"/>
  <c r="AO116" i="4"/>
  <c r="AJ116" i="4"/>
  <c r="AD115" i="5"/>
  <c r="Y115" i="5"/>
  <c r="AD114" i="5"/>
  <c r="Y114" i="5"/>
  <c r="AR109" i="4"/>
  <c r="AD110" i="5"/>
  <c r="Y110" i="5"/>
  <c r="X111" i="5"/>
  <c r="AO110" i="4"/>
  <c r="AJ110" i="4"/>
  <c r="AR103" i="4"/>
  <c r="Y104" i="5"/>
  <c r="AD104" i="5"/>
  <c r="Y124" i="5" l="1"/>
  <c r="AD124" i="5"/>
  <c r="X125" i="5"/>
  <c r="AJ124" i="4"/>
  <c r="AO124" i="4"/>
  <c r="AR124" i="4" s="1"/>
  <c r="X118" i="5"/>
  <c r="AO117" i="4"/>
  <c r="AJ117" i="4"/>
  <c r="AR116" i="4"/>
  <c r="Y117" i="5"/>
  <c r="AD117" i="5"/>
  <c r="AR110" i="4"/>
  <c r="AD111" i="5"/>
  <c r="Y111" i="5"/>
  <c r="F72" i="1"/>
  <c r="Z72" i="1"/>
  <c r="Q72" i="1"/>
  <c r="W72" i="1"/>
  <c r="Y72" i="1" s="1"/>
  <c r="AD125" i="5" l="1"/>
  <c r="Y125" i="5"/>
  <c r="AR117" i="4"/>
  <c r="Y118" i="5"/>
  <c r="AD118" i="5"/>
  <c r="R72" i="1"/>
  <c r="G112" i="4"/>
  <c r="U72" i="1"/>
  <c r="E72" i="1"/>
  <c r="I112" i="4" l="1"/>
  <c r="AH112" i="4" s="1"/>
  <c r="V73" i="1"/>
  <c r="AB112" i="4"/>
  <c r="AC112" i="4" s="1"/>
  <c r="L112" i="4"/>
  <c r="V113" i="5"/>
  <c r="AB113" i="5"/>
  <c r="AM112" i="4"/>
  <c r="K112" i="4"/>
  <c r="V72" i="1"/>
  <c r="X72" i="1"/>
  <c r="AN116" i="4" l="1"/>
  <c r="AN115" i="4"/>
  <c r="AI116" i="4"/>
  <c r="AI115" i="4"/>
  <c r="AN113" i="4"/>
  <c r="AN114" i="4"/>
  <c r="AI113" i="4"/>
  <c r="AI114" i="4"/>
  <c r="AD112" i="4"/>
  <c r="Q113" i="5"/>
  <c r="S113" i="5" s="1"/>
  <c r="T113" i="5" s="1"/>
  <c r="AO112" i="4"/>
  <c r="AN112" i="4"/>
  <c r="U113" i="5"/>
  <c r="Y113" i="5"/>
  <c r="AE112" i="4"/>
  <c r="AF113" i="5"/>
  <c r="AJ112" i="4"/>
  <c r="AQ112" i="4"/>
  <c r="AC113" i="5" s="1"/>
  <c r="AD113" i="5" s="1"/>
  <c r="AI112" i="4"/>
  <c r="AH113" i="5" l="1"/>
  <c r="AI113" i="5" s="1"/>
  <c r="AK113" i="5" s="1"/>
  <c r="AR112" i="4"/>
  <c r="AJ113" i="5" l="1"/>
  <c r="AL113" i="5" s="1"/>
  <c r="AM113" i="5" s="1"/>
</calcChain>
</file>

<file path=xl/sharedStrings.xml><?xml version="1.0" encoding="utf-8"?>
<sst xmlns="http://schemas.openxmlformats.org/spreadsheetml/2006/main" count="145" uniqueCount="107">
  <si>
    <t>BUDGET</t>
  </si>
  <si>
    <t>DATE</t>
  </si>
  <si>
    <t>BUDGET_BAL</t>
  </si>
  <si>
    <t>%_OF_BUDGET_(FED)</t>
  </si>
  <si>
    <t>#_NOT_FINALIZED</t>
  </si>
  <si>
    <t>#_FINALIZED</t>
  </si>
  <si>
    <t>TOTAL_STUDENTS</t>
  </si>
  <si>
    <t>CHANGE_IN_STUDENTS</t>
  </si>
  <si>
    <t>CHANGE_IN_FINAL</t>
  </si>
  <si>
    <t>%_OF_STUDENTS_PAID</t>
  </si>
  <si>
    <t>NOT_FINALIZED_TUITION</t>
  </si>
  <si>
    <t>FINALIZED_TUITION</t>
  </si>
  <si>
    <t>%_OF_TUITION_FINALIZED</t>
  </si>
  <si>
    <t>PENDING_FINALIZED</t>
  </si>
  <si>
    <t>FED_FINALIZED</t>
  </si>
  <si>
    <t>TUITION_ASSESSED</t>
  </si>
  <si>
    <t>CHANGE_IN_ASSESSED</t>
  </si>
  <si>
    <t>BUDGET_VARIANCE</t>
  </si>
  <si>
    <t>FINALIZED_AVG_STU</t>
  </si>
  <si>
    <t>CUMULAT_FINAL_AVG/STUDENT</t>
  </si>
  <si>
    <t>CHANGE_IN_FINALIZED_$</t>
  </si>
  <si>
    <t>#_CONFIRMED</t>
  </si>
  <si>
    <t>CONFIRMED_TUITION</t>
  </si>
  <si>
    <t>%_OF_STUDENTS_PAID_PY</t>
  </si>
  <si>
    <t>Days Before (After) 1st Day of Class</t>
  </si>
  <si>
    <t>1st Day of Class</t>
  </si>
  <si>
    <t>Days Before Start</t>
  </si>
  <si>
    <t>Change in Students</t>
  </si>
  <si>
    <t>Change in Student %</t>
  </si>
  <si>
    <t>Change in Assessed Tuition</t>
  </si>
  <si>
    <t>Change in Assessed Tuition %</t>
  </si>
  <si>
    <t>Indicated End</t>
  </si>
  <si>
    <t>% of Assessed</t>
  </si>
  <si>
    <t>Compared to FINAL</t>
  </si>
  <si>
    <t>% of Finalized</t>
  </si>
  <si>
    <t>5-Day</t>
  </si>
  <si>
    <t>Average</t>
  </si>
  <si>
    <t>(Short)</t>
  </si>
  <si>
    <t>Ahead/</t>
  </si>
  <si>
    <t>of Budget</t>
  </si>
  <si>
    <t>2022 # of Students</t>
  </si>
  <si>
    <t>2022 % Students PAID</t>
  </si>
  <si>
    <t>2022 Tuition Finalized</t>
  </si>
  <si>
    <t>2022 Total Assessed</t>
  </si>
  <si>
    <t>Date</t>
  </si>
  <si>
    <t xml:space="preserve">Days Before (After) </t>
  </si>
  <si>
    <t>Change Same Day</t>
  </si>
  <si>
    <t>Budget</t>
  </si>
  <si>
    <t>Ahead Behind</t>
  </si>
  <si>
    <t>% Finalized</t>
  </si>
  <si>
    <t>% Finalized PY</t>
  </si>
  <si>
    <t>2022 Cumulative Avg per Finalized Student</t>
  </si>
  <si>
    <t>2022</t>
  </si>
  <si>
    <t>2022 Cumulative Avg per Assessed Student</t>
  </si>
  <si>
    <t>% Change In Cumuative Avg/Finalized Student - RIGHT AXIS</t>
  </si>
  <si>
    <t>% Change In Cumuative Avg/Assessed Student - RIGHT AXIS</t>
  </si>
  <si>
    <t>Projected</t>
  </si>
  <si>
    <t>Ahead (Short)</t>
  </si>
  <si>
    <t>Change Same Day %</t>
  </si>
  <si>
    <t>Average/Finalzed 2022</t>
  </si>
  <si>
    <t>`</t>
  </si>
  <si>
    <t>Calendar Date 22 Registered</t>
  </si>
  <si>
    <t>Calendar Date 22 Finalized</t>
  </si>
  <si>
    <t>Calendar Date Change Registered</t>
  </si>
  <si>
    <t>Calendar Date Change Finalized</t>
  </si>
  <si>
    <t>Days Before Class Same Day % Change</t>
  </si>
  <si>
    <t>Assessed Same Day $</t>
  </si>
  <si>
    <t>Assessed Same Day PY $</t>
  </si>
  <si>
    <t>Forecast Ahead / (Behind)</t>
  </si>
  <si>
    <t>2022 Tuition Confirmed</t>
  </si>
  <si>
    <t>2023</t>
  </si>
  <si>
    <t>Calendar Date 23 Registered</t>
  </si>
  <si>
    <t>Calendar Date 23 Finalized</t>
  </si>
  <si>
    <t>Days Before Class 23 Same Day Registered</t>
  </si>
  <si>
    <t>Days Before Class 22 Same Day PY Registered</t>
  </si>
  <si>
    <t>Days Before Class 23 Same Day Finalized</t>
  </si>
  <si>
    <t>Days Before Class 22 Same Day PY Finalized</t>
  </si>
  <si>
    <t>Average/Finalzed 2023</t>
  </si>
  <si>
    <t>Average 23 v 22 Chg%</t>
  </si>
  <si>
    <t>2023 # of Students</t>
  </si>
  <si>
    <t>2023 # Students Paid</t>
  </si>
  <si>
    <t>2023 # Confirmed</t>
  </si>
  <si>
    <t>2023 % Students PAID</t>
  </si>
  <si>
    <t>2023 Tuition Finalized</t>
  </si>
  <si>
    <t>2023 Tuition Confirmed</t>
  </si>
  <si>
    <t>2023 Total Assessed</t>
  </si>
  <si>
    <t>2023 Budget</t>
  </si>
  <si>
    <t>2023 Cumulative Avg per Finalized Student</t>
  </si>
  <si>
    <t>2023 Cumulative Avg per Assessed Student</t>
  </si>
  <si>
    <t>2022 # students Paid</t>
  </si>
  <si>
    <t>2022 # students Confirmed</t>
  </si>
  <si>
    <t>Average $ Change</t>
  </si>
  <si>
    <t>Change in Rate</t>
  </si>
  <si>
    <t>Change in Volume</t>
  </si>
  <si>
    <t>Change in Rate/Volume</t>
  </si>
  <si>
    <t>Rate Alloc</t>
  </si>
  <si>
    <t>Volume Alloc</t>
  </si>
  <si>
    <t>Rate</t>
  </si>
  <si>
    <t>Volume</t>
  </si>
  <si>
    <t>Total</t>
  </si>
  <si>
    <t>ASSESSED</t>
  </si>
  <si>
    <t>Assessed</t>
  </si>
  <si>
    <t>Variance</t>
  </si>
  <si>
    <t>Average Assessed Forecast</t>
  </si>
  <si>
    <t>FALL 2023</t>
  </si>
  <si>
    <t>FALL 2022</t>
  </si>
  <si>
    <t>FALL 23 Finalized Tuition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</si>
</sst>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_(&quot;$&quot;* #,##0_);_(&quot;$&quot;* \(#,##0\);_(&quot;$&quot;* &quot;-&quot;??_);_(@_)"/>
  </numFmts>
  <fonts count="8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rgb="FF0070C0"/>
      <name val="Calibri"/>
      <family val="2"/>
      <scheme val="minor"/>
    </font>
    <font>
      <sz val="11"/>
      <name val="Calibri"/>
      <family val="2"/>
      <scheme val="minor"/>
    </font>
    <font>
      <sz val="11"/>
      <color rgb="FF0070C0"/>
      <name val="Calibri"/>
      <family val="2"/>
    </font>
    <font>
      <sz val="11"/>
      <color theme="4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rgb="FF0070C0"/>
      <name val="Calibri"/>
      <family val="2"/>
      <scheme val="minor"/>
    </font>
    <font>
      <sz val="11"/>
      <color rgb="FF0070C0"/>
      <name val="Calibri"/>
      <family val="2"/>
    </font>
    <font>
      <sz val="11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rgb="FF0070C0"/>
      <name val="Calibri"/>
      <family val="2"/>
    </font>
    <font>
      <sz val="11"/>
      <color theme="4" tint="-0.499984740745262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theme="4" tint="-0.499984740745262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rgb="FF0070C0"/>
      <name val="Calibri"/>
      <family val="2"/>
    </font>
    <font>
      <sz val="11"/>
      <color rgb="FF0070C0"/>
      <name val="Calibri"/>
      <family val="2"/>
      <scheme val="minor"/>
    </font>
    <font>
      <sz val="11"/>
      <color theme="4" tint="-0.499984740745262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rgb="FF0070C0"/>
      <name val="Calibri"/>
      <family val="2"/>
    </font>
    <font>
      <sz val="11"/>
      <color rgb="FF0070C0"/>
      <name val="Calibri"/>
      <family val="2"/>
      <scheme val="minor"/>
    </font>
    <font>
      <sz val="11"/>
      <color theme="4" tint="-0.499984740745262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rgb="FF0070C0"/>
      <name val="Calibri"/>
      <family val="2"/>
    </font>
    <font>
      <sz val="11"/>
      <color rgb="FF0070C0"/>
      <name val="Calibri"/>
      <family val="2"/>
      <scheme val="minor"/>
    </font>
    <font>
      <sz val="11"/>
      <color theme="4" tint="-0.499984740745262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rgb="FF0070C0"/>
      <name val="Calibri"/>
      <family val="2"/>
    </font>
    <font>
      <sz val="11"/>
      <color rgb="FF0070C0"/>
      <name val="Calibri"/>
      <family val="2"/>
      <scheme val="minor"/>
    </font>
    <font>
      <sz val="11"/>
      <color theme="4" tint="-0.499984740745262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rgb="FF0070C0"/>
      <name val="Calibri"/>
      <family val="2"/>
    </font>
    <font>
      <sz val="11"/>
      <color rgb="FF0070C0"/>
      <name val="Calibri"/>
      <family val="2"/>
      <scheme val="minor"/>
    </font>
    <font>
      <sz val="11"/>
      <color theme="4" tint="-0.499984740745262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rgb="FF0070C0"/>
      <name val="Calibri"/>
      <family val="2"/>
    </font>
    <font>
      <sz val="11"/>
      <color rgb="FF0070C0"/>
      <name val="Calibri"/>
      <family val="2"/>
      <scheme val="minor"/>
    </font>
    <font>
      <sz val="11"/>
      <color theme="4" tint="-0.499984740745262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rgb="FF0070C0"/>
      <name val="Calibri"/>
      <family val="2"/>
    </font>
    <font>
      <sz val="11"/>
      <color rgb="FF0070C0"/>
      <name val="Calibri"/>
      <family val="2"/>
      <scheme val="minor"/>
    </font>
    <font>
      <sz val="11"/>
      <color theme="4" tint="-0.499984740745262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rgb="FF0070C0"/>
      <name val="Calibri"/>
      <family val="2"/>
    </font>
    <font>
      <sz val="11"/>
      <color rgb="FF0070C0"/>
      <name val="Calibri"/>
      <family val="2"/>
      <scheme val="minor"/>
    </font>
    <font>
      <sz val="11"/>
      <color theme="4" tint="-0.499984740745262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rgb="FF0070C0"/>
      <name val="Calibri"/>
      <family val="2"/>
    </font>
    <font>
      <sz val="11"/>
      <color rgb="FF0070C0"/>
      <name val="Calibri"/>
      <scheme val="minor"/>
    </font>
    <font>
      <sz val="11"/>
      <color theme="4" tint="-0.499984740745262"/>
      <name val="Calibri"/>
      <scheme val="minor"/>
    </font>
    <font>
      <sz val="11"/>
      <name val="Calibri"/>
      <scheme val="minor"/>
    </font>
    <font>
      <sz val="11"/>
      <color theme="1"/>
      <name val="Calibri"/>
      <scheme val="minor"/>
    </font>
    <font>
      <sz val="11"/>
      <color indexed="8"/>
      <name val="Calibri"/>
    </font>
    <font>
      <sz val="11"/>
      <color rgb="FF0070C0"/>
      <name val="Calibri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</fills>
  <borders count="9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22"/>
      </right>
      <top style="thin">
        <color indexed="22"/>
      </top>
      <bottom/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11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</cellStyleXfs>
  <cellXfs count="324">
    <xf numFmtId="0" fontId="0" fillId="0" borderId="0" xfId="0"/>
    <xf numFmtId="44" fontId="0" fillId="0" borderId="0" xfId="1" applyFont="1"/>
    <xf numFmtId="44" fontId="0" fillId="0" borderId="0" xfId="1" applyFont="1" applyAlignment="1">
      <alignment horizontal="left"/>
    </xf>
    <xf numFmtId="10" fontId="0" fillId="0" borderId="0" xfId="2" applyNumberFormat="1" applyFont="1"/>
    <xf numFmtId="44" fontId="0" fillId="0" borderId="0" xfId="1" applyFont="1" applyAlignment="1">
      <alignment horizontal="center"/>
    </xf>
    <xf numFmtId="164" fontId="0" fillId="0" borderId="0" xfId="4" applyNumberFormat="1" applyFont="1"/>
    <xf numFmtId="166" fontId="0" fillId="0" borderId="0" xfId="1" applyNumberFormat="1" applyFont="1" applyAlignment="1">
      <alignment horizontal="center"/>
    </xf>
    <xf numFmtId="166" fontId="4" fillId="0" borderId="0" xfId="1" applyNumberFormat="1" applyFont="1" applyAlignment="1">
      <alignment horizontal="center"/>
    </xf>
    <xf numFmtId="166" fontId="1" fillId="0" borderId="0" xfId="1" applyNumberFormat="1" applyFont="1" applyAlignment="1">
      <alignment horizontal="center"/>
    </xf>
    <xf numFmtId="166" fontId="0" fillId="0" borderId="0" xfId="1" applyNumberFormat="1" applyFont="1"/>
    <xf numFmtId="0" fontId="0" fillId="0" borderId="0" xfId="0" applyAlignment="1">
      <alignment wrapText="1"/>
    </xf>
    <xf numFmtId="44" fontId="2" fillId="2" borderId="1" xfId="1" applyFont="1" applyFill="1" applyBorder="1" applyAlignment="1">
      <alignment horizontal="center"/>
    </xf>
    <xf numFmtId="165" fontId="2" fillId="2" borderId="1" xfId="2" applyNumberFormat="1" applyFont="1" applyFill="1" applyBorder="1" applyAlignment="1">
      <alignment horizontal="center"/>
    </xf>
    <xf numFmtId="0" fontId="2" fillId="2" borderId="1" xfId="3" applyFont="1" applyFill="1" applyBorder="1" applyAlignment="1">
      <alignment horizontal="center"/>
    </xf>
    <xf numFmtId="166" fontId="5" fillId="0" borderId="0" xfId="1" applyNumberFormat="1" applyFont="1" applyAlignment="1">
      <alignment horizontal="center"/>
    </xf>
    <xf numFmtId="164" fontId="4" fillId="0" borderId="0" xfId="4" applyNumberFormat="1" applyFont="1" applyAlignment="1"/>
    <xf numFmtId="164" fontId="2" fillId="0" borderId="2" xfId="4" applyNumberFormat="1" applyFont="1" applyFill="1" applyBorder="1" applyAlignment="1">
      <alignment horizontal="right"/>
    </xf>
    <xf numFmtId="165" fontId="2" fillId="0" borderId="2" xfId="2" applyNumberFormat="1" applyFont="1" applyFill="1" applyBorder="1" applyAlignment="1">
      <alignment horizontal="right"/>
    </xf>
    <xf numFmtId="166" fontId="0" fillId="0" borderId="0" xfId="0" applyNumberFormat="1" applyAlignment="1"/>
    <xf numFmtId="0" fontId="0" fillId="0" borderId="0" xfId="0" applyFill="1" applyAlignment="1"/>
    <xf numFmtId="14" fontId="2" fillId="2" borderId="1" xfId="3" applyNumberFormat="1" applyFont="1" applyFill="1" applyBorder="1" applyAlignment="1">
      <alignment horizontal="right"/>
    </xf>
    <xf numFmtId="14" fontId="0" fillId="0" borderId="0" xfId="0" applyNumberFormat="1" applyAlignment="1">
      <alignment horizontal="right"/>
    </xf>
    <xf numFmtId="14" fontId="0" fillId="3" borderId="0" xfId="0" applyNumberFormat="1" applyFill="1" applyAlignment="1">
      <alignment horizontal="right"/>
    </xf>
    <xf numFmtId="2" fontId="2" fillId="2" borderId="1" xfId="2" applyNumberFormat="1" applyFont="1" applyFill="1" applyBorder="1" applyAlignment="1">
      <alignment horizontal="center"/>
    </xf>
    <xf numFmtId="2" fontId="0" fillId="0" borderId="0" xfId="2" applyNumberFormat="1" applyFont="1"/>
    <xf numFmtId="166" fontId="0" fillId="0" borderId="0" xfId="0" applyNumberFormat="1"/>
    <xf numFmtId="10" fontId="2" fillId="2" borderId="1" xfId="2" applyNumberFormat="1" applyFont="1" applyFill="1" applyBorder="1" applyAlignment="1">
      <alignment horizontal="center"/>
    </xf>
    <xf numFmtId="165" fontId="6" fillId="0" borderId="0" xfId="2" applyNumberFormat="1" applyFont="1" applyFill="1" applyBorder="1" applyAlignment="1">
      <alignment horizontal="right"/>
    </xf>
    <xf numFmtId="14" fontId="0" fillId="0" borderId="0" xfId="0" applyNumberFormat="1" applyBorder="1" applyAlignment="1">
      <alignment horizontal="right"/>
    </xf>
    <xf numFmtId="166" fontId="0" fillId="0" borderId="0" xfId="0" applyNumberFormat="1" applyBorder="1" applyAlignment="1"/>
    <xf numFmtId="165" fontId="0" fillId="0" borderId="0" xfId="2" applyNumberFormat="1" applyFont="1" applyAlignment="1">
      <alignment horizontal="center"/>
    </xf>
    <xf numFmtId="164" fontId="2" fillId="2" borderId="1" xfId="4" applyNumberFormat="1" applyFont="1" applyFill="1" applyBorder="1" applyAlignment="1">
      <alignment horizontal="center"/>
    </xf>
    <xf numFmtId="166" fontId="2" fillId="2" borderId="1" xfId="1" applyNumberFormat="1" applyFont="1" applyFill="1" applyBorder="1" applyAlignment="1">
      <alignment horizontal="center"/>
    </xf>
    <xf numFmtId="44" fontId="2" fillId="2" borderId="3" xfId="1" applyFont="1" applyFill="1" applyBorder="1" applyAlignment="1">
      <alignment horizontal="center"/>
    </xf>
    <xf numFmtId="166" fontId="2" fillId="2" borderId="3" xfId="1" applyNumberFormat="1" applyFont="1" applyFill="1" applyBorder="1" applyAlignment="1">
      <alignment horizontal="center"/>
    </xf>
    <xf numFmtId="166" fontId="4" fillId="0" borderId="0" xfId="1" applyNumberFormat="1" applyFont="1" applyBorder="1" applyAlignment="1">
      <alignment horizontal="center"/>
    </xf>
    <xf numFmtId="166" fontId="1" fillId="0" borderId="0" xfId="1" applyNumberFormat="1" applyFont="1" applyBorder="1" applyAlignment="1">
      <alignment horizontal="center"/>
    </xf>
    <xf numFmtId="164" fontId="4" fillId="0" borderId="0" xfId="4" applyNumberFormat="1" applyFont="1" applyBorder="1" applyAlignment="1"/>
    <xf numFmtId="164" fontId="1" fillId="0" borderId="0" xfId="4" applyNumberFormat="1" applyFont="1" applyBorder="1" applyAlignment="1"/>
    <xf numFmtId="164" fontId="2" fillId="0" borderId="4" xfId="4" applyNumberFormat="1" applyFont="1" applyFill="1" applyBorder="1" applyAlignment="1">
      <alignment horizontal="right"/>
    </xf>
    <xf numFmtId="165" fontId="2" fillId="0" borderId="4" xfId="2" applyNumberFormat="1" applyFont="1" applyFill="1" applyBorder="1" applyAlignment="1">
      <alignment horizontal="right"/>
    </xf>
    <xf numFmtId="166" fontId="5" fillId="0" borderId="0" xfId="1" applyNumberFormat="1" applyFont="1" applyBorder="1" applyAlignment="1">
      <alignment horizontal="center"/>
    </xf>
    <xf numFmtId="166" fontId="1" fillId="0" borderId="0" xfId="1" applyNumberFormat="1" applyFont="1" applyFill="1" applyBorder="1" applyAlignment="1"/>
    <xf numFmtId="165" fontId="0" fillId="0" borderId="0" xfId="2" applyNumberFormat="1" applyFont="1"/>
    <xf numFmtId="14" fontId="2" fillId="2" borderId="1" xfId="1" applyNumberFormat="1" applyFont="1" applyFill="1" applyBorder="1" applyAlignment="1">
      <alignment horizontal="center"/>
    </xf>
    <xf numFmtId="14" fontId="0" fillId="0" borderId="0" xfId="1" applyNumberFormat="1" applyFont="1" applyAlignment="1">
      <alignment horizontal="left"/>
    </xf>
    <xf numFmtId="164" fontId="0" fillId="0" borderId="0" xfId="4" applyNumberFormat="1" applyFont="1" applyAlignment="1">
      <alignment horizontal="left"/>
    </xf>
    <xf numFmtId="164" fontId="0" fillId="0" borderId="0" xfId="0" applyNumberFormat="1"/>
    <xf numFmtId="0" fontId="0" fillId="0" borderId="0" xfId="0" applyBorder="1" applyAlignment="1">
      <alignment horizontal="center"/>
    </xf>
    <xf numFmtId="164" fontId="0" fillId="0" borderId="6" xfId="4" applyNumberFormat="1" applyFont="1" applyBorder="1"/>
    <xf numFmtId="164" fontId="0" fillId="0" borderId="5" xfId="4" applyNumberFormat="1" applyFont="1" applyBorder="1"/>
    <xf numFmtId="14" fontId="7" fillId="0" borderId="0" xfId="1" applyNumberFormat="1" applyFont="1" applyBorder="1" applyAlignment="1">
      <alignment horizontal="center"/>
    </xf>
    <xf numFmtId="0" fontId="0" fillId="0" borderId="5" xfId="0" applyBorder="1" applyAlignment="1">
      <alignment horizontal="center"/>
    </xf>
    <xf numFmtId="164" fontId="0" fillId="0" borderId="5" xfId="4" applyNumberFormat="1" applyFont="1" applyBorder="1" applyAlignment="1">
      <alignment horizontal="center"/>
    </xf>
    <xf numFmtId="0" fontId="0" fillId="0" borderId="0" xfId="0" applyAlignment="1">
      <alignment horizontal="center"/>
    </xf>
    <xf numFmtId="164" fontId="0" fillId="0" borderId="0" xfId="4" applyNumberFormat="1" applyFont="1" applyAlignment="1">
      <alignment horizontal="center"/>
    </xf>
    <xf numFmtId="164" fontId="0" fillId="0" borderId="0" xfId="4" quotePrefix="1" applyNumberFormat="1" applyFont="1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164" fontId="0" fillId="0" borderId="0" xfId="4" quotePrefix="1" applyNumberFormat="1" applyFont="1" applyAlignment="1">
      <alignment horizontal="center"/>
    </xf>
    <xf numFmtId="166" fontId="0" fillId="0" borderId="0" xfId="1" applyNumberFormat="1" applyFont="1" applyBorder="1" applyAlignment="1">
      <alignment horizontal="center"/>
    </xf>
    <xf numFmtId="164" fontId="0" fillId="0" borderId="6" xfId="4" quotePrefix="1" applyNumberFormat="1" applyFont="1" applyBorder="1" applyAlignment="1">
      <alignment horizontal="left"/>
    </xf>
    <xf numFmtId="165" fontId="0" fillId="0" borderId="0" xfId="2" applyNumberFormat="1" applyFont="1" applyFill="1" applyBorder="1" applyAlignment="1">
      <alignment horizontal="center"/>
    </xf>
    <xf numFmtId="165" fontId="0" fillId="0" borderId="5" xfId="2" applyNumberFormat="1" applyFont="1" applyBorder="1" applyAlignment="1">
      <alignment horizontal="center"/>
    </xf>
    <xf numFmtId="166" fontId="6" fillId="0" borderId="0" xfId="1" applyNumberFormat="1" applyFont="1" applyFill="1" applyBorder="1" applyAlignment="1">
      <alignment horizontal="right"/>
    </xf>
    <xf numFmtId="164" fontId="0" fillId="0" borderId="0" xfId="4" applyNumberFormat="1" applyFont="1" applyBorder="1" applyAlignment="1">
      <alignment horizontal="center"/>
    </xf>
    <xf numFmtId="44" fontId="2" fillId="2" borderId="1" xfId="1" quotePrefix="1" applyFont="1" applyFill="1" applyBorder="1" applyAlignment="1">
      <alignment horizontal="center"/>
    </xf>
    <xf numFmtId="164" fontId="0" fillId="0" borderId="0" xfId="4" quotePrefix="1" applyNumberFormat="1" applyFont="1" applyBorder="1" applyAlignment="1">
      <alignment horizontal="left"/>
    </xf>
    <xf numFmtId="164" fontId="0" fillId="0" borderId="0" xfId="4" applyNumberFormat="1" applyFont="1" applyFill="1"/>
    <xf numFmtId="166" fontId="0" fillId="0" borderId="0" xfId="1" applyNumberFormat="1" applyFont="1" applyFill="1"/>
    <xf numFmtId="164" fontId="0" fillId="0" borderId="6" xfId="4" applyNumberFormat="1" applyFont="1" applyBorder="1" applyAlignment="1">
      <alignment horizontal="center"/>
    </xf>
    <xf numFmtId="14" fontId="0" fillId="0" borderId="0" xfId="0" applyNumberFormat="1"/>
    <xf numFmtId="164" fontId="4" fillId="0" borderId="0" xfId="4" applyNumberFormat="1" applyFont="1" applyBorder="1" applyAlignment="1">
      <alignment horizontal="center"/>
    </xf>
    <xf numFmtId="165" fontId="2" fillId="0" borderId="0" xfId="2" applyNumberFormat="1" applyFont="1" applyFill="1" applyBorder="1" applyAlignment="1">
      <alignment horizontal="center"/>
    </xf>
    <xf numFmtId="165" fontId="2" fillId="0" borderId="7" xfId="2" applyNumberFormat="1" applyFont="1" applyFill="1" applyBorder="1" applyAlignment="1">
      <alignment horizontal="right"/>
    </xf>
    <xf numFmtId="164" fontId="8" fillId="0" borderId="0" xfId="4" applyNumberFormat="1" applyFont="1" applyAlignment="1">
      <alignment horizontal="center"/>
    </xf>
    <xf numFmtId="14" fontId="0" fillId="0" borderId="0" xfId="0" applyNumberFormat="1" applyFill="1"/>
    <xf numFmtId="0" fontId="0" fillId="0" borderId="0" xfId="4" quotePrefix="1" applyNumberFormat="1" applyFont="1" applyAlignment="1">
      <alignment horizontal="center"/>
    </xf>
    <xf numFmtId="14" fontId="0" fillId="0" borderId="0" xfId="4" applyNumberFormat="1" applyFont="1"/>
    <xf numFmtId="14" fontId="0" fillId="0" borderId="0" xfId="0" applyNumberFormat="1" applyBorder="1" applyAlignment="1">
      <alignment horizontal="center"/>
    </xf>
    <xf numFmtId="14" fontId="0" fillId="0" borderId="6" xfId="4" applyNumberFormat="1" applyFont="1" applyBorder="1"/>
    <xf numFmtId="165" fontId="0" fillId="0" borderId="0" xfId="2" quotePrefix="1" applyNumberFormat="1" applyFont="1" applyBorder="1" applyAlignment="1">
      <alignment horizontal="left"/>
    </xf>
    <xf numFmtId="165" fontId="8" fillId="0" borderId="5" xfId="2" quotePrefix="1" applyNumberFormat="1" applyFont="1" applyBorder="1" applyAlignment="1">
      <alignment horizontal="center" wrapText="1"/>
    </xf>
    <xf numFmtId="164" fontId="4" fillId="0" borderId="0" xfId="4" applyNumberFormat="1" applyFont="1" applyAlignment="1">
      <alignment horizontal="center"/>
    </xf>
    <xf numFmtId="165" fontId="2" fillId="0" borderId="0" xfId="2" applyNumberFormat="1" applyFont="1" applyFill="1" applyAlignment="1">
      <alignment horizontal="center"/>
    </xf>
    <xf numFmtId="165" fontId="6" fillId="0" borderId="0" xfId="2" applyNumberFormat="1" applyFont="1" applyFill="1" applyAlignment="1">
      <alignment horizontal="right"/>
    </xf>
    <xf numFmtId="165" fontId="2" fillId="0" borderId="8" xfId="2" applyNumberFormat="1" applyFont="1" applyFill="1" applyBorder="1" applyAlignment="1">
      <alignment horizontal="right"/>
    </xf>
    <xf numFmtId="14" fontId="4" fillId="0" borderId="0" xfId="1" applyNumberFormat="1" applyFont="1" applyBorder="1" applyAlignment="1">
      <alignment horizontal="center"/>
    </xf>
    <xf numFmtId="164" fontId="8" fillId="0" borderId="5" xfId="4" quotePrefix="1" applyNumberFormat="1" applyFont="1" applyBorder="1" applyAlignment="1">
      <alignment horizontal="center" wrapText="1"/>
    </xf>
    <xf numFmtId="0" fontId="8" fillId="0" borderId="5" xfId="0" applyFont="1" applyBorder="1" applyAlignment="1">
      <alignment horizontal="center" wrapText="1"/>
    </xf>
    <xf numFmtId="164" fontId="8" fillId="0" borderId="5" xfId="4" applyNumberFormat="1" applyFont="1" applyBorder="1" applyAlignment="1">
      <alignment horizontal="center" wrapText="1"/>
    </xf>
    <xf numFmtId="165" fontId="8" fillId="0" borderId="5" xfId="2" applyNumberFormat="1" applyFont="1" applyBorder="1" applyAlignment="1">
      <alignment horizontal="center" wrapText="1"/>
    </xf>
    <xf numFmtId="166" fontId="8" fillId="0" borderId="5" xfId="1" applyNumberFormat="1" applyFont="1" applyBorder="1" applyAlignment="1">
      <alignment horizontal="center" wrapText="1"/>
    </xf>
    <xf numFmtId="0" fontId="8" fillId="0" borderId="0" xfId="0" applyFont="1" applyAlignment="1">
      <alignment horizontal="center" wrapText="1"/>
    </xf>
    <xf numFmtId="166" fontId="8" fillId="0" borderId="5" xfId="1" quotePrefix="1" applyNumberFormat="1" applyFont="1" applyBorder="1" applyAlignment="1">
      <alignment horizontal="center" wrapText="1"/>
    </xf>
    <xf numFmtId="165" fontId="8" fillId="0" borderId="0" xfId="2" applyNumberFormat="1" applyFont="1" applyAlignment="1">
      <alignment horizontal="center"/>
    </xf>
    <xf numFmtId="166" fontId="1" fillId="0" borderId="0" xfId="1" applyNumberFormat="1" applyFont="1" applyFill="1" applyAlignment="1"/>
    <xf numFmtId="0" fontId="0" fillId="0" borderId="0" xfId="0" quotePrefix="1" applyBorder="1" applyAlignment="1">
      <alignment horizontal="center"/>
    </xf>
    <xf numFmtId="165" fontId="0" fillId="0" borderId="6" xfId="2" quotePrefix="1" applyNumberFormat="1" applyFont="1" applyBorder="1" applyAlignment="1">
      <alignment horizontal="left"/>
    </xf>
    <xf numFmtId="14" fontId="5" fillId="0" borderId="0" xfId="1" applyNumberFormat="1" applyFont="1" applyBorder="1" applyAlignment="1">
      <alignment horizontal="center"/>
    </xf>
    <xf numFmtId="164" fontId="0" fillId="4" borderId="0" xfId="4" applyNumberFormat="1" applyFont="1" applyFill="1"/>
    <xf numFmtId="165" fontId="0" fillId="4" borderId="0" xfId="2" applyNumberFormat="1" applyFont="1" applyFill="1"/>
    <xf numFmtId="166" fontId="0" fillId="4" borderId="0" xfId="1" applyNumberFormat="1" applyFont="1" applyFill="1"/>
    <xf numFmtId="166" fontId="8" fillId="0" borderId="0" xfId="1" applyNumberFormat="1" applyFont="1" applyAlignment="1">
      <alignment horizontal="center" wrapText="1"/>
    </xf>
    <xf numFmtId="166" fontId="10" fillId="0" borderId="0" xfId="1" applyNumberFormat="1" applyFont="1" applyBorder="1" applyAlignment="1">
      <alignment horizontal="center"/>
    </xf>
    <xf numFmtId="165" fontId="11" fillId="0" borderId="0" xfId="2" applyNumberFormat="1" applyFont="1" applyFill="1" applyBorder="1" applyAlignment="1">
      <alignment horizontal="center"/>
    </xf>
    <xf numFmtId="164" fontId="12" fillId="0" borderId="0" xfId="4" applyNumberFormat="1" applyFont="1" applyBorder="1" applyAlignment="1"/>
    <xf numFmtId="164" fontId="10" fillId="0" borderId="0" xfId="4" applyNumberFormat="1" applyFont="1" applyBorder="1" applyAlignment="1"/>
    <xf numFmtId="164" fontId="11" fillId="0" borderId="4" xfId="4" applyNumberFormat="1" applyFont="1" applyFill="1" applyBorder="1" applyAlignment="1">
      <alignment horizontal="right"/>
    </xf>
    <xf numFmtId="165" fontId="11" fillId="0" borderId="4" xfId="2" applyNumberFormat="1" applyFont="1" applyFill="1" applyBorder="1" applyAlignment="1">
      <alignment horizontal="right"/>
    </xf>
    <xf numFmtId="165" fontId="13" fillId="0" borderId="0" xfId="2" applyNumberFormat="1" applyFont="1" applyFill="1" applyBorder="1" applyAlignment="1">
      <alignment horizontal="right"/>
    </xf>
    <xf numFmtId="166" fontId="12" fillId="0" borderId="0" xfId="1" applyNumberFormat="1" applyFont="1" applyBorder="1" applyAlignment="1">
      <alignment horizontal="center"/>
    </xf>
    <xf numFmtId="166" fontId="14" fillId="0" borderId="0" xfId="1" applyNumberFormat="1" applyFont="1" applyBorder="1" applyAlignment="1">
      <alignment horizontal="center"/>
    </xf>
    <xf numFmtId="165" fontId="11" fillId="0" borderId="7" xfId="2" applyNumberFormat="1" applyFont="1" applyFill="1" applyBorder="1" applyAlignment="1">
      <alignment horizontal="right"/>
    </xf>
    <xf numFmtId="166" fontId="10" fillId="0" borderId="0" xfId="1" applyNumberFormat="1" applyFont="1" applyFill="1" applyBorder="1" applyAlignment="1"/>
    <xf numFmtId="14" fontId="0" fillId="0" borderId="0" xfId="4" applyNumberFormat="1" applyFont="1" applyBorder="1"/>
    <xf numFmtId="164" fontId="0" fillId="0" borderId="0" xfId="4" applyNumberFormat="1" applyFont="1" applyBorder="1"/>
    <xf numFmtId="165" fontId="0" fillId="0" borderId="0" xfId="2" applyNumberFormat="1" applyFont="1" applyBorder="1" applyAlignment="1">
      <alignment horizontal="center"/>
    </xf>
    <xf numFmtId="0" fontId="0" fillId="0" borderId="0" xfId="0" applyFill="1" applyBorder="1" applyAlignment="1">
      <alignment horizontal="center"/>
    </xf>
    <xf numFmtId="14" fontId="0" fillId="4" borderId="0" xfId="4" applyNumberFormat="1" applyFont="1" applyFill="1"/>
    <xf numFmtId="166" fontId="0" fillId="0" borderId="6" xfId="1" quotePrefix="1" applyNumberFormat="1" applyFont="1" applyBorder="1" applyAlignment="1">
      <alignment horizontal="left"/>
    </xf>
    <xf numFmtId="166" fontId="0" fillId="0" borderId="0" xfId="1" quotePrefix="1" applyNumberFormat="1" applyFont="1" applyBorder="1" applyAlignment="1">
      <alignment horizontal="left"/>
    </xf>
    <xf numFmtId="164" fontId="13" fillId="0" borderId="0" xfId="4" applyNumberFormat="1" applyFont="1" applyFill="1" applyBorder="1" applyAlignment="1">
      <alignment horizontal="center"/>
    </xf>
    <xf numFmtId="166" fontId="13" fillId="0" borderId="0" xfId="1" applyNumberFormat="1" applyFont="1" applyFill="1" applyBorder="1" applyAlignment="1">
      <alignment horizontal="right"/>
    </xf>
    <xf numFmtId="164" fontId="14" fillId="0" borderId="0" xfId="4" applyNumberFormat="1" applyFont="1" applyBorder="1" applyAlignment="1">
      <alignment horizontal="center"/>
    </xf>
    <xf numFmtId="0" fontId="0" fillId="0" borderId="5" xfId="0" applyBorder="1" applyAlignment="1">
      <alignment horizontal="center"/>
    </xf>
    <xf numFmtId="164" fontId="0" fillId="0" borderId="5" xfId="4" applyNumberFormat="1" applyFont="1" applyBorder="1" applyAlignment="1">
      <alignment horizontal="center"/>
    </xf>
    <xf numFmtId="164" fontId="6" fillId="0" borderId="0" xfId="4" applyNumberFormat="1" applyFont="1" applyFill="1" applyBorder="1" applyAlignment="1">
      <alignment horizontal="center"/>
    </xf>
    <xf numFmtId="164" fontId="6" fillId="0" borderId="0" xfId="4" applyNumberFormat="1" applyFont="1" applyFill="1" applyAlignment="1">
      <alignment horizontal="center"/>
    </xf>
    <xf numFmtId="166" fontId="6" fillId="0" borderId="0" xfId="1" applyNumberFormat="1" applyFont="1" applyFill="1" applyAlignment="1">
      <alignment horizontal="right"/>
    </xf>
    <xf numFmtId="14" fontId="0" fillId="0" borderId="0" xfId="4" applyNumberFormat="1" applyFont="1" applyFill="1"/>
    <xf numFmtId="165" fontId="0" fillId="0" borderId="0" xfId="2" applyNumberFormat="1" applyFont="1" applyFill="1"/>
    <xf numFmtId="166" fontId="15" fillId="0" borderId="0" xfId="1" applyNumberFormat="1" applyFont="1" applyBorder="1" applyAlignment="1">
      <alignment horizontal="center"/>
    </xf>
    <xf numFmtId="164" fontId="16" fillId="0" borderId="0" xfId="4" applyNumberFormat="1" applyFont="1" applyBorder="1" applyAlignment="1">
      <alignment horizontal="center"/>
    </xf>
    <xf numFmtId="166" fontId="17" fillId="0" borderId="0" xfId="1" applyNumberFormat="1" applyFont="1" applyBorder="1" applyAlignment="1">
      <alignment horizontal="center"/>
    </xf>
    <xf numFmtId="165" fontId="18" fillId="0" borderId="0" xfId="2" applyNumberFormat="1" applyFont="1" applyFill="1" applyBorder="1" applyAlignment="1">
      <alignment horizontal="center"/>
    </xf>
    <xf numFmtId="164" fontId="19" fillId="0" borderId="0" xfId="4" applyNumberFormat="1" applyFont="1" applyFill="1" applyBorder="1" applyAlignment="1">
      <alignment horizontal="center"/>
    </xf>
    <xf numFmtId="164" fontId="15" fillId="0" borderId="0" xfId="4" applyNumberFormat="1" applyFont="1" applyBorder="1" applyAlignment="1"/>
    <xf numFmtId="164" fontId="17" fillId="0" borderId="0" xfId="4" applyNumberFormat="1" applyFont="1" applyBorder="1" applyAlignment="1"/>
    <xf numFmtId="164" fontId="18" fillId="0" borderId="4" xfId="4" applyNumberFormat="1" applyFont="1" applyFill="1" applyBorder="1" applyAlignment="1">
      <alignment horizontal="right"/>
    </xf>
    <xf numFmtId="165" fontId="18" fillId="0" borderId="4" xfId="2" applyNumberFormat="1" applyFont="1" applyFill="1" applyBorder="1" applyAlignment="1">
      <alignment horizontal="right"/>
    </xf>
    <xf numFmtId="165" fontId="19" fillId="0" borderId="0" xfId="2" applyNumberFormat="1" applyFont="1" applyFill="1" applyBorder="1" applyAlignment="1">
      <alignment horizontal="right"/>
    </xf>
    <xf numFmtId="166" fontId="19" fillId="0" borderId="0" xfId="1" applyNumberFormat="1" applyFont="1" applyFill="1" applyBorder="1" applyAlignment="1">
      <alignment horizontal="right"/>
    </xf>
    <xf numFmtId="166" fontId="16" fillId="0" borderId="0" xfId="1" applyNumberFormat="1" applyFont="1" applyBorder="1" applyAlignment="1">
      <alignment horizontal="center"/>
    </xf>
    <xf numFmtId="165" fontId="18" fillId="0" borderId="7" xfId="2" applyNumberFormat="1" applyFont="1" applyFill="1" applyBorder="1" applyAlignment="1">
      <alignment horizontal="right"/>
    </xf>
    <xf numFmtId="14" fontId="0" fillId="5" borderId="0" xfId="0" applyNumberFormat="1" applyFill="1"/>
    <xf numFmtId="165" fontId="0" fillId="5" borderId="0" xfId="2" applyNumberFormat="1" applyFont="1" applyFill="1"/>
    <xf numFmtId="166" fontId="0" fillId="5" borderId="0" xfId="1" applyNumberFormat="1" applyFont="1" applyFill="1"/>
    <xf numFmtId="164" fontId="0" fillId="5" borderId="0" xfId="4" applyNumberFormat="1" applyFont="1" applyFill="1"/>
    <xf numFmtId="166" fontId="17" fillId="0" borderId="0" xfId="1" applyNumberFormat="1" applyFont="1" applyFill="1" applyBorder="1" applyAlignment="1"/>
    <xf numFmtId="166" fontId="0" fillId="0" borderId="5" xfId="1" applyNumberFormat="1" applyFont="1" applyBorder="1"/>
    <xf numFmtId="166" fontId="0" fillId="0" borderId="0" xfId="1" applyNumberFormat="1" applyFont="1" applyBorder="1"/>
    <xf numFmtId="14" fontId="20" fillId="0" borderId="0" xfId="1" applyNumberFormat="1" applyFont="1" applyBorder="1" applyAlignment="1">
      <alignment horizontal="center"/>
    </xf>
    <xf numFmtId="164" fontId="16" fillId="0" borderId="0" xfId="4" applyNumberFormat="1" applyFont="1" applyAlignment="1">
      <alignment horizontal="center"/>
    </xf>
    <xf numFmtId="166" fontId="17" fillId="0" borderId="0" xfId="1" applyNumberFormat="1" applyFont="1" applyAlignment="1">
      <alignment horizontal="center"/>
    </xf>
    <xf numFmtId="165" fontId="18" fillId="0" borderId="0" xfId="2" applyNumberFormat="1" applyFont="1" applyFill="1" applyAlignment="1">
      <alignment horizontal="center"/>
    </xf>
    <xf numFmtId="164" fontId="17" fillId="0" borderId="0" xfId="4" applyNumberFormat="1" applyFont="1" applyAlignment="1"/>
    <xf numFmtId="165" fontId="18" fillId="0" borderId="2" xfId="2" applyNumberFormat="1" applyFont="1" applyFill="1" applyBorder="1" applyAlignment="1">
      <alignment horizontal="right"/>
    </xf>
    <xf numFmtId="165" fontId="19" fillId="0" borderId="0" xfId="2" applyNumberFormat="1" applyFont="1" applyFill="1" applyAlignment="1">
      <alignment horizontal="right"/>
    </xf>
    <xf numFmtId="166" fontId="16" fillId="0" borderId="0" xfId="1" applyNumberFormat="1" applyFont="1" applyAlignment="1">
      <alignment horizontal="center"/>
    </xf>
    <xf numFmtId="165" fontId="18" fillId="0" borderId="8" xfId="2" applyNumberFormat="1" applyFont="1" applyFill="1" applyBorder="1" applyAlignment="1">
      <alignment horizontal="right"/>
    </xf>
    <xf numFmtId="166" fontId="17" fillId="0" borderId="0" xfId="1" applyNumberFormat="1" applyFont="1" applyFill="1" applyAlignment="1"/>
    <xf numFmtId="166" fontId="21" fillId="0" borderId="0" xfId="1" applyNumberFormat="1" applyFont="1" applyBorder="1" applyAlignment="1">
      <alignment horizontal="center"/>
    </xf>
    <xf numFmtId="14" fontId="22" fillId="0" borderId="0" xfId="1" applyNumberFormat="1" applyFont="1" applyBorder="1" applyAlignment="1">
      <alignment horizontal="center"/>
    </xf>
    <xf numFmtId="164" fontId="23" fillId="0" borderId="0" xfId="4" applyNumberFormat="1" applyFont="1" applyBorder="1" applyAlignment="1">
      <alignment horizontal="center"/>
    </xf>
    <xf numFmtId="166" fontId="24" fillId="0" borderId="0" xfId="1" applyNumberFormat="1" applyFont="1" applyBorder="1" applyAlignment="1">
      <alignment horizontal="center"/>
    </xf>
    <xf numFmtId="165" fontId="25" fillId="0" borderId="0" xfId="2" applyNumberFormat="1" applyFont="1" applyFill="1" applyBorder="1" applyAlignment="1">
      <alignment horizontal="center"/>
    </xf>
    <xf numFmtId="164" fontId="26" fillId="0" borderId="0" xfId="4" applyNumberFormat="1" applyFont="1" applyFill="1" applyBorder="1" applyAlignment="1">
      <alignment horizontal="center"/>
    </xf>
    <xf numFmtId="164" fontId="21" fillId="0" borderId="0" xfId="4" applyNumberFormat="1" applyFont="1" applyBorder="1" applyAlignment="1"/>
    <xf numFmtId="164" fontId="24" fillId="0" borderId="0" xfId="4" applyNumberFormat="1" applyFont="1" applyBorder="1" applyAlignment="1"/>
    <xf numFmtId="165" fontId="25" fillId="0" borderId="4" xfId="2" applyNumberFormat="1" applyFont="1" applyFill="1" applyBorder="1" applyAlignment="1">
      <alignment horizontal="right"/>
    </xf>
    <xf numFmtId="165" fontId="26" fillId="0" borderId="0" xfId="2" applyNumberFormat="1" applyFont="1" applyFill="1" applyBorder="1" applyAlignment="1">
      <alignment horizontal="right"/>
    </xf>
    <xf numFmtId="166" fontId="26" fillId="0" borderId="0" xfId="1" applyNumberFormat="1" applyFont="1" applyFill="1" applyBorder="1" applyAlignment="1">
      <alignment horizontal="right"/>
    </xf>
    <xf numFmtId="166" fontId="23" fillId="0" borderId="0" xfId="1" applyNumberFormat="1" applyFont="1" applyBorder="1" applyAlignment="1">
      <alignment horizontal="center"/>
    </xf>
    <xf numFmtId="165" fontId="25" fillId="0" borderId="7" xfId="2" applyNumberFormat="1" applyFont="1" applyFill="1" applyBorder="1" applyAlignment="1">
      <alignment horizontal="right"/>
    </xf>
    <xf numFmtId="166" fontId="24" fillId="0" borderId="0" xfId="1" applyNumberFormat="1" applyFont="1" applyFill="1" applyBorder="1" applyAlignment="1"/>
    <xf numFmtId="166" fontId="27" fillId="0" borderId="0" xfId="1" applyNumberFormat="1" applyFont="1" applyBorder="1" applyAlignment="1">
      <alignment horizontal="center"/>
    </xf>
    <xf numFmtId="14" fontId="28" fillId="0" borderId="0" xfId="1" applyNumberFormat="1" applyFont="1" applyBorder="1" applyAlignment="1">
      <alignment horizontal="center"/>
    </xf>
    <xf numFmtId="164" fontId="29" fillId="0" borderId="0" xfId="4" applyNumberFormat="1" applyFont="1" applyBorder="1" applyAlignment="1">
      <alignment horizontal="center"/>
    </xf>
    <xf numFmtId="166" fontId="30" fillId="0" borderId="0" xfId="1" applyNumberFormat="1" applyFont="1" applyBorder="1" applyAlignment="1">
      <alignment horizontal="center"/>
    </xf>
    <xf numFmtId="165" fontId="31" fillId="0" borderId="0" xfId="2" applyNumberFormat="1" applyFont="1" applyFill="1" applyBorder="1" applyAlignment="1">
      <alignment horizontal="center"/>
    </xf>
    <xf numFmtId="164" fontId="32" fillId="0" borderId="0" xfId="4" applyNumberFormat="1" applyFont="1" applyFill="1" applyBorder="1" applyAlignment="1">
      <alignment horizontal="center"/>
    </xf>
    <xf numFmtId="164" fontId="27" fillId="0" borderId="0" xfId="4" applyNumberFormat="1" applyFont="1" applyBorder="1" applyAlignment="1"/>
    <xf numFmtId="164" fontId="30" fillId="0" borderId="0" xfId="4" applyNumberFormat="1" applyFont="1" applyBorder="1" applyAlignment="1"/>
    <xf numFmtId="165" fontId="31" fillId="0" borderId="4" xfId="2" applyNumberFormat="1" applyFont="1" applyFill="1" applyBorder="1" applyAlignment="1">
      <alignment horizontal="right"/>
    </xf>
    <xf numFmtId="165" fontId="32" fillId="0" borderId="0" xfId="2" applyNumberFormat="1" applyFont="1" applyFill="1" applyBorder="1" applyAlignment="1">
      <alignment horizontal="right"/>
    </xf>
    <xf numFmtId="166" fontId="32" fillId="0" borderId="0" xfId="1" applyNumberFormat="1" applyFont="1" applyFill="1" applyBorder="1" applyAlignment="1">
      <alignment horizontal="right"/>
    </xf>
    <xf numFmtId="166" fontId="29" fillId="0" borderId="0" xfId="1" applyNumberFormat="1" applyFont="1" applyBorder="1" applyAlignment="1">
      <alignment horizontal="center"/>
    </xf>
    <xf numFmtId="165" fontId="31" fillId="0" borderId="7" xfId="2" applyNumberFormat="1" applyFont="1" applyFill="1" applyBorder="1" applyAlignment="1">
      <alignment horizontal="right"/>
    </xf>
    <xf numFmtId="166" fontId="30" fillId="0" borderId="0" xfId="1" applyNumberFormat="1" applyFont="1" applyFill="1" applyBorder="1" applyAlignment="1"/>
    <xf numFmtId="166" fontId="33" fillId="0" borderId="0" xfId="1" applyNumberFormat="1" applyFont="1" applyBorder="1" applyAlignment="1">
      <alignment horizontal="center"/>
    </xf>
    <xf numFmtId="14" fontId="34" fillId="0" borderId="0" xfId="1" applyNumberFormat="1" applyFont="1" applyBorder="1" applyAlignment="1">
      <alignment horizontal="center"/>
    </xf>
    <xf numFmtId="164" fontId="35" fillId="0" borderId="0" xfId="4" applyNumberFormat="1" applyFont="1" applyBorder="1" applyAlignment="1">
      <alignment horizontal="center"/>
    </xf>
    <xf numFmtId="166" fontId="36" fillId="0" borderId="0" xfId="1" applyNumberFormat="1" applyFont="1" applyBorder="1" applyAlignment="1">
      <alignment horizontal="center"/>
    </xf>
    <xf numFmtId="165" fontId="37" fillId="0" borderId="0" xfId="2" applyNumberFormat="1" applyFont="1" applyFill="1" applyBorder="1" applyAlignment="1">
      <alignment horizontal="center"/>
    </xf>
    <xf numFmtId="164" fontId="38" fillId="0" borderId="0" xfId="4" applyNumberFormat="1" applyFont="1" applyFill="1" applyBorder="1" applyAlignment="1">
      <alignment horizontal="center"/>
    </xf>
    <xf numFmtId="164" fontId="33" fillId="0" borderId="0" xfId="4" applyNumberFormat="1" applyFont="1" applyBorder="1" applyAlignment="1"/>
    <xf numFmtId="164" fontId="36" fillId="0" borderId="0" xfId="4" applyNumberFormat="1" applyFont="1" applyBorder="1" applyAlignment="1"/>
    <xf numFmtId="165" fontId="37" fillId="0" borderId="4" xfId="2" applyNumberFormat="1" applyFont="1" applyFill="1" applyBorder="1" applyAlignment="1">
      <alignment horizontal="right"/>
    </xf>
    <xf numFmtId="165" fontId="38" fillId="0" borderId="0" xfId="2" applyNumberFormat="1" applyFont="1" applyFill="1" applyBorder="1" applyAlignment="1">
      <alignment horizontal="right"/>
    </xf>
    <xf numFmtId="166" fontId="38" fillId="0" borderId="0" xfId="1" applyNumberFormat="1" applyFont="1" applyFill="1" applyBorder="1" applyAlignment="1">
      <alignment horizontal="right"/>
    </xf>
    <xf numFmtId="166" fontId="35" fillId="0" borderId="0" xfId="1" applyNumberFormat="1" applyFont="1" applyBorder="1" applyAlignment="1">
      <alignment horizontal="center"/>
    </xf>
    <xf numFmtId="165" fontId="37" fillId="0" borderId="7" xfId="2" applyNumberFormat="1" applyFont="1" applyFill="1" applyBorder="1" applyAlignment="1">
      <alignment horizontal="right"/>
    </xf>
    <xf numFmtId="166" fontId="36" fillId="0" borderId="0" xfId="1" applyNumberFormat="1" applyFont="1" applyFill="1" applyBorder="1" applyAlignment="1"/>
    <xf numFmtId="164" fontId="35" fillId="0" borderId="0" xfId="4" applyNumberFormat="1" applyFont="1" applyAlignment="1">
      <alignment horizontal="center"/>
    </xf>
    <xf numFmtId="166" fontId="36" fillId="0" borderId="0" xfId="1" applyNumberFormat="1" applyFont="1" applyAlignment="1">
      <alignment horizontal="center"/>
    </xf>
    <xf numFmtId="165" fontId="37" fillId="0" borderId="0" xfId="2" applyNumberFormat="1" applyFont="1" applyFill="1" applyAlignment="1">
      <alignment horizontal="center"/>
    </xf>
    <xf numFmtId="164" fontId="36" fillId="0" borderId="0" xfId="4" applyNumberFormat="1" applyFont="1" applyAlignment="1"/>
    <xf numFmtId="165" fontId="37" fillId="0" borderId="2" xfId="2" applyNumberFormat="1" applyFont="1" applyFill="1" applyBorder="1" applyAlignment="1">
      <alignment horizontal="right"/>
    </xf>
    <xf numFmtId="165" fontId="38" fillId="0" borderId="0" xfId="2" applyNumberFormat="1" applyFont="1" applyFill="1" applyAlignment="1">
      <alignment horizontal="right"/>
    </xf>
    <xf numFmtId="166" fontId="35" fillId="0" borderId="0" xfId="1" applyNumberFormat="1" applyFont="1" applyAlignment="1">
      <alignment horizontal="center"/>
    </xf>
    <xf numFmtId="165" fontId="37" fillId="0" borderId="8" xfId="2" applyNumberFormat="1" applyFont="1" applyFill="1" applyBorder="1" applyAlignment="1">
      <alignment horizontal="right"/>
    </xf>
    <xf numFmtId="166" fontId="36" fillId="0" borderId="0" xfId="1" applyNumberFormat="1" applyFont="1" applyFill="1" applyAlignment="1"/>
    <xf numFmtId="166" fontId="39" fillId="0" borderId="0" xfId="1" applyNumberFormat="1" applyFont="1" applyBorder="1" applyAlignment="1">
      <alignment horizontal="center"/>
    </xf>
    <xf numFmtId="14" fontId="40" fillId="0" borderId="0" xfId="1" applyNumberFormat="1" applyFont="1" applyBorder="1" applyAlignment="1">
      <alignment horizontal="center"/>
    </xf>
    <xf numFmtId="164" fontId="41" fillId="0" borderId="0" xfId="4" applyNumberFormat="1" applyFont="1" applyBorder="1" applyAlignment="1">
      <alignment horizontal="center"/>
    </xf>
    <xf numFmtId="166" fontId="42" fillId="0" borderId="0" xfId="1" applyNumberFormat="1" applyFont="1" applyBorder="1" applyAlignment="1">
      <alignment horizontal="center"/>
    </xf>
    <xf numFmtId="165" fontId="43" fillId="0" borderId="0" xfId="2" applyNumberFormat="1" applyFont="1" applyFill="1" applyBorder="1" applyAlignment="1">
      <alignment horizontal="center"/>
    </xf>
    <xf numFmtId="164" fontId="44" fillId="0" borderId="0" xfId="4" applyNumberFormat="1" applyFont="1" applyFill="1" applyBorder="1" applyAlignment="1">
      <alignment horizontal="center"/>
    </xf>
    <xf numFmtId="164" fontId="39" fillId="0" borderId="0" xfId="4" applyNumberFormat="1" applyFont="1" applyBorder="1" applyAlignment="1"/>
    <xf numFmtId="164" fontId="42" fillId="0" borderId="0" xfId="4" applyNumberFormat="1" applyFont="1" applyBorder="1" applyAlignment="1"/>
    <xf numFmtId="165" fontId="43" fillId="0" borderId="4" xfId="2" applyNumberFormat="1" applyFont="1" applyFill="1" applyBorder="1" applyAlignment="1">
      <alignment horizontal="right"/>
    </xf>
    <xf numFmtId="165" fontId="44" fillId="0" borderId="0" xfId="2" applyNumberFormat="1" applyFont="1" applyFill="1" applyBorder="1" applyAlignment="1">
      <alignment horizontal="right"/>
    </xf>
    <xf numFmtId="166" fontId="44" fillId="0" borderId="0" xfId="1" applyNumberFormat="1" applyFont="1" applyFill="1" applyBorder="1" applyAlignment="1">
      <alignment horizontal="right"/>
    </xf>
    <xf numFmtId="166" fontId="41" fillId="0" borderId="0" xfId="1" applyNumberFormat="1" applyFont="1" applyBorder="1" applyAlignment="1">
      <alignment horizontal="center"/>
    </xf>
    <xf numFmtId="165" fontId="43" fillId="0" borderId="7" xfId="2" applyNumberFormat="1" applyFont="1" applyFill="1" applyBorder="1" applyAlignment="1">
      <alignment horizontal="right"/>
    </xf>
    <xf numFmtId="166" fontId="42" fillId="0" borderId="0" xfId="1" applyNumberFormat="1" applyFont="1" applyFill="1" applyBorder="1" applyAlignment="1"/>
    <xf numFmtId="166" fontId="45" fillId="0" borderId="0" xfId="1" applyNumberFormat="1" applyFont="1" applyBorder="1" applyAlignment="1">
      <alignment horizontal="center"/>
    </xf>
    <xf numFmtId="14" fontId="46" fillId="0" borderId="0" xfId="1" applyNumberFormat="1" applyFont="1" applyBorder="1" applyAlignment="1">
      <alignment horizontal="center"/>
    </xf>
    <xf numFmtId="164" fontId="47" fillId="0" borderId="0" xfId="4" applyNumberFormat="1" applyFont="1" applyBorder="1" applyAlignment="1">
      <alignment horizontal="center"/>
    </xf>
    <xf numFmtId="166" fontId="48" fillId="0" borderId="0" xfId="1" applyNumberFormat="1" applyFont="1" applyBorder="1" applyAlignment="1">
      <alignment horizontal="center"/>
    </xf>
    <xf numFmtId="165" fontId="49" fillId="0" borderId="0" xfId="2" applyNumberFormat="1" applyFont="1" applyFill="1" applyBorder="1" applyAlignment="1">
      <alignment horizontal="center"/>
    </xf>
    <xf numFmtId="164" fontId="50" fillId="0" borderId="0" xfId="4" applyNumberFormat="1" applyFont="1" applyFill="1" applyBorder="1" applyAlignment="1">
      <alignment horizontal="center"/>
    </xf>
    <xf numFmtId="164" fontId="45" fillId="0" borderId="0" xfId="4" applyNumberFormat="1" applyFont="1" applyBorder="1" applyAlignment="1"/>
    <xf numFmtId="164" fontId="48" fillId="0" borderId="0" xfId="4" applyNumberFormat="1" applyFont="1" applyBorder="1" applyAlignment="1"/>
    <xf numFmtId="165" fontId="49" fillId="0" borderId="4" xfId="2" applyNumberFormat="1" applyFont="1" applyFill="1" applyBorder="1" applyAlignment="1">
      <alignment horizontal="right"/>
    </xf>
    <xf numFmtId="165" fontId="50" fillId="0" borderId="0" xfId="2" applyNumberFormat="1" applyFont="1" applyFill="1" applyBorder="1" applyAlignment="1">
      <alignment horizontal="right"/>
    </xf>
    <xf numFmtId="166" fontId="50" fillId="0" borderId="0" xfId="1" applyNumberFormat="1" applyFont="1" applyFill="1" applyBorder="1" applyAlignment="1">
      <alignment horizontal="right"/>
    </xf>
    <xf numFmtId="166" fontId="47" fillId="0" borderId="0" xfId="1" applyNumberFormat="1" applyFont="1" applyBorder="1" applyAlignment="1">
      <alignment horizontal="center"/>
    </xf>
    <xf numFmtId="165" fontId="49" fillId="0" borderId="7" xfId="2" applyNumberFormat="1" applyFont="1" applyFill="1" applyBorder="1" applyAlignment="1">
      <alignment horizontal="right"/>
    </xf>
    <xf numFmtId="166" fontId="48" fillId="0" borderId="0" xfId="1" applyNumberFormat="1" applyFont="1" applyFill="1" applyBorder="1" applyAlignment="1"/>
    <xf numFmtId="166" fontId="51" fillId="0" borderId="0" xfId="1" applyNumberFormat="1" applyFont="1" applyBorder="1" applyAlignment="1">
      <alignment horizontal="center"/>
    </xf>
    <xf numFmtId="14" fontId="52" fillId="0" borderId="0" xfId="1" applyNumberFormat="1" applyFont="1" applyBorder="1" applyAlignment="1">
      <alignment horizontal="center"/>
    </xf>
    <xf numFmtId="164" fontId="53" fillId="0" borderId="0" xfId="4" applyNumberFormat="1" applyFont="1" applyBorder="1" applyAlignment="1">
      <alignment horizontal="center"/>
    </xf>
    <xf numFmtId="166" fontId="54" fillId="0" borderId="0" xfId="1" applyNumberFormat="1" applyFont="1" applyBorder="1" applyAlignment="1">
      <alignment horizontal="center"/>
    </xf>
    <xf numFmtId="165" fontId="55" fillId="0" borderId="0" xfId="2" applyNumberFormat="1" applyFont="1" applyFill="1" applyBorder="1" applyAlignment="1">
      <alignment horizontal="center"/>
    </xf>
    <xf numFmtId="164" fontId="56" fillId="0" borderId="0" xfId="4" applyNumberFormat="1" applyFont="1" applyFill="1" applyBorder="1" applyAlignment="1">
      <alignment horizontal="center"/>
    </xf>
    <xf numFmtId="164" fontId="51" fillId="0" borderId="0" xfId="4" applyNumberFormat="1" applyFont="1" applyBorder="1" applyAlignment="1"/>
    <xf numFmtId="164" fontId="54" fillId="0" borderId="0" xfId="4" applyNumberFormat="1" applyFont="1" applyBorder="1" applyAlignment="1"/>
    <xf numFmtId="165" fontId="55" fillId="0" borderId="4" xfId="2" applyNumberFormat="1" applyFont="1" applyFill="1" applyBorder="1" applyAlignment="1">
      <alignment horizontal="right"/>
    </xf>
    <xf numFmtId="165" fontId="56" fillId="0" borderId="0" xfId="2" applyNumberFormat="1" applyFont="1" applyFill="1" applyBorder="1" applyAlignment="1">
      <alignment horizontal="right"/>
    </xf>
    <xf numFmtId="166" fontId="56" fillId="0" borderId="0" xfId="1" applyNumberFormat="1" applyFont="1" applyFill="1" applyBorder="1" applyAlignment="1">
      <alignment horizontal="right"/>
    </xf>
    <xf numFmtId="166" fontId="53" fillId="0" borderId="0" xfId="1" applyNumberFormat="1" applyFont="1" applyBorder="1" applyAlignment="1">
      <alignment horizontal="center"/>
    </xf>
    <xf numFmtId="165" fontId="55" fillId="0" borderId="7" xfId="2" applyNumberFormat="1" applyFont="1" applyFill="1" applyBorder="1" applyAlignment="1">
      <alignment horizontal="right"/>
    </xf>
    <xf numFmtId="166" fontId="54" fillId="0" borderId="0" xfId="1" applyNumberFormat="1" applyFont="1" applyFill="1" applyBorder="1" applyAlignment="1"/>
    <xf numFmtId="166" fontId="57" fillId="0" borderId="0" xfId="1" applyNumberFormat="1" applyFont="1" applyBorder="1" applyAlignment="1">
      <alignment horizontal="center"/>
    </xf>
    <xf numFmtId="14" fontId="58" fillId="0" borderId="0" xfId="1" applyNumberFormat="1" applyFont="1" applyBorder="1" applyAlignment="1">
      <alignment horizontal="center"/>
    </xf>
    <xf numFmtId="164" fontId="59" fillId="0" borderId="0" xfId="4" applyNumberFormat="1" applyFont="1" applyBorder="1" applyAlignment="1">
      <alignment horizontal="center"/>
    </xf>
    <xf numFmtId="166" fontId="60" fillId="0" borderId="0" xfId="1" applyNumberFormat="1" applyFont="1" applyBorder="1" applyAlignment="1">
      <alignment horizontal="center"/>
    </xf>
    <xf numFmtId="165" fontId="61" fillId="0" borderId="0" xfId="2" applyNumberFormat="1" applyFont="1" applyFill="1" applyBorder="1" applyAlignment="1">
      <alignment horizontal="center"/>
    </xf>
    <xf numFmtId="164" fontId="62" fillId="0" borderId="0" xfId="4" applyNumberFormat="1" applyFont="1" applyFill="1" applyBorder="1" applyAlignment="1">
      <alignment horizontal="center"/>
    </xf>
    <xf numFmtId="164" fontId="57" fillId="0" borderId="0" xfId="4" applyNumberFormat="1" applyFont="1" applyBorder="1" applyAlignment="1"/>
    <xf numFmtId="164" fontId="60" fillId="0" borderId="0" xfId="4" applyNumberFormat="1" applyFont="1" applyBorder="1" applyAlignment="1"/>
    <xf numFmtId="165" fontId="61" fillId="0" borderId="4" xfId="2" applyNumberFormat="1" applyFont="1" applyFill="1" applyBorder="1" applyAlignment="1">
      <alignment horizontal="right"/>
    </xf>
    <xf numFmtId="165" fontId="62" fillId="0" borderId="0" xfId="2" applyNumberFormat="1" applyFont="1" applyFill="1" applyBorder="1" applyAlignment="1">
      <alignment horizontal="right"/>
    </xf>
    <xf numFmtId="166" fontId="62" fillId="0" borderId="0" xfId="1" applyNumberFormat="1" applyFont="1" applyFill="1" applyBorder="1" applyAlignment="1">
      <alignment horizontal="right"/>
    </xf>
    <xf numFmtId="166" fontId="59" fillId="0" borderId="0" xfId="1" applyNumberFormat="1" applyFont="1" applyBorder="1" applyAlignment="1">
      <alignment horizontal="center"/>
    </xf>
    <xf numFmtId="165" fontId="61" fillId="0" borderId="7" xfId="2" applyNumberFormat="1" applyFont="1" applyFill="1" applyBorder="1" applyAlignment="1">
      <alignment horizontal="right"/>
    </xf>
    <xf numFmtId="166" fontId="60" fillId="0" borderId="0" xfId="1" applyNumberFormat="1" applyFont="1" applyFill="1" applyBorder="1" applyAlignment="1"/>
    <xf numFmtId="166" fontId="63" fillId="0" borderId="0" xfId="1" applyNumberFormat="1" applyFont="1" applyBorder="1" applyAlignment="1">
      <alignment horizontal="center"/>
    </xf>
    <xf numFmtId="14" fontId="64" fillId="0" borderId="0" xfId="1" applyNumberFormat="1" applyFont="1" applyBorder="1" applyAlignment="1">
      <alignment horizontal="center"/>
    </xf>
    <xf numFmtId="164" fontId="65" fillId="0" borderId="0" xfId="4" applyNumberFormat="1" applyFont="1" applyBorder="1" applyAlignment="1">
      <alignment horizontal="center"/>
    </xf>
    <xf numFmtId="166" fontId="66" fillId="0" borderId="0" xfId="1" applyNumberFormat="1" applyFont="1" applyBorder="1" applyAlignment="1">
      <alignment horizontal="center"/>
    </xf>
    <xf numFmtId="165" fontId="67" fillId="0" borderId="0" xfId="2" applyNumberFormat="1" applyFont="1" applyFill="1" applyBorder="1" applyAlignment="1">
      <alignment horizontal="center"/>
    </xf>
    <xf numFmtId="164" fontId="68" fillId="0" borderId="0" xfId="4" applyNumberFormat="1" applyFont="1" applyFill="1" applyBorder="1" applyAlignment="1">
      <alignment horizontal="center"/>
    </xf>
    <xf numFmtId="164" fontId="63" fillId="0" borderId="0" xfId="4" applyNumberFormat="1" applyFont="1" applyBorder="1" applyAlignment="1"/>
    <xf numFmtId="164" fontId="66" fillId="0" borderId="0" xfId="4" applyNumberFormat="1" applyFont="1" applyBorder="1" applyAlignment="1"/>
    <xf numFmtId="165" fontId="67" fillId="0" borderId="4" xfId="2" applyNumberFormat="1" applyFont="1" applyFill="1" applyBorder="1" applyAlignment="1">
      <alignment horizontal="right"/>
    </xf>
    <xf numFmtId="165" fontId="68" fillId="0" borderId="0" xfId="2" applyNumberFormat="1" applyFont="1" applyFill="1" applyBorder="1" applyAlignment="1">
      <alignment horizontal="right"/>
    </xf>
    <xf numFmtId="166" fontId="68" fillId="0" borderId="0" xfId="1" applyNumberFormat="1" applyFont="1" applyFill="1" applyBorder="1" applyAlignment="1">
      <alignment horizontal="right"/>
    </xf>
    <xf numFmtId="166" fontId="65" fillId="0" borderId="0" xfId="1" applyNumberFormat="1" applyFont="1" applyBorder="1" applyAlignment="1">
      <alignment horizontal="center"/>
    </xf>
    <xf numFmtId="165" fontId="67" fillId="0" borderId="7" xfId="2" applyNumberFormat="1" applyFont="1" applyFill="1" applyBorder="1" applyAlignment="1">
      <alignment horizontal="right"/>
    </xf>
    <xf numFmtId="166" fontId="66" fillId="0" borderId="0" xfId="1" applyNumberFormat="1" applyFont="1" applyFill="1" applyBorder="1" applyAlignment="1"/>
    <xf numFmtId="166" fontId="69" fillId="0" borderId="0" xfId="1" applyNumberFormat="1" applyFont="1" applyBorder="1" applyAlignment="1">
      <alignment horizontal="center"/>
    </xf>
    <xf numFmtId="14" fontId="70" fillId="0" borderId="0" xfId="1" applyNumberFormat="1" applyFont="1" applyBorder="1" applyAlignment="1">
      <alignment horizontal="center"/>
    </xf>
    <xf numFmtId="164" fontId="71" fillId="0" borderId="0" xfId="4" applyNumberFormat="1" applyFont="1" applyBorder="1" applyAlignment="1">
      <alignment horizontal="center"/>
    </xf>
    <xf numFmtId="166" fontId="72" fillId="0" borderId="0" xfId="1" applyNumberFormat="1" applyFont="1" applyBorder="1" applyAlignment="1">
      <alignment horizontal="center"/>
    </xf>
    <xf numFmtId="165" fontId="73" fillId="0" borderId="0" xfId="2" applyNumberFormat="1" applyFont="1" applyFill="1" applyBorder="1" applyAlignment="1">
      <alignment horizontal="center"/>
    </xf>
    <xf numFmtId="164" fontId="74" fillId="0" borderId="0" xfId="4" applyNumberFormat="1" applyFont="1" applyFill="1" applyBorder="1" applyAlignment="1">
      <alignment horizontal="center"/>
    </xf>
    <xf numFmtId="164" fontId="69" fillId="0" borderId="0" xfId="4" applyNumberFormat="1" applyFont="1" applyBorder="1" applyAlignment="1"/>
    <xf numFmtId="164" fontId="72" fillId="0" borderId="0" xfId="4" applyNumberFormat="1" applyFont="1" applyBorder="1" applyAlignment="1"/>
    <xf numFmtId="165" fontId="73" fillId="0" borderId="4" xfId="2" applyNumberFormat="1" applyFont="1" applyFill="1" applyBorder="1" applyAlignment="1">
      <alignment horizontal="right"/>
    </xf>
    <xf numFmtId="165" fontId="74" fillId="0" borderId="0" xfId="2" applyNumberFormat="1" applyFont="1" applyFill="1" applyBorder="1" applyAlignment="1">
      <alignment horizontal="right"/>
    </xf>
    <xf numFmtId="166" fontId="74" fillId="0" borderId="0" xfId="1" applyNumberFormat="1" applyFont="1" applyFill="1" applyBorder="1" applyAlignment="1">
      <alignment horizontal="right"/>
    </xf>
    <xf numFmtId="166" fontId="71" fillId="0" borderId="0" xfId="1" applyNumberFormat="1" applyFont="1" applyBorder="1" applyAlignment="1">
      <alignment horizontal="center"/>
    </xf>
    <xf numFmtId="165" fontId="73" fillId="0" borderId="7" xfId="2" applyNumberFormat="1" applyFont="1" applyFill="1" applyBorder="1" applyAlignment="1">
      <alignment horizontal="right"/>
    </xf>
    <xf numFmtId="166" fontId="72" fillId="0" borderId="0" xfId="1" applyNumberFormat="1" applyFont="1" applyFill="1" applyBorder="1" applyAlignment="1"/>
    <xf numFmtId="164" fontId="71" fillId="0" borderId="0" xfId="4" applyNumberFormat="1" applyFont="1" applyAlignment="1">
      <alignment horizontal="center"/>
    </xf>
    <xf numFmtId="166" fontId="72" fillId="0" borderId="0" xfId="1" applyNumberFormat="1" applyFont="1" applyAlignment="1">
      <alignment horizontal="center"/>
    </xf>
    <xf numFmtId="165" fontId="73" fillId="0" borderId="0" xfId="2" applyNumberFormat="1" applyFont="1" applyFill="1" applyAlignment="1">
      <alignment horizontal="center"/>
    </xf>
    <xf numFmtId="164" fontId="72" fillId="0" borderId="0" xfId="4" applyNumberFormat="1" applyFont="1" applyAlignment="1"/>
    <xf numFmtId="165" fontId="73" fillId="0" borderId="2" xfId="2" applyNumberFormat="1" applyFont="1" applyFill="1" applyBorder="1" applyAlignment="1">
      <alignment horizontal="right"/>
    </xf>
    <xf numFmtId="165" fontId="74" fillId="0" borderId="0" xfId="2" applyNumberFormat="1" applyFont="1" applyFill="1" applyAlignment="1">
      <alignment horizontal="right"/>
    </xf>
    <xf numFmtId="165" fontId="73" fillId="0" borderId="8" xfId="2" applyNumberFormat="1" applyFont="1" applyFill="1" applyBorder="1" applyAlignment="1">
      <alignment horizontal="right"/>
    </xf>
    <xf numFmtId="166" fontId="72" fillId="0" borderId="0" xfId="1" applyNumberFormat="1" applyFont="1" applyFill="1" applyAlignment="1"/>
    <xf numFmtId="166" fontId="71" fillId="0" borderId="0" xfId="1" applyNumberFormat="1" applyFont="1" applyAlignment="1">
      <alignment horizontal="center"/>
    </xf>
    <xf numFmtId="166" fontId="75" fillId="0" borderId="0" xfId="1" applyNumberFormat="1" applyFont="1" applyBorder="1" applyAlignment="1">
      <alignment horizontal="center"/>
    </xf>
    <xf numFmtId="14" fontId="76" fillId="0" borderId="0" xfId="1" applyNumberFormat="1" applyFont="1" applyBorder="1" applyAlignment="1">
      <alignment horizontal="center"/>
    </xf>
    <xf numFmtId="164" fontId="77" fillId="0" borderId="0" xfId="4" applyNumberFormat="1" applyFont="1" applyBorder="1" applyAlignment="1">
      <alignment horizontal="center"/>
    </xf>
    <xf numFmtId="166" fontId="78" fillId="0" borderId="0" xfId="1" applyNumberFormat="1" applyFont="1" applyBorder="1" applyAlignment="1">
      <alignment horizontal="center"/>
    </xf>
    <xf numFmtId="165" fontId="79" fillId="0" borderId="0" xfId="2" applyNumberFormat="1" applyFont="1" applyFill="1" applyBorder="1" applyAlignment="1">
      <alignment horizontal="center"/>
    </xf>
    <xf numFmtId="164" fontId="80" fillId="0" borderId="0" xfId="4" applyNumberFormat="1" applyFont="1" applyFill="1" applyBorder="1" applyAlignment="1">
      <alignment horizontal="center"/>
    </xf>
    <xf numFmtId="164" fontId="75" fillId="0" borderId="0" xfId="4" applyNumberFormat="1" applyFont="1" applyBorder="1" applyAlignment="1"/>
    <xf numFmtId="164" fontId="78" fillId="0" borderId="0" xfId="4" applyNumberFormat="1" applyFont="1" applyBorder="1" applyAlignment="1"/>
    <xf numFmtId="165" fontId="79" fillId="0" borderId="4" xfId="2" applyNumberFormat="1" applyFont="1" applyFill="1" applyBorder="1" applyAlignment="1">
      <alignment horizontal="right"/>
    </xf>
    <xf numFmtId="165" fontId="80" fillId="0" borderId="0" xfId="2" applyNumberFormat="1" applyFont="1" applyFill="1" applyBorder="1" applyAlignment="1">
      <alignment horizontal="right"/>
    </xf>
    <xf numFmtId="166" fontId="80" fillId="0" borderId="0" xfId="1" applyNumberFormat="1" applyFont="1" applyFill="1" applyBorder="1" applyAlignment="1">
      <alignment horizontal="right"/>
    </xf>
    <xf numFmtId="166" fontId="77" fillId="0" borderId="0" xfId="1" applyNumberFormat="1" applyFont="1" applyBorder="1" applyAlignment="1">
      <alignment horizontal="center"/>
    </xf>
    <xf numFmtId="165" fontId="79" fillId="0" borderId="7" xfId="2" applyNumberFormat="1" applyFont="1" applyFill="1" applyBorder="1" applyAlignment="1">
      <alignment horizontal="right"/>
    </xf>
    <xf numFmtId="166" fontId="78" fillId="0" borderId="0" xfId="1" applyNumberFormat="1" applyFont="1" applyFill="1" applyBorder="1" applyAlignment="1"/>
    <xf numFmtId="0" fontId="0" fillId="0" borderId="5" xfId="0" quotePrefix="1" applyBorder="1" applyAlignment="1">
      <alignment horizontal="left"/>
    </xf>
    <xf numFmtId="0" fontId="0" fillId="0" borderId="5" xfId="0" applyBorder="1" applyAlignment="1">
      <alignment horizontal="center"/>
    </xf>
    <xf numFmtId="164" fontId="0" fillId="0" borderId="5" xfId="4" quotePrefix="1" applyNumberFormat="1" applyFont="1" applyBorder="1" applyAlignment="1">
      <alignment horizontal="left"/>
    </xf>
    <xf numFmtId="164" fontId="0" fillId="0" borderId="5" xfId="4" applyNumberFormat="1" applyFont="1" applyBorder="1" applyAlignment="1">
      <alignment horizontal="center"/>
    </xf>
    <xf numFmtId="166" fontId="8" fillId="0" borderId="5" xfId="1" applyNumberFormat="1" applyFont="1" applyBorder="1" applyAlignment="1">
      <alignment horizontal="center"/>
    </xf>
  </cellXfs>
  <cellStyles count="11">
    <cellStyle name="Comma" xfId="4" builtinId="3"/>
    <cellStyle name="Comma 2" xfId="6"/>
    <cellStyle name="Comma 3" xfId="9"/>
    <cellStyle name="Currency" xfId="1" builtinId="4"/>
    <cellStyle name="Normal" xfId="0" builtinId="0"/>
    <cellStyle name="Normal 2" xfId="8"/>
    <cellStyle name="Normal 3" xfId="5"/>
    <cellStyle name="Normal_Sheet1" xfId="3"/>
    <cellStyle name="Percent" xfId="2" builtinId="5"/>
    <cellStyle name="Percent 2" xfId="7"/>
    <cellStyle name="Percent 3" xfId="10"/>
  </cellStyles>
  <dxfs count="10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vertical="bottom" textRotation="0" wrapText="0" indent="0" justifyLastLine="0" shrinkToFit="0" readingOrder="0"/>
    </dxf>
    <dxf>
      <numFmt numFmtId="166" formatCode="_(&quot;$&quot;* #,##0_);_(&quot;$&quot;* \(#,##0\);_(&quot;$&quot;* &quot;-&quot;??_);_(@_)"/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numFmt numFmtId="166" formatCode="_(&quot;$&quot;* #,##0_);_(&quot;$&quot;* \(#,##0\);_(&quot;$&quot;* &quot;-&quot;??_);_(@_)"/>
      <alignment vertical="bottom" textRotation="0" wrapText="0" indent="0" justifyLastLine="0" shrinkToFit="0" readingOrder="0"/>
    </dxf>
    <dxf>
      <numFmt numFmtId="166" formatCode="_(&quot;$&quot;* #,##0_);_(&quot;$&quot;* \(#,##0\);_(&quot;$&quot;* &quot;-&quot;??_);_(@_)"/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numFmt numFmtId="166" formatCode="_(&quot;$&quot;* #,##0_);_(&quot;$&quot;* \(#,##0\);_(&quot;$&quot;* &quot;-&quot;??_);_(@_)"/>
      <alignment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_(&quot;$&quot;* #,##0_);_(&quot;$&quot;* \(#,##0\);_(&quot;$&quot;* &quot;-&quot;??_);_(@_)"/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_(&quot;$&quot;* #,##0_);_(&quot;$&quot;* \(#,##0\);_(&quot;$&quot;* &quot;-&quot;??_);_(@_)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_(&quot;$&quot;* #,##0_);_(&quot;$&quot;* \(#,##0\);_(&quot;$&quot;* &quot;-&quot;??_);_(@_)"/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_(&quot;$&quot;* #,##0_);_(&quot;$&quot;* \(#,##0\);_(&quot;$&quot;* &quot;-&quot;??_);_(@_)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_(&quot;$&quot;* #,##0_);_(&quot;$&quot;* \(#,##0\);_(&quot;$&quot;* &quot;-&quot;??_);_(@_)"/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_(&quot;$&quot;* #,##0_);_(&quot;$&quot;* \(#,##0\);_(&quot;$&quot;* &quot;-&quot;??_);_(@_)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minor"/>
      </font>
      <numFmt numFmtId="166" formatCode="_(&quot;$&quot;* #,##0_);_(&quot;$&quot;* \(#,##0\);_(&quot;$&quot;* &quot;-&quot;??_);_(@_)"/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minor"/>
      </font>
      <numFmt numFmtId="166" formatCode="_(&quot;$&quot;* #,##0_);_(&quot;$&quot;* \(#,##0\);_(&quot;$&quot;* &quot;-&quot;??_);_(@_)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minor"/>
      </font>
      <numFmt numFmtId="166" formatCode="_(&quot;$&quot;* #,##0_);_(&quot;$&quot;* \(#,##0\);_(&quot;$&quot;* &quot;-&quot;??_);_(@_)"/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minor"/>
      </font>
      <numFmt numFmtId="166" formatCode="_(&quot;$&quot;* #,##0_);_(&quot;$&quot;* \(#,##0\);_(&quot;$&quot;* &quot;-&quot;??_);_(@_)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(&quot;$&quot;* #,##0_);_(&quot;$&quot;* \(#,##0\);_(&quot;$&quot;* &quot;-&quot;??_);_(@_)"/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(&quot;$&quot;* #,##0_);_(&quot;$&quot;* \(#,##0\);_(&quot;$&quot;* &quot;-&quot;??_);_(@_)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minor"/>
      </font>
      <numFmt numFmtId="166" formatCode="_(&quot;$&quot;* #,##0_);_(&quot;$&quot;* \(#,##0\);_(&quot;$&quot;* &quot;-&quot;??_);_(@_)"/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minor"/>
      </font>
      <numFmt numFmtId="166" formatCode="_(&quot;$&quot;* #,##0_);_(&quot;$&quot;* \(#,##0\);_(&quot;$&quot;* &quot;-&quot;??_);_(@_)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none"/>
      </font>
      <numFmt numFmtId="166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none"/>
      </font>
      <numFmt numFmtId="166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164" formatCode="_(* #,##0_);_(* \(#,##0\);_(* &quot;-&quot;??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164" formatCode="_(* #,##0_);_(* \(#,##0\);_(* &quot;-&quot;??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164" formatCode="_(* #,##0_);_(* \(#,##0\);_(* &quot;-&quot;??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164" formatCode="_(* #,##0_);_(* \(#,##0\);_(* &quot;-&quot;??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_);_(* \(#,##0\);_(* &quot;-&quot;??_);_(@_)"/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_);_(* \(#,##0\);_(* &quot;-&quot;??_);_(@_)"/>
      <alignment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minor"/>
      </font>
      <numFmt numFmtId="164" formatCode="_(* #,##0_);_(* \(#,##0\);_(* &quot;-&quot;??_);_(@_)"/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minor"/>
      </font>
      <numFmt numFmtId="164" formatCode="_(* #,##0_);_(* \(#,##0\);_(* &quot;-&quot;??_);_(@_)"/>
      <alignment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minor"/>
      </font>
      <numFmt numFmtId="164" formatCode="_(* #,##0_);_(* \(#,##0\);_(* &quot;-&quot;??_);_(@_)"/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minor"/>
      </font>
      <numFmt numFmtId="164" formatCode="_(* #,##0_);_(* \(#,##0\);_(* &quot;-&quot;??_);_(@_)"/>
      <alignment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_(&quot;$&quot;* #,##0_);_(&quot;$&quot;* \(#,##0\);_(&quot;$&quot;* &quot;-&quot;??_);_(@_)"/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_(&quot;$&quot;* #,##0_);_(&quot;$&quot;* \(#,##0\);_(&quot;$&quot;* &quot;-&quot;??_);_(@_)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minor"/>
      </font>
      <numFmt numFmtId="164" formatCode="_(* #,##0_);_(* \(#,##0\);_(* &quot;-&quot;??_);_(@_)"/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minor"/>
      </font>
      <numFmt numFmtId="164" formatCode="_(* #,##0_);_(* \(#,##0\);_(* &quot;-&quot;??_);_(@_)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Calibri"/>
        <scheme val="minor"/>
      </font>
      <numFmt numFmtId="19" formatCode="m/d/yyyy"/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Calibri"/>
        <scheme val="minor"/>
      </font>
      <numFmt numFmtId="19" formatCode="m/d/yyyy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minor"/>
      </font>
      <numFmt numFmtId="166" formatCode="_(&quot;$&quot;* #,##0_);_(&quot;$&quot;* \(#,##0\);_(&quot;$&quot;* &quot;-&quot;??_);_(@_)"/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minor"/>
      </font>
      <numFmt numFmtId="166" formatCode="_(&quot;$&quot;* #,##0_);_(&quot;$&quot;* \(#,##0\);_(&quot;$&quot;* &quot;-&quot;??_);_(@_)"/>
      <alignment horizontal="center" vertical="bottom" textRotation="0" wrapText="0" indent="0" justifyLastLine="0" shrinkToFit="0" readingOrder="0"/>
    </dxf>
    <dxf>
      <numFmt numFmtId="19" formatCode="m/d/yyyy"/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numFmt numFmtId="19" formatCode="m/d/yyyy"/>
      <alignment horizontal="right"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solid">
          <fgColor indexed="0"/>
          <bgColor indexed="2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vertical="bottom" textRotation="0" wrapText="0" indent="0" justifyLastLine="0" shrinkToFit="0" readingOrder="0"/>
    </dxf>
    <dxf>
      <numFmt numFmtId="166" formatCode="_(&quot;$&quot;* #,##0_);_(&quot;$&quot;* \(#,##0\);_(&quot;$&quot;* &quot;-&quot;??_);_(@_)"/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numFmt numFmtId="166" formatCode="_(&quot;$&quot;* #,##0_);_(&quot;$&quot;* \(#,##0\);_(&quot;$&quot;* &quot;-&quot;??_);_(@_)"/>
      <alignment vertical="bottom" textRotation="0" wrapText="0" indent="0" justifyLastLine="0" shrinkToFit="0" readingOrder="0"/>
    </dxf>
    <dxf>
      <numFmt numFmtId="166" formatCode="_(&quot;$&quot;* #,##0_);_(&quot;$&quot;* \(#,##0\);_(&quot;$&quot;* &quot;-&quot;??_);_(@_)"/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numFmt numFmtId="166" formatCode="_(&quot;$&quot;* #,##0_);_(&quot;$&quot;* \(#,##0\);_(&quot;$&quot;* &quot;-&quot;??_);_(@_)"/>
      <alignment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_(&quot;$&quot;* #,##0_);_(&quot;$&quot;* \(#,##0\);_(&quot;$&quot;* &quot;-&quot;??_);_(@_)"/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_(&quot;$&quot;* #,##0_);_(&quot;$&quot;* \(#,##0\);_(&quot;$&quot;* &quot;-&quot;??_);_(@_)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_(&quot;$&quot;* #,##0_);_(&quot;$&quot;* \(#,##0\);_(&quot;$&quot;* &quot;-&quot;??_);_(@_)"/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_(&quot;$&quot;* #,##0_);_(&quot;$&quot;* \(#,##0\);_(&quot;$&quot;* &quot;-&quot;??_);_(@_)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_(&quot;$&quot;* #,##0_);_(&quot;$&quot;* \(#,##0\);_(&quot;$&quot;* &quot;-&quot;??_);_(@_)"/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_(&quot;$&quot;* #,##0_);_(&quot;$&quot;* \(#,##0\);_(&quot;$&quot;* &quot;-&quot;??_);_(@_)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minor"/>
      </font>
      <numFmt numFmtId="166" formatCode="_(&quot;$&quot;* #,##0_);_(&quot;$&quot;* \(#,##0\);_(&quot;$&quot;* &quot;-&quot;??_);_(@_)"/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minor"/>
      </font>
      <numFmt numFmtId="166" formatCode="_(&quot;$&quot;* #,##0_);_(&quot;$&quot;* \(#,##0\);_(&quot;$&quot;* &quot;-&quot;??_);_(@_)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minor"/>
      </font>
      <numFmt numFmtId="166" formatCode="_(&quot;$&quot;* #,##0_);_(&quot;$&quot;* \(#,##0\);_(&quot;$&quot;* &quot;-&quot;??_);_(@_)"/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minor"/>
      </font>
      <numFmt numFmtId="166" formatCode="_(&quot;$&quot;* #,##0_);_(&quot;$&quot;* \(#,##0\);_(&quot;$&quot;* &quot;-&quot;??_);_(@_)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(&quot;$&quot;* #,##0_);_(&quot;$&quot;* \(#,##0\);_(&quot;$&quot;* &quot;-&quot;??_);_(@_)"/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6" formatCode="_(&quot;$&quot;* #,##0_);_(&quot;$&quot;* \(#,##0\);_(&quot;$&quot;* &quot;-&quot;??_);_(@_)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minor"/>
      </font>
      <numFmt numFmtId="166" formatCode="_(&quot;$&quot;* #,##0_);_(&quot;$&quot;* \(#,##0\);_(&quot;$&quot;* &quot;-&quot;??_);_(@_)"/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minor"/>
      </font>
      <numFmt numFmtId="166" formatCode="_(&quot;$&quot;* #,##0_);_(&quot;$&quot;* \(#,##0\);_(&quot;$&quot;* &quot;-&quot;??_);_(@_)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none"/>
      </font>
      <numFmt numFmtId="166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none"/>
      </font>
      <numFmt numFmtId="166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164" formatCode="_(* #,##0_);_(* \(#,##0\);_(* &quot;-&quot;??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164" formatCode="_(* #,##0_);_(* \(#,##0\);_(* &quot;-&quot;??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164" formatCode="_(* #,##0_);_(* \(#,##0\);_(* &quot;-&quot;??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164" formatCode="_(* #,##0_);_(* \(#,##0\);_(* &quot;-&quot;??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_);_(* \(#,##0\);_(* &quot;-&quot;??_);_(@_)"/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_);_(* \(#,##0\);_(* &quot;-&quot;??_);_(@_)"/>
      <alignment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minor"/>
      </font>
      <numFmt numFmtId="164" formatCode="_(* #,##0_);_(* \(#,##0\);_(* &quot;-&quot;??_);_(@_)"/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minor"/>
      </font>
      <numFmt numFmtId="164" formatCode="_(* #,##0_);_(* \(#,##0\);_(* &quot;-&quot;??_);_(@_)"/>
      <alignment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minor"/>
      </font>
      <numFmt numFmtId="164" formatCode="_(* #,##0_);_(* \(#,##0\);_(* &quot;-&quot;??_);_(@_)"/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minor"/>
      </font>
      <numFmt numFmtId="164" formatCode="_(* #,##0_);_(* \(#,##0\);_(* &quot;-&quot;??_);_(@_)"/>
      <alignment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none"/>
      </font>
      <numFmt numFmtId="164" formatCode="_(* #,##0_);_(* \(#,##0\);_(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_(&quot;$&quot;* #,##0_);_(&quot;$&quot;* \(#,##0\);_(&quot;$&quot;* &quot;-&quot;??_);_(@_)"/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_(&quot;$&quot;* #,##0_);_(&quot;$&quot;* \(#,##0\);_(&quot;$&quot;* &quot;-&quot;??_);_(@_)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minor"/>
      </font>
      <numFmt numFmtId="164" formatCode="_(* #,##0_);_(* \(#,##0\);_(* &quot;-&quot;??_);_(@_)"/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(* #,##0_);_(* \(#,##0\);_(* &quot;-&quot;??_);_(@_)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Calibri"/>
        <scheme val="minor"/>
      </font>
      <numFmt numFmtId="19" formatCode="m/d/yyyy"/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4" tint="-0.499984740745262"/>
        <name val="Calibri"/>
        <scheme val="minor"/>
      </font>
      <numFmt numFmtId="19" formatCode="m/d/yyyy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minor"/>
      </font>
      <numFmt numFmtId="166" formatCode="_(&quot;$&quot;* #,##0_);_(&quot;$&quot;* \(#,##0\);_(&quot;$&quot;* &quot;-&quot;??_);_(@_)"/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minor"/>
      </font>
      <numFmt numFmtId="166" formatCode="_(&quot;$&quot;* #,##0_);_(&quot;$&quot;* \(#,##0\);_(&quot;$&quot;* &quot;-&quot;??_);_(@_)"/>
      <alignment horizontal="center" vertical="bottom" textRotation="0" wrapText="0" indent="0" justifyLastLine="0" shrinkToFit="0" readingOrder="0"/>
    </dxf>
    <dxf>
      <numFmt numFmtId="19" formatCode="m/d/yyyy"/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numFmt numFmtId="19" formatCode="m/d/yyyy"/>
      <alignment horizontal="right"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solid">
          <fgColor indexed="0"/>
          <bgColor indexed="2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</dxfs>
  <tableStyles count="0" defaultTableStyle="TableStyleMedium2" defaultPivotStyle="PivotStyleLight16"/>
  <colors>
    <mruColors>
      <color rgb="FFDDDDDD"/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2023 Tuition Revenue Trends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'Fall 2023 Data'!$B$1</c:f>
              <c:strCache>
                <c:ptCount val="1"/>
                <c:pt idx="0">
                  <c:v>BUDGET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'Fall 2023 Data'!$A$2:$A$83</c:f>
              <c:numCache>
                <c:formatCode>m/d/yyyy</c:formatCode>
                <c:ptCount val="82"/>
                <c:pt idx="0">
                  <c:v>45123</c:v>
                </c:pt>
                <c:pt idx="1">
                  <c:v>45125</c:v>
                </c:pt>
                <c:pt idx="2">
                  <c:v>45126</c:v>
                </c:pt>
                <c:pt idx="3">
                  <c:v>45127</c:v>
                </c:pt>
                <c:pt idx="4">
                  <c:v>45128</c:v>
                </c:pt>
                <c:pt idx="5">
                  <c:v>45131</c:v>
                </c:pt>
                <c:pt idx="6">
                  <c:v>45132</c:v>
                </c:pt>
                <c:pt idx="7">
                  <c:v>45133</c:v>
                </c:pt>
                <c:pt idx="8">
                  <c:v>45134</c:v>
                </c:pt>
                <c:pt idx="9">
                  <c:v>45135</c:v>
                </c:pt>
                <c:pt idx="10">
                  <c:v>45138</c:v>
                </c:pt>
                <c:pt idx="11">
                  <c:v>45139</c:v>
                </c:pt>
                <c:pt idx="12">
                  <c:v>45140</c:v>
                </c:pt>
                <c:pt idx="13">
                  <c:v>45141</c:v>
                </c:pt>
                <c:pt idx="14">
                  <c:v>45142</c:v>
                </c:pt>
                <c:pt idx="15">
                  <c:v>45145</c:v>
                </c:pt>
                <c:pt idx="16">
                  <c:v>45146</c:v>
                </c:pt>
                <c:pt idx="17">
                  <c:v>45147</c:v>
                </c:pt>
                <c:pt idx="18">
                  <c:v>45148</c:v>
                </c:pt>
                <c:pt idx="19">
                  <c:v>45149</c:v>
                </c:pt>
                <c:pt idx="20">
                  <c:v>45152</c:v>
                </c:pt>
                <c:pt idx="21">
                  <c:v>45153</c:v>
                </c:pt>
                <c:pt idx="22">
                  <c:v>45154</c:v>
                </c:pt>
                <c:pt idx="23">
                  <c:v>45155</c:v>
                </c:pt>
                <c:pt idx="24">
                  <c:v>45156</c:v>
                </c:pt>
                <c:pt idx="25">
                  <c:v>45159</c:v>
                </c:pt>
                <c:pt idx="26">
                  <c:v>45160</c:v>
                </c:pt>
                <c:pt idx="27">
                  <c:v>45161</c:v>
                </c:pt>
                <c:pt idx="28">
                  <c:v>45162</c:v>
                </c:pt>
                <c:pt idx="29">
                  <c:v>45163</c:v>
                </c:pt>
                <c:pt idx="30">
                  <c:v>45166</c:v>
                </c:pt>
                <c:pt idx="31">
                  <c:v>45167</c:v>
                </c:pt>
                <c:pt idx="32">
                  <c:v>45168</c:v>
                </c:pt>
                <c:pt idx="33">
                  <c:v>45169</c:v>
                </c:pt>
                <c:pt idx="34">
                  <c:v>45170</c:v>
                </c:pt>
                <c:pt idx="35">
                  <c:v>45174</c:v>
                </c:pt>
                <c:pt idx="36">
                  <c:v>45175</c:v>
                </c:pt>
                <c:pt idx="37">
                  <c:v>45176</c:v>
                </c:pt>
                <c:pt idx="38">
                  <c:v>45177</c:v>
                </c:pt>
                <c:pt idx="39">
                  <c:v>45180</c:v>
                </c:pt>
                <c:pt idx="40">
                  <c:v>45181</c:v>
                </c:pt>
                <c:pt idx="41">
                  <c:v>45182</c:v>
                </c:pt>
                <c:pt idx="42">
                  <c:v>45183</c:v>
                </c:pt>
                <c:pt idx="43">
                  <c:v>45184</c:v>
                </c:pt>
                <c:pt idx="44">
                  <c:v>45187</c:v>
                </c:pt>
                <c:pt idx="45">
                  <c:v>45188</c:v>
                </c:pt>
                <c:pt idx="46">
                  <c:v>45189</c:v>
                </c:pt>
                <c:pt idx="47">
                  <c:v>45190</c:v>
                </c:pt>
                <c:pt idx="48">
                  <c:v>45191</c:v>
                </c:pt>
                <c:pt idx="49">
                  <c:v>45194</c:v>
                </c:pt>
                <c:pt idx="50">
                  <c:v>45195</c:v>
                </c:pt>
                <c:pt idx="51">
                  <c:v>45196</c:v>
                </c:pt>
                <c:pt idx="52">
                  <c:v>45197</c:v>
                </c:pt>
                <c:pt idx="53">
                  <c:v>45198</c:v>
                </c:pt>
                <c:pt idx="54">
                  <c:v>45201</c:v>
                </c:pt>
                <c:pt idx="55">
                  <c:v>45202</c:v>
                </c:pt>
                <c:pt idx="56">
                  <c:v>45203</c:v>
                </c:pt>
                <c:pt idx="57">
                  <c:v>45204</c:v>
                </c:pt>
                <c:pt idx="58">
                  <c:v>45205</c:v>
                </c:pt>
                <c:pt idx="59">
                  <c:v>45208</c:v>
                </c:pt>
                <c:pt idx="60">
                  <c:v>45209</c:v>
                </c:pt>
                <c:pt idx="61">
                  <c:v>45210</c:v>
                </c:pt>
                <c:pt idx="62">
                  <c:v>45211</c:v>
                </c:pt>
                <c:pt idx="63">
                  <c:v>45212</c:v>
                </c:pt>
                <c:pt idx="64">
                  <c:v>45215</c:v>
                </c:pt>
                <c:pt idx="65">
                  <c:v>45216</c:v>
                </c:pt>
                <c:pt idx="66">
                  <c:v>45217</c:v>
                </c:pt>
                <c:pt idx="67">
                  <c:v>45218</c:v>
                </c:pt>
                <c:pt idx="68">
                  <c:v>45219</c:v>
                </c:pt>
                <c:pt idx="69">
                  <c:v>45222</c:v>
                </c:pt>
                <c:pt idx="70">
                  <c:v>45223</c:v>
                </c:pt>
                <c:pt idx="71">
                  <c:v>45224</c:v>
                </c:pt>
                <c:pt idx="72">
                  <c:v>45225</c:v>
                </c:pt>
                <c:pt idx="73">
                  <c:v>45226</c:v>
                </c:pt>
                <c:pt idx="74">
                  <c:v>45229</c:v>
                </c:pt>
                <c:pt idx="75">
                  <c:v>45230</c:v>
                </c:pt>
                <c:pt idx="76">
                  <c:v>45231</c:v>
                </c:pt>
                <c:pt idx="77">
                  <c:v>45232</c:v>
                </c:pt>
                <c:pt idx="78">
                  <c:v>45233</c:v>
                </c:pt>
                <c:pt idx="79">
                  <c:v>45236</c:v>
                </c:pt>
                <c:pt idx="80">
                  <c:v>45237</c:v>
                </c:pt>
                <c:pt idx="81">
                  <c:v>45238</c:v>
                </c:pt>
              </c:numCache>
            </c:numRef>
          </c:cat>
          <c:val>
            <c:numRef>
              <c:f>'Fall 2023 Data'!$B$2:$B$83</c:f>
              <c:numCache>
                <c:formatCode>_("$"* #,##0_);_("$"* \(#,##0\);_("$"* "-"??_);_(@_)</c:formatCode>
                <c:ptCount val="82"/>
                <c:pt idx="0">
                  <c:v>42775690</c:v>
                </c:pt>
                <c:pt idx="1">
                  <c:v>42775690</c:v>
                </c:pt>
                <c:pt idx="2">
                  <c:v>42775690</c:v>
                </c:pt>
                <c:pt idx="3">
                  <c:v>42775690</c:v>
                </c:pt>
                <c:pt idx="4">
                  <c:v>42775690</c:v>
                </c:pt>
                <c:pt idx="5">
                  <c:v>42775690</c:v>
                </c:pt>
                <c:pt idx="6">
                  <c:v>42775690</c:v>
                </c:pt>
                <c:pt idx="7">
                  <c:v>42775690</c:v>
                </c:pt>
                <c:pt idx="8">
                  <c:v>42775690</c:v>
                </c:pt>
                <c:pt idx="9">
                  <c:v>42775690</c:v>
                </c:pt>
                <c:pt idx="10">
                  <c:v>42775690</c:v>
                </c:pt>
                <c:pt idx="11">
                  <c:v>42775690</c:v>
                </c:pt>
                <c:pt idx="12">
                  <c:v>42775690</c:v>
                </c:pt>
                <c:pt idx="13">
                  <c:v>42775690</c:v>
                </c:pt>
                <c:pt idx="14">
                  <c:v>42775690</c:v>
                </c:pt>
                <c:pt idx="15">
                  <c:v>42775690</c:v>
                </c:pt>
                <c:pt idx="16">
                  <c:v>42775690</c:v>
                </c:pt>
                <c:pt idx="17">
                  <c:v>42775690</c:v>
                </c:pt>
                <c:pt idx="18">
                  <c:v>42775690</c:v>
                </c:pt>
                <c:pt idx="19">
                  <c:v>42775690</c:v>
                </c:pt>
                <c:pt idx="20">
                  <c:v>42775690</c:v>
                </c:pt>
                <c:pt idx="21">
                  <c:v>42775690</c:v>
                </c:pt>
                <c:pt idx="22">
                  <c:v>42775690</c:v>
                </c:pt>
                <c:pt idx="23">
                  <c:v>42775690</c:v>
                </c:pt>
                <c:pt idx="24">
                  <c:v>42775690</c:v>
                </c:pt>
                <c:pt idx="25">
                  <c:v>42775690</c:v>
                </c:pt>
                <c:pt idx="26">
                  <c:v>42775690</c:v>
                </c:pt>
                <c:pt idx="27">
                  <c:v>42775690</c:v>
                </c:pt>
                <c:pt idx="28">
                  <c:v>42775690</c:v>
                </c:pt>
                <c:pt idx="29">
                  <c:v>42775690</c:v>
                </c:pt>
                <c:pt idx="30">
                  <c:v>42775690</c:v>
                </c:pt>
                <c:pt idx="31">
                  <c:v>42775690</c:v>
                </c:pt>
                <c:pt idx="32">
                  <c:v>42775690</c:v>
                </c:pt>
                <c:pt idx="33">
                  <c:v>42775690</c:v>
                </c:pt>
                <c:pt idx="34">
                  <c:v>42775690</c:v>
                </c:pt>
                <c:pt idx="35">
                  <c:v>42775690</c:v>
                </c:pt>
                <c:pt idx="36">
                  <c:v>42775690</c:v>
                </c:pt>
                <c:pt idx="37">
                  <c:v>42775690</c:v>
                </c:pt>
                <c:pt idx="38">
                  <c:v>42775690</c:v>
                </c:pt>
                <c:pt idx="39">
                  <c:v>42775690</c:v>
                </c:pt>
                <c:pt idx="40">
                  <c:v>42775690</c:v>
                </c:pt>
                <c:pt idx="41">
                  <c:v>42775690</c:v>
                </c:pt>
                <c:pt idx="42">
                  <c:v>42775690</c:v>
                </c:pt>
                <c:pt idx="43">
                  <c:v>42775690</c:v>
                </c:pt>
                <c:pt idx="44">
                  <c:v>42775690</c:v>
                </c:pt>
                <c:pt idx="45">
                  <c:v>42775690</c:v>
                </c:pt>
                <c:pt idx="46">
                  <c:v>42775690</c:v>
                </c:pt>
                <c:pt idx="47">
                  <c:v>42775690</c:v>
                </c:pt>
                <c:pt idx="48">
                  <c:v>42775690</c:v>
                </c:pt>
                <c:pt idx="49">
                  <c:v>42775690</c:v>
                </c:pt>
                <c:pt idx="50">
                  <c:v>42775690</c:v>
                </c:pt>
                <c:pt idx="51">
                  <c:v>42775690</c:v>
                </c:pt>
                <c:pt idx="52">
                  <c:v>42775690</c:v>
                </c:pt>
                <c:pt idx="53">
                  <c:v>42775690</c:v>
                </c:pt>
                <c:pt idx="54">
                  <c:v>42775690</c:v>
                </c:pt>
                <c:pt idx="55">
                  <c:v>42775690</c:v>
                </c:pt>
                <c:pt idx="56">
                  <c:v>42775690</c:v>
                </c:pt>
                <c:pt idx="57">
                  <c:v>42775690</c:v>
                </c:pt>
                <c:pt idx="58">
                  <c:v>42775690</c:v>
                </c:pt>
                <c:pt idx="59">
                  <c:v>42775690</c:v>
                </c:pt>
                <c:pt idx="60">
                  <c:v>42775690</c:v>
                </c:pt>
                <c:pt idx="61">
                  <c:v>42775690</c:v>
                </c:pt>
                <c:pt idx="62">
                  <c:v>42775690</c:v>
                </c:pt>
                <c:pt idx="63">
                  <c:v>42775690</c:v>
                </c:pt>
                <c:pt idx="64">
                  <c:v>42775690</c:v>
                </c:pt>
                <c:pt idx="65">
                  <c:v>42775690</c:v>
                </c:pt>
                <c:pt idx="66">
                  <c:v>42775690</c:v>
                </c:pt>
                <c:pt idx="67">
                  <c:v>42775690</c:v>
                </c:pt>
                <c:pt idx="68">
                  <c:v>42775690</c:v>
                </c:pt>
                <c:pt idx="69">
                  <c:v>42775690</c:v>
                </c:pt>
                <c:pt idx="70">
                  <c:v>42775690</c:v>
                </c:pt>
                <c:pt idx="71">
                  <c:v>42775690</c:v>
                </c:pt>
                <c:pt idx="72">
                  <c:v>42775690</c:v>
                </c:pt>
                <c:pt idx="73">
                  <c:v>42775690</c:v>
                </c:pt>
                <c:pt idx="74">
                  <c:v>42775690</c:v>
                </c:pt>
                <c:pt idx="75">
                  <c:v>42775690</c:v>
                </c:pt>
                <c:pt idx="76">
                  <c:v>42775690</c:v>
                </c:pt>
                <c:pt idx="77">
                  <c:v>42775690</c:v>
                </c:pt>
                <c:pt idx="78">
                  <c:v>42775690</c:v>
                </c:pt>
                <c:pt idx="79">
                  <c:v>42775690</c:v>
                </c:pt>
                <c:pt idx="80">
                  <c:v>42775690</c:v>
                </c:pt>
                <c:pt idx="81">
                  <c:v>42775690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51-40BD-B4B6-700C9C16AE2B}"/>
            </c:ext>
          </c:extLst>
        </c:ser>
        <c:ser>
          <c:idx val="12"/>
          <c:order val="10"/>
          <c:tx>
            <c:strRef>
              <c:f>'Fall 2023 Data'!$Q$1</c:f>
              <c:strCache>
                <c:ptCount val="1"/>
                <c:pt idx="0">
                  <c:v>FINALIZED_TUITION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'Fall 2023 Data'!$A$2:$A$83</c:f>
              <c:numCache>
                <c:formatCode>m/d/yyyy</c:formatCode>
                <c:ptCount val="82"/>
                <c:pt idx="0">
                  <c:v>45123</c:v>
                </c:pt>
                <c:pt idx="1">
                  <c:v>45125</c:v>
                </c:pt>
                <c:pt idx="2">
                  <c:v>45126</c:v>
                </c:pt>
                <c:pt idx="3">
                  <c:v>45127</c:v>
                </c:pt>
                <c:pt idx="4">
                  <c:v>45128</c:v>
                </c:pt>
                <c:pt idx="5">
                  <c:v>45131</c:v>
                </c:pt>
                <c:pt idx="6">
                  <c:v>45132</c:v>
                </c:pt>
                <c:pt idx="7">
                  <c:v>45133</c:v>
                </c:pt>
                <c:pt idx="8">
                  <c:v>45134</c:v>
                </c:pt>
                <c:pt idx="9">
                  <c:v>45135</c:v>
                </c:pt>
                <c:pt idx="10">
                  <c:v>45138</c:v>
                </c:pt>
                <c:pt idx="11">
                  <c:v>45139</c:v>
                </c:pt>
                <c:pt idx="12">
                  <c:v>45140</c:v>
                </c:pt>
                <c:pt idx="13">
                  <c:v>45141</c:v>
                </c:pt>
                <c:pt idx="14">
                  <c:v>45142</c:v>
                </c:pt>
                <c:pt idx="15">
                  <c:v>45145</c:v>
                </c:pt>
                <c:pt idx="16">
                  <c:v>45146</c:v>
                </c:pt>
                <c:pt idx="17">
                  <c:v>45147</c:v>
                </c:pt>
                <c:pt idx="18">
                  <c:v>45148</c:v>
                </c:pt>
                <c:pt idx="19">
                  <c:v>45149</c:v>
                </c:pt>
                <c:pt idx="20">
                  <c:v>45152</c:v>
                </c:pt>
                <c:pt idx="21">
                  <c:v>45153</c:v>
                </c:pt>
                <c:pt idx="22">
                  <c:v>45154</c:v>
                </c:pt>
                <c:pt idx="23">
                  <c:v>45155</c:v>
                </c:pt>
                <c:pt idx="24">
                  <c:v>45156</c:v>
                </c:pt>
                <c:pt idx="25">
                  <c:v>45159</c:v>
                </c:pt>
                <c:pt idx="26">
                  <c:v>45160</c:v>
                </c:pt>
                <c:pt idx="27">
                  <c:v>45161</c:v>
                </c:pt>
                <c:pt idx="28">
                  <c:v>45162</c:v>
                </c:pt>
                <c:pt idx="29">
                  <c:v>45163</c:v>
                </c:pt>
                <c:pt idx="30">
                  <c:v>45166</c:v>
                </c:pt>
                <c:pt idx="31">
                  <c:v>45167</c:v>
                </c:pt>
                <c:pt idx="32">
                  <c:v>45168</c:v>
                </c:pt>
                <c:pt idx="33">
                  <c:v>45169</c:v>
                </c:pt>
                <c:pt idx="34">
                  <c:v>45170</c:v>
                </c:pt>
                <c:pt idx="35">
                  <c:v>45174</c:v>
                </c:pt>
                <c:pt idx="36">
                  <c:v>45175</c:v>
                </c:pt>
                <c:pt idx="37">
                  <c:v>45176</c:v>
                </c:pt>
                <c:pt idx="38">
                  <c:v>45177</c:v>
                </c:pt>
                <c:pt idx="39">
                  <c:v>45180</c:v>
                </c:pt>
                <c:pt idx="40">
                  <c:v>45181</c:v>
                </c:pt>
                <c:pt idx="41">
                  <c:v>45182</c:v>
                </c:pt>
                <c:pt idx="42">
                  <c:v>45183</c:v>
                </c:pt>
                <c:pt idx="43">
                  <c:v>45184</c:v>
                </c:pt>
                <c:pt idx="44">
                  <c:v>45187</c:v>
                </c:pt>
                <c:pt idx="45">
                  <c:v>45188</c:v>
                </c:pt>
                <c:pt idx="46">
                  <c:v>45189</c:v>
                </c:pt>
                <c:pt idx="47">
                  <c:v>45190</c:v>
                </c:pt>
                <c:pt idx="48">
                  <c:v>45191</c:v>
                </c:pt>
                <c:pt idx="49">
                  <c:v>45194</c:v>
                </c:pt>
                <c:pt idx="50">
                  <c:v>45195</c:v>
                </c:pt>
                <c:pt idx="51">
                  <c:v>45196</c:v>
                </c:pt>
                <c:pt idx="52">
                  <c:v>45197</c:v>
                </c:pt>
                <c:pt idx="53">
                  <c:v>45198</c:v>
                </c:pt>
                <c:pt idx="54">
                  <c:v>45201</c:v>
                </c:pt>
                <c:pt idx="55">
                  <c:v>45202</c:v>
                </c:pt>
                <c:pt idx="56">
                  <c:v>45203</c:v>
                </c:pt>
                <c:pt idx="57">
                  <c:v>45204</c:v>
                </c:pt>
                <c:pt idx="58">
                  <c:v>45205</c:v>
                </c:pt>
                <c:pt idx="59">
                  <c:v>45208</c:v>
                </c:pt>
                <c:pt idx="60">
                  <c:v>45209</c:v>
                </c:pt>
                <c:pt idx="61">
                  <c:v>45210</c:v>
                </c:pt>
                <c:pt idx="62">
                  <c:v>45211</c:v>
                </c:pt>
                <c:pt idx="63">
                  <c:v>45212</c:v>
                </c:pt>
                <c:pt idx="64">
                  <c:v>45215</c:v>
                </c:pt>
                <c:pt idx="65">
                  <c:v>45216</c:v>
                </c:pt>
                <c:pt idx="66">
                  <c:v>45217</c:v>
                </c:pt>
                <c:pt idx="67">
                  <c:v>45218</c:v>
                </c:pt>
                <c:pt idx="68">
                  <c:v>45219</c:v>
                </c:pt>
                <c:pt idx="69">
                  <c:v>45222</c:v>
                </c:pt>
                <c:pt idx="70">
                  <c:v>45223</c:v>
                </c:pt>
                <c:pt idx="71">
                  <c:v>45224</c:v>
                </c:pt>
                <c:pt idx="72">
                  <c:v>45225</c:v>
                </c:pt>
                <c:pt idx="73">
                  <c:v>45226</c:v>
                </c:pt>
                <c:pt idx="74">
                  <c:v>45229</c:v>
                </c:pt>
                <c:pt idx="75">
                  <c:v>45230</c:v>
                </c:pt>
                <c:pt idx="76">
                  <c:v>45231</c:v>
                </c:pt>
                <c:pt idx="77">
                  <c:v>45232</c:v>
                </c:pt>
                <c:pt idx="78">
                  <c:v>45233</c:v>
                </c:pt>
                <c:pt idx="79">
                  <c:v>45236</c:v>
                </c:pt>
                <c:pt idx="80">
                  <c:v>45237</c:v>
                </c:pt>
                <c:pt idx="81">
                  <c:v>45238</c:v>
                </c:pt>
              </c:numCache>
            </c:numRef>
          </c:cat>
          <c:val>
            <c:numRef>
              <c:f>'Fall 2023 Data'!$Q$2:$Q$83</c:f>
              <c:numCache>
                <c:formatCode>_("$"* #,##0_);_("$"* \(#,##0\);_("$"* "-"??_);_(@_)</c:formatCode>
                <c:ptCount val="82"/>
                <c:pt idx="0">
                  <c:v>0</c:v>
                </c:pt>
                <c:pt idx="1">
                  <c:v>24301.200000000001</c:v>
                </c:pt>
                <c:pt idx="2">
                  <c:v>648429.35</c:v>
                </c:pt>
                <c:pt idx="3">
                  <c:v>810329.45</c:v>
                </c:pt>
                <c:pt idx="4">
                  <c:v>968532</c:v>
                </c:pt>
                <c:pt idx="5">
                  <c:v>1310281.95</c:v>
                </c:pt>
                <c:pt idx="6">
                  <c:v>1577742.26</c:v>
                </c:pt>
                <c:pt idx="7">
                  <c:v>1785284.31</c:v>
                </c:pt>
                <c:pt idx="8">
                  <c:v>1958345.6099999999</c:v>
                </c:pt>
                <c:pt idx="9">
                  <c:v>2225907.21</c:v>
                </c:pt>
                <c:pt idx="10">
                  <c:v>2637125.8099999996</c:v>
                </c:pt>
                <c:pt idx="11">
                  <c:v>3187746.34</c:v>
                </c:pt>
                <c:pt idx="12">
                  <c:v>3409844.6399999997</c:v>
                </c:pt>
                <c:pt idx="13">
                  <c:v>3759973.8499999996</c:v>
                </c:pt>
                <c:pt idx="14">
                  <c:v>4242734.83</c:v>
                </c:pt>
                <c:pt idx="15">
                  <c:v>5514600.6200000001</c:v>
                </c:pt>
                <c:pt idx="16">
                  <c:v>6039221.1800000006</c:v>
                </c:pt>
                <c:pt idx="17">
                  <c:v>6984010.75</c:v>
                </c:pt>
                <c:pt idx="18">
                  <c:v>7614025.0999999996</c:v>
                </c:pt>
                <c:pt idx="19">
                  <c:v>8277154.71</c:v>
                </c:pt>
                <c:pt idx="20">
                  <c:v>9543961.5100000016</c:v>
                </c:pt>
                <c:pt idx="21">
                  <c:v>10422870.33</c:v>
                </c:pt>
                <c:pt idx="22">
                  <c:v>11985546.82</c:v>
                </c:pt>
                <c:pt idx="23">
                  <c:v>13042446.85</c:v>
                </c:pt>
                <c:pt idx="24">
                  <c:v>14408259.35</c:v>
                </c:pt>
                <c:pt idx="25">
                  <c:v>16795114.580000002</c:v>
                </c:pt>
                <c:pt idx="26">
                  <c:v>18270234.359999999</c:v>
                </c:pt>
                <c:pt idx="27">
                  <c:v>20228814.900000002</c:v>
                </c:pt>
                <c:pt idx="28">
                  <c:v>21903226.699999999</c:v>
                </c:pt>
                <c:pt idx="29">
                  <c:v>23906430.170000002</c:v>
                </c:pt>
                <c:pt idx="30">
                  <c:v>29795408.970000003</c:v>
                </c:pt>
                <c:pt idx="31">
                  <c:v>33446570.919999998</c:v>
                </c:pt>
                <c:pt idx="32">
                  <c:v>34287247.059999995</c:v>
                </c:pt>
                <c:pt idx="33">
                  <c:v>34956205.729999997</c:v>
                </c:pt>
                <c:pt idx="34">
                  <c:v>35402239.789999999</c:v>
                </c:pt>
                <c:pt idx="35">
                  <c:v>36167049.199999996</c:v>
                </c:pt>
                <c:pt idx="36">
                  <c:v>36483516.230000004</c:v>
                </c:pt>
                <c:pt idx="37">
                  <c:v>36871397.280000001</c:v>
                </c:pt>
                <c:pt idx="38">
                  <c:v>37111774.729999997</c:v>
                </c:pt>
                <c:pt idx="39">
                  <c:v>37427898.649999999</c:v>
                </c:pt>
                <c:pt idx="40">
                  <c:v>37955724.060000002</c:v>
                </c:pt>
                <c:pt idx="41">
                  <c:v>38241633.840000004</c:v>
                </c:pt>
                <c:pt idx="42">
                  <c:v>38524394.82</c:v>
                </c:pt>
                <c:pt idx="43">
                  <c:v>38781719.699999996</c:v>
                </c:pt>
                <c:pt idx="44">
                  <c:v>39153413.030000001</c:v>
                </c:pt>
                <c:pt idx="45">
                  <c:v>42095627.75</c:v>
                </c:pt>
                <c:pt idx="46">
                  <c:v>41280280</c:v>
                </c:pt>
                <c:pt idx="47">
                  <c:v>41277172</c:v>
                </c:pt>
                <c:pt idx="48">
                  <c:v>40984384</c:v>
                </c:pt>
                <c:pt idx="49">
                  <c:v>41109502</c:v>
                </c:pt>
                <c:pt idx="50">
                  <c:v>41313068</c:v>
                </c:pt>
                <c:pt idx="51">
                  <c:v>41449965</c:v>
                </c:pt>
                <c:pt idx="52">
                  <c:v>41503608</c:v>
                </c:pt>
                <c:pt idx="53">
                  <c:v>41494175</c:v>
                </c:pt>
                <c:pt idx="54">
                  <c:v>41568435</c:v>
                </c:pt>
                <c:pt idx="55">
                  <c:v>41568435</c:v>
                </c:pt>
                <c:pt idx="56">
                  <c:v>41568435</c:v>
                </c:pt>
                <c:pt idx="57">
                  <c:v>41568435</c:v>
                </c:pt>
                <c:pt idx="58">
                  <c:v>41871944</c:v>
                </c:pt>
                <c:pt idx="59">
                  <c:v>41535191</c:v>
                </c:pt>
                <c:pt idx="60">
                  <c:v>41897033</c:v>
                </c:pt>
                <c:pt idx="61">
                  <c:v>42232641</c:v>
                </c:pt>
                <c:pt idx="62">
                  <c:v>42363004</c:v>
                </c:pt>
                <c:pt idx="63">
                  <c:v>42131849</c:v>
                </c:pt>
                <c:pt idx="64">
                  <c:v>42220164</c:v>
                </c:pt>
                <c:pt idx="65">
                  <c:v>42255460.079999998</c:v>
                </c:pt>
                <c:pt idx="66">
                  <c:v>42334776.840000004</c:v>
                </c:pt>
                <c:pt idx="67">
                  <c:v>42361477.759999998</c:v>
                </c:pt>
                <c:pt idx="68">
                  <c:v>42411962.259999998</c:v>
                </c:pt>
                <c:pt idx="69">
                  <c:v>42420270.810000002</c:v>
                </c:pt>
                <c:pt idx="70">
                  <c:v>42431365.310000002</c:v>
                </c:pt>
                <c:pt idx="71">
                  <c:v>42438269.009999998</c:v>
                </c:pt>
                <c:pt idx="72">
                  <c:v>42443870.310000002</c:v>
                </c:pt>
                <c:pt idx="73">
                  <c:v>42434480.359999999</c:v>
                </c:pt>
                <c:pt idx="74">
                  <c:v>42449534.659999996</c:v>
                </c:pt>
                <c:pt idx="75">
                  <c:v>42513810.159999996</c:v>
                </c:pt>
                <c:pt idx="76">
                  <c:v>42519927</c:v>
                </c:pt>
                <c:pt idx="77">
                  <c:v>42578798.060000002</c:v>
                </c:pt>
                <c:pt idx="78">
                  <c:v>42615600.859999999</c:v>
                </c:pt>
                <c:pt idx="79">
                  <c:v>42659341.859999999</c:v>
                </c:pt>
                <c:pt idx="80">
                  <c:v>42662488.859999999</c:v>
                </c:pt>
                <c:pt idx="81">
                  <c:v>42721658.259999998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C-CA51-40BD-B4B6-700C9C16AE2B}"/>
            </c:ext>
          </c:extLst>
        </c:ser>
        <c:ser>
          <c:idx val="16"/>
          <c:order val="14"/>
          <c:tx>
            <c:strRef>
              <c:f>'Fall 2023 Data'!$U$1</c:f>
              <c:strCache>
                <c:ptCount val="1"/>
                <c:pt idx="0">
                  <c:v>TUITION_ASSESSED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'Fall 2023 Data'!$A$2:$A$83</c:f>
              <c:numCache>
                <c:formatCode>m/d/yyyy</c:formatCode>
                <c:ptCount val="82"/>
                <c:pt idx="0">
                  <c:v>45123</c:v>
                </c:pt>
                <c:pt idx="1">
                  <c:v>45125</c:v>
                </c:pt>
                <c:pt idx="2">
                  <c:v>45126</c:v>
                </c:pt>
                <c:pt idx="3">
                  <c:v>45127</c:v>
                </c:pt>
                <c:pt idx="4">
                  <c:v>45128</c:v>
                </c:pt>
                <c:pt idx="5">
                  <c:v>45131</c:v>
                </c:pt>
                <c:pt idx="6">
                  <c:v>45132</c:v>
                </c:pt>
                <c:pt idx="7">
                  <c:v>45133</c:v>
                </c:pt>
                <c:pt idx="8">
                  <c:v>45134</c:v>
                </c:pt>
                <c:pt idx="9">
                  <c:v>45135</c:v>
                </c:pt>
                <c:pt idx="10">
                  <c:v>45138</c:v>
                </c:pt>
                <c:pt idx="11">
                  <c:v>45139</c:v>
                </c:pt>
                <c:pt idx="12">
                  <c:v>45140</c:v>
                </c:pt>
                <c:pt idx="13">
                  <c:v>45141</c:v>
                </c:pt>
                <c:pt idx="14">
                  <c:v>45142</c:v>
                </c:pt>
                <c:pt idx="15">
                  <c:v>45145</c:v>
                </c:pt>
                <c:pt idx="16">
                  <c:v>45146</c:v>
                </c:pt>
                <c:pt idx="17">
                  <c:v>45147</c:v>
                </c:pt>
                <c:pt idx="18">
                  <c:v>45148</c:v>
                </c:pt>
                <c:pt idx="19">
                  <c:v>45149</c:v>
                </c:pt>
                <c:pt idx="20">
                  <c:v>45152</c:v>
                </c:pt>
                <c:pt idx="21">
                  <c:v>45153</c:v>
                </c:pt>
                <c:pt idx="22">
                  <c:v>45154</c:v>
                </c:pt>
                <c:pt idx="23">
                  <c:v>45155</c:v>
                </c:pt>
                <c:pt idx="24">
                  <c:v>45156</c:v>
                </c:pt>
                <c:pt idx="25">
                  <c:v>45159</c:v>
                </c:pt>
                <c:pt idx="26">
                  <c:v>45160</c:v>
                </c:pt>
                <c:pt idx="27">
                  <c:v>45161</c:v>
                </c:pt>
                <c:pt idx="28">
                  <c:v>45162</c:v>
                </c:pt>
                <c:pt idx="29">
                  <c:v>45163</c:v>
                </c:pt>
                <c:pt idx="30">
                  <c:v>45166</c:v>
                </c:pt>
                <c:pt idx="31">
                  <c:v>45167</c:v>
                </c:pt>
                <c:pt idx="32">
                  <c:v>45168</c:v>
                </c:pt>
                <c:pt idx="33">
                  <c:v>45169</c:v>
                </c:pt>
                <c:pt idx="34">
                  <c:v>45170</c:v>
                </c:pt>
                <c:pt idx="35">
                  <c:v>45174</c:v>
                </c:pt>
                <c:pt idx="36">
                  <c:v>45175</c:v>
                </c:pt>
                <c:pt idx="37">
                  <c:v>45176</c:v>
                </c:pt>
                <c:pt idx="38">
                  <c:v>45177</c:v>
                </c:pt>
                <c:pt idx="39">
                  <c:v>45180</c:v>
                </c:pt>
                <c:pt idx="40">
                  <c:v>45181</c:v>
                </c:pt>
                <c:pt idx="41">
                  <c:v>45182</c:v>
                </c:pt>
                <c:pt idx="42">
                  <c:v>45183</c:v>
                </c:pt>
                <c:pt idx="43">
                  <c:v>45184</c:v>
                </c:pt>
                <c:pt idx="44">
                  <c:v>45187</c:v>
                </c:pt>
                <c:pt idx="45">
                  <c:v>45188</c:v>
                </c:pt>
                <c:pt idx="46">
                  <c:v>45189</c:v>
                </c:pt>
                <c:pt idx="47">
                  <c:v>45190</c:v>
                </c:pt>
                <c:pt idx="48">
                  <c:v>45191</c:v>
                </c:pt>
                <c:pt idx="49">
                  <c:v>45194</c:v>
                </c:pt>
                <c:pt idx="50">
                  <c:v>45195</c:v>
                </c:pt>
                <c:pt idx="51">
                  <c:v>45196</c:v>
                </c:pt>
                <c:pt idx="52">
                  <c:v>45197</c:v>
                </c:pt>
                <c:pt idx="53">
                  <c:v>45198</c:v>
                </c:pt>
                <c:pt idx="54">
                  <c:v>45201</c:v>
                </c:pt>
                <c:pt idx="55">
                  <c:v>45202</c:v>
                </c:pt>
                <c:pt idx="56">
                  <c:v>45203</c:v>
                </c:pt>
                <c:pt idx="57">
                  <c:v>45204</c:v>
                </c:pt>
                <c:pt idx="58">
                  <c:v>45205</c:v>
                </c:pt>
                <c:pt idx="59">
                  <c:v>45208</c:v>
                </c:pt>
                <c:pt idx="60">
                  <c:v>45209</c:v>
                </c:pt>
                <c:pt idx="61">
                  <c:v>45210</c:v>
                </c:pt>
                <c:pt idx="62">
                  <c:v>45211</c:v>
                </c:pt>
                <c:pt idx="63">
                  <c:v>45212</c:v>
                </c:pt>
                <c:pt idx="64">
                  <c:v>45215</c:v>
                </c:pt>
                <c:pt idx="65">
                  <c:v>45216</c:v>
                </c:pt>
                <c:pt idx="66">
                  <c:v>45217</c:v>
                </c:pt>
                <c:pt idx="67">
                  <c:v>45218</c:v>
                </c:pt>
                <c:pt idx="68">
                  <c:v>45219</c:v>
                </c:pt>
                <c:pt idx="69">
                  <c:v>45222</c:v>
                </c:pt>
                <c:pt idx="70">
                  <c:v>45223</c:v>
                </c:pt>
                <c:pt idx="71">
                  <c:v>45224</c:v>
                </c:pt>
                <c:pt idx="72">
                  <c:v>45225</c:v>
                </c:pt>
                <c:pt idx="73">
                  <c:v>45226</c:v>
                </c:pt>
                <c:pt idx="74">
                  <c:v>45229</c:v>
                </c:pt>
                <c:pt idx="75">
                  <c:v>45230</c:v>
                </c:pt>
                <c:pt idx="76">
                  <c:v>45231</c:v>
                </c:pt>
                <c:pt idx="77">
                  <c:v>45232</c:v>
                </c:pt>
                <c:pt idx="78">
                  <c:v>45233</c:v>
                </c:pt>
                <c:pt idx="79">
                  <c:v>45236</c:v>
                </c:pt>
                <c:pt idx="80">
                  <c:v>45237</c:v>
                </c:pt>
                <c:pt idx="81">
                  <c:v>45238</c:v>
                </c:pt>
              </c:numCache>
            </c:numRef>
          </c:cat>
          <c:val>
            <c:numRef>
              <c:f>'Fall 2023 Data'!$U$2:$U$83</c:f>
              <c:numCache>
                <c:formatCode>_("$"* #,##0_);_("$"* \(#,##0\);_("$"* "-"??_);_(@_)</c:formatCode>
                <c:ptCount val="82"/>
                <c:pt idx="0">
                  <c:v>38150967.039999999</c:v>
                </c:pt>
                <c:pt idx="1">
                  <c:v>38569984.420000002</c:v>
                </c:pt>
                <c:pt idx="2">
                  <c:v>39376950.07</c:v>
                </c:pt>
                <c:pt idx="3">
                  <c:v>40257006.030000001</c:v>
                </c:pt>
                <c:pt idx="4">
                  <c:v>40356599</c:v>
                </c:pt>
                <c:pt idx="5">
                  <c:v>40607716.840000004</c:v>
                </c:pt>
                <c:pt idx="6">
                  <c:v>40649098.699999996</c:v>
                </c:pt>
                <c:pt idx="7">
                  <c:v>40925713.109999999</c:v>
                </c:pt>
                <c:pt idx="8">
                  <c:v>41010987.159999996</c:v>
                </c:pt>
                <c:pt idx="9">
                  <c:v>41351124.689999998</c:v>
                </c:pt>
                <c:pt idx="10">
                  <c:v>41613714.939999998</c:v>
                </c:pt>
                <c:pt idx="11">
                  <c:v>41862326.629999995</c:v>
                </c:pt>
                <c:pt idx="12">
                  <c:v>42225543.380000003</c:v>
                </c:pt>
                <c:pt idx="13">
                  <c:v>41993727</c:v>
                </c:pt>
                <c:pt idx="14">
                  <c:v>42297015.299999997</c:v>
                </c:pt>
                <c:pt idx="15">
                  <c:v>42559607.429999992</c:v>
                </c:pt>
                <c:pt idx="16">
                  <c:v>42683786.189999998</c:v>
                </c:pt>
                <c:pt idx="17">
                  <c:v>42874164.32</c:v>
                </c:pt>
                <c:pt idx="18">
                  <c:v>43054330.369999997</c:v>
                </c:pt>
                <c:pt idx="19">
                  <c:v>43706030.619999997</c:v>
                </c:pt>
                <c:pt idx="20">
                  <c:v>43851050.430000007</c:v>
                </c:pt>
                <c:pt idx="21">
                  <c:v>43806313.129999995</c:v>
                </c:pt>
                <c:pt idx="22">
                  <c:v>43897689.090000004</c:v>
                </c:pt>
                <c:pt idx="23">
                  <c:v>43900121.390000001</c:v>
                </c:pt>
                <c:pt idx="24">
                  <c:v>44088859.030000001</c:v>
                </c:pt>
                <c:pt idx="25">
                  <c:v>44308148.439999998</c:v>
                </c:pt>
                <c:pt idx="26">
                  <c:v>44246617.560000002</c:v>
                </c:pt>
                <c:pt idx="27">
                  <c:v>44356763.430000007</c:v>
                </c:pt>
                <c:pt idx="28">
                  <c:v>44539670.489999995</c:v>
                </c:pt>
                <c:pt idx="29">
                  <c:v>44642781.329999998</c:v>
                </c:pt>
                <c:pt idx="30">
                  <c:v>44831838.060000002</c:v>
                </c:pt>
                <c:pt idx="31">
                  <c:v>44871636.920000002</c:v>
                </c:pt>
                <c:pt idx="32">
                  <c:v>44786501.549999997</c:v>
                </c:pt>
                <c:pt idx="33">
                  <c:v>44797659.280000001</c:v>
                </c:pt>
                <c:pt idx="34">
                  <c:v>44837311.079999998</c:v>
                </c:pt>
                <c:pt idx="35">
                  <c:v>44723376.809999995</c:v>
                </c:pt>
                <c:pt idx="36">
                  <c:v>44577883.470000006</c:v>
                </c:pt>
                <c:pt idx="37">
                  <c:v>44667644.689999998</c:v>
                </c:pt>
                <c:pt idx="38">
                  <c:v>44640061.729999997</c:v>
                </c:pt>
                <c:pt idx="39">
                  <c:v>44533647.939999998</c:v>
                </c:pt>
                <c:pt idx="40">
                  <c:v>44444680.010000005</c:v>
                </c:pt>
                <c:pt idx="41">
                  <c:v>44248888.660000004</c:v>
                </c:pt>
                <c:pt idx="42">
                  <c:v>44270234.789999999</c:v>
                </c:pt>
                <c:pt idx="43">
                  <c:v>44225330.389999993</c:v>
                </c:pt>
                <c:pt idx="44">
                  <c:v>43545542.32</c:v>
                </c:pt>
                <c:pt idx="45">
                  <c:v>44070466.119999997</c:v>
                </c:pt>
                <c:pt idx="46">
                  <c:v>43578915.670000002</c:v>
                </c:pt>
                <c:pt idx="47">
                  <c:v>43578676</c:v>
                </c:pt>
                <c:pt idx="48">
                  <c:v>43612770.340000004</c:v>
                </c:pt>
                <c:pt idx="49">
                  <c:v>43653994.780000001</c:v>
                </c:pt>
                <c:pt idx="50">
                  <c:v>43706026.539999999</c:v>
                </c:pt>
                <c:pt idx="51">
                  <c:v>43704699.640000001</c:v>
                </c:pt>
                <c:pt idx="52">
                  <c:v>43675850.189999998</c:v>
                </c:pt>
                <c:pt idx="53">
                  <c:v>43694708.390000001</c:v>
                </c:pt>
                <c:pt idx="54">
                  <c:v>43694708.390000001</c:v>
                </c:pt>
                <c:pt idx="55">
                  <c:v>43694708.390000001</c:v>
                </c:pt>
                <c:pt idx="56">
                  <c:v>43694708.390000001</c:v>
                </c:pt>
                <c:pt idx="57">
                  <c:v>43694708.390000001</c:v>
                </c:pt>
                <c:pt idx="58">
                  <c:v>43935270.789999999</c:v>
                </c:pt>
                <c:pt idx="59">
                  <c:v>43598517.789999999</c:v>
                </c:pt>
                <c:pt idx="60">
                  <c:v>43557521.079999998</c:v>
                </c:pt>
                <c:pt idx="61">
                  <c:v>43868373.68</c:v>
                </c:pt>
                <c:pt idx="62">
                  <c:v>43868373.729999997</c:v>
                </c:pt>
                <c:pt idx="63">
                  <c:v>43617205.130000003</c:v>
                </c:pt>
                <c:pt idx="64">
                  <c:v>43617205.280000001</c:v>
                </c:pt>
                <c:pt idx="65">
                  <c:v>43601329.460000001</c:v>
                </c:pt>
                <c:pt idx="66">
                  <c:v>43601506.220000006</c:v>
                </c:pt>
                <c:pt idx="67">
                  <c:v>43605455.039999999</c:v>
                </c:pt>
                <c:pt idx="68">
                  <c:v>43606349.539999999</c:v>
                </c:pt>
                <c:pt idx="69">
                  <c:v>43571104.539999999</c:v>
                </c:pt>
                <c:pt idx="70">
                  <c:v>43561314.240000002</c:v>
                </c:pt>
                <c:pt idx="71">
                  <c:v>43552449.739999995</c:v>
                </c:pt>
                <c:pt idx="72">
                  <c:v>43544584.039999999</c:v>
                </c:pt>
                <c:pt idx="73">
                  <c:v>43520817.490000002</c:v>
                </c:pt>
                <c:pt idx="74">
                  <c:v>43513654.089999996</c:v>
                </c:pt>
                <c:pt idx="75">
                  <c:v>43511578.839999996</c:v>
                </c:pt>
                <c:pt idx="76">
                  <c:v>43512415.159999996</c:v>
                </c:pt>
                <c:pt idx="77">
                  <c:v>43511587.719999999</c:v>
                </c:pt>
                <c:pt idx="78">
                  <c:v>43410888.060000002</c:v>
                </c:pt>
                <c:pt idx="79">
                  <c:v>43408515.100000001</c:v>
                </c:pt>
                <c:pt idx="80">
                  <c:v>43384515.100000001</c:v>
                </c:pt>
                <c:pt idx="81">
                  <c:v>43379015.579999998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0-CA51-40BD-B4B6-700C9C16A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7657760"/>
        <c:axId val="527658416"/>
        <c:extLst>
          <c:ext xmlns:c15="http://schemas.microsoft.com/office/drawing/2012/chart" uri="{02D57815-91ED-43cb-92C2-25804820EDAC}">
            <c15:filteredLine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'Fall 2023 Data'!$E$1</c15:sqref>
                        </c15:formulaRef>
                      </c:ext>
                    </c:extLst>
                    <c:strCache>
                      <c:ptCount val="1"/>
                      <c:pt idx="0">
                        <c:v>BUDGET_BAL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'Fall 2023 Data'!$A$2:$A$83</c15:sqref>
                        </c15:formulaRef>
                      </c:ext>
                    </c:extLst>
                    <c:numCache>
                      <c:formatCode>m/d/yyyy</c:formatCode>
                      <c:ptCount val="82"/>
                      <c:pt idx="0">
                        <c:v>45123</c:v>
                      </c:pt>
                      <c:pt idx="1">
                        <c:v>45125</c:v>
                      </c:pt>
                      <c:pt idx="2">
                        <c:v>45126</c:v>
                      </c:pt>
                      <c:pt idx="3">
                        <c:v>45127</c:v>
                      </c:pt>
                      <c:pt idx="4">
                        <c:v>45128</c:v>
                      </c:pt>
                      <c:pt idx="5">
                        <c:v>45131</c:v>
                      </c:pt>
                      <c:pt idx="6">
                        <c:v>45132</c:v>
                      </c:pt>
                      <c:pt idx="7">
                        <c:v>45133</c:v>
                      </c:pt>
                      <c:pt idx="8">
                        <c:v>45134</c:v>
                      </c:pt>
                      <c:pt idx="9">
                        <c:v>45135</c:v>
                      </c:pt>
                      <c:pt idx="10">
                        <c:v>45138</c:v>
                      </c:pt>
                      <c:pt idx="11">
                        <c:v>45139</c:v>
                      </c:pt>
                      <c:pt idx="12">
                        <c:v>45140</c:v>
                      </c:pt>
                      <c:pt idx="13">
                        <c:v>45141</c:v>
                      </c:pt>
                      <c:pt idx="14">
                        <c:v>45142</c:v>
                      </c:pt>
                      <c:pt idx="15">
                        <c:v>45145</c:v>
                      </c:pt>
                      <c:pt idx="16">
                        <c:v>45146</c:v>
                      </c:pt>
                      <c:pt idx="17">
                        <c:v>45147</c:v>
                      </c:pt>
                      <c:pt idx="18">
                        <c:v>45148</c:v>
                      </c:pt>
                      <c:pt idx="19">
                        <c:v>45149</c:v>
                      </c:pt>
                      <c:pt idx="20">
                        <c:v>45152</c:v>
                      </c:pt>
                      <c:pt idx="21">
                        <c:v>45153</c:v>
                      </c:pt>
                      <c:pt idx="22">
                        <c:v>45154</c:v>
                      </c:pt>
                      <c:pt idx="23">
                        <c:v>45155</c:v>
                      </c:pt>
                      <c:pt idx="24">
                        <c:v>45156</c:v>
                      </c:pt>
                      <c:pt idx="25">
                        <c:v>45159</c:v>
                      </c:pt>
                      <c:pt idx="26">
                        <c:v>45160</c:v>
                      </c:pt>
                      <c:pt idx="27">
                        <c:v>45161</c:v>
                      </c:pt>
                      <c:pt idx="28">
                        <c:v>45162</c:v>
                      </c:pt>
                      <c:pt idx="29">
                        <c:v>45163</c:v>
                      </c:pt>
                      <c:pt idx="30">
                        <c:v>45166</c:v>
                      </c:pt>
                      <c:pt idx="31">
                        <c:v>45167</c:v>
                      </c:pt>
                      <c:pt idx="32">
                        <c:v>45168</c:v>
                      </c:pt>
                      <c:pt idx="33">
                        <c:v>45169</c:v>
                      </c:pt>
                      <c:pt idx="34">
                        <c:v>45170</c:v>
                      </c:pt>
                      <c:pt idx="35">
                        <c:v>45174</c:v>
                      </c:pt>
                      <c:pt idx="36">
                        <c:v>45175</c:v>
                      </c:pt>
                      <c:pt idx="37">
                        <c:v>45176</c:v>
                      </c:pt>
                      <c:pt idx="38">
                        <c:v>45177</c:v>
                      </c:pt>
                      <c:pt idx="39">
                        <c:v>45180</c:v>
                      </c:pt>
                      <c:pt idx="40">
                        <c:v>45181</c:v>
                      </c:pt>
                      <c:pt idx="41">
                        <c:v>45182</c:v>
                      </c:pt>
                      <c:pt idx="42">
                        <c:v>45183</c:v>
                      </c:pt>
                      <c:pt idx="43">
                        <c:v>45184</c:v>
                      </c:pt>
                      <c:pt idx="44">
                        <c:v>45187</c:v>
                      </c:pt>
                      <c:pt idx="45">
                        <c:v>45188</c:v>
                      </c:pt>
                      <c:pt idx="46">
                        <c:v>45189</c:v>
                      </c:pt>
                      <c:pt idx="47">
                        <c:v>45190</c:v>
                      </c:pt>
                      <c:pt idx="48">
                        <c:v>45191</c:v>
                      </c:pt>
                      <c:pt idx="49">
                        <c:v>45194</c:v>
                      </c:pt>
                      <c:pt idx="50">
                        <c:v>45195</c:v>
                      </c:pt>
                      <c:pt idx="51">
                        <c:v>45196</c:v>
                      </c:pt>
                      <c:pt idx="52">
                        <c:v>45197</c:v>
                      </c:pt>
                      <c:pt idx="53">
                        <c:v>45198</c:v>
                      </c:pt>
                      <c:pt idx="54">
                        <c:v>45201</c:v>
                      </c:pt>
                      <c:pt idx="55">
                        <c:v>45202</c:v>
                      </c:pt>
                      <c:pt idx="56">
                        <c:v>45203</c:v>
                      </c:pt>
                      <c:pt idx="57">
                        <c:v>45204</c:v>
                      </c:pt>
                      <c:pt idx="58">
                        <c:v>45205</c:v>
                      </c:pt>
                      <c:pt idx="59">
                        <c:v>45208</c:v>
                      </c:pt>
                      <c:pt idx="60">
                        <c:v>45209</c:v>
                      </c:pt>
                      <c:pt idx="61">
                        <c:v>45210</c:v>
                      </c:pt>
                      <c:pt idx="62">
                        <c:v>45211</c:v>
                      </c:pt>
                      <c:pt idx="63">
                        <c:v>45212</c:v>
                      </c:pt>
                      <c:pt idx="64">
                        <c:v>45215</c:v>
                      </c:pt>
                      <c:pt idx="65">
                        <c:v>45216</c:v>
                      </c:pt>
                      <c:pt idx="66">
                        <c:v>45217</c:v>
                      </c:pt>
                      <c:pt idx="67">
                        <c:v>45218</c:v>
                      </c:pt>
                      <c:pt idx="68">
                        <c:v>45219</c:v>
                      </c:pt>
                      <c:pt idx="69">
                        <c:v>45222</c:v>
                      </c:pt>
                      <c:pt idx="70">
                        <c:v>45223</c:v>
                      </c:pt>
                      <c:pt idx="71">
                        <c:v>45224</c:v>
                      </c:pt>
                      <c:pt idx="72">
                        <c:v>45225</c:v>
                      </c:pt>
                      <c:pt idx="73">
                        <c:v>45226</c:v>
                      </c:pt>
                      <c:pt idx="74">
                        <c:v>45229</c:v>
                      </c:pt>
                      <c:pt idx="75">
                        <c:v>45230</c:v>
                      </c:pt>
                      <c:pt idx="76">
                        <c:v>45231</c:v>
                      </c:pt>
                      <c:pt idx="77">
                        <c:v>45232</c:v>
                      </c:pt>
                      <c:pt idx="78">
                        <c:v>45233</c:v>
                      </c:pt>
                      <c:pt idx="79">
                        <c:v>45236</c:v>
                      </c:pt>
                      <c:pt idx="80">
                        <c:v>45237</c:v>
                      </c:pt>
                      <c:pt idx="81">
                        <c:v>45238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'Fall 2023 Data'!$E$2:$E$83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82"/>
                      <c:pt idx="0">
                        <c:v>42775690</c:v>
                      </c:pt>
                      <c:pt idx="1">
                        <c:v>42751388.799999997</c:v>
                      </c:pt>
                      <c:pt idx="2">
                        <c:v>42127260.649999999</c:v>
                      </c:pt>
                      <c:pt idx="3">
                        <c:v>41965360.549999997</c:v>
                      </c:pt>
                      <c:pt idx="4">
                        <c:v>41807158</c:v>
                      </c:pt>
                      <c:pt idx="5">
                        <c:v>41465408.049999997</c:v>
                      </c:pt>
                      <c:pt idx="6">
                        <c:v>41197947.740000002</c:v>
                      </c:pt>
                      <c:pt idx="7">
                        <c:v>40990405.689999998</c:v>
                      </c:pt>
                      <c:pt idx="8">
                        <c:v>40817344.390000001</c:v>
                      </c:pt>
                      <c:pt idx="9">
                        <c:v>40549782.789999999</c:v>
                      </c:pt>
                      <c:pt idx="10">
                        <c:v>40138564.189999998</c:v>
                      </c:pt>
                      <c:pt idx="11">
                        <c:v>39587943.659999996</c:v>
                      </c:pt>
                      <c:pt idx="12">
                        <c:v>39365845.359999999</c:v>
                      </c:pt>
                      <c:pt idx="13">
                        <c:v>39015716.149999999</c:v>
                      </c:pt>
                      <c:pt idx="14">
                        <c:v>38532955.170000002</c:v>
                      </c:pt>
                      <c:pt idx="15">
                        <c:v>37261089.380000003</c:v>
                      </c:pt>
                      <c:pt idx="16">
                        <c:v>36736468.82</c:v>
                      </c:pt>
                      <c:pt idx="17">
                        <c:v>35791679.25</c:v>
                      </c:pt>
                      <c:pt idx="18">
                        <c:v>35161664.899999999</c:v>
                      </c:pt>
                      <c:pt idx="19">
                        <c:v>34498535.289999999</c:v>
                      </c:pt>
                      <c:pt idx="20">
                        <c:v>33231728.489999998</c:v>
                      </c:pt>
                      <c:pt idx="21">
                        <c:v>32352819.670000002</c:v>
                      </c:pt>
                      <c:pt idx="22">
                        <c:v>30790143.18</c:v>
                      </c:pt>
                      <c:pt idx="23">
                        <c:v>29733243.149999999</c:v>
                      </c:pt>
                      <c:pt idx="24">
                        <c:v>28367430.649999999</c:v>
                      </c:pt>
                      <c:pt idx="25">
                        <c:v>25980575.419999998</c:v>
                      </c:pt>
                      <c:pt idx="26">
                        <c:v>24505455.640000001</c:v>
                      </c:pt>
                      <c:pt idx="27">
                        <c:v>22546875.099999998</c:v>
                      </c:pt>
                      <c:pt idx="28">
                        <c:v>20872463.300000001</c:v>
                      </c:pt>
                      <c:pt idx="29">
                        <c:v>18869259.829999998</c:v>
                      </c:pt>
                      <c:pt idx="30">
                        <c:v>12980281.029999997</c:v>
                      </c:pt>
                      <c:pt idx="31">
                        <c:v>9329119.0800000019</c:v>
                      </c:pt>
                      <c:pt idx="32">
                        <c:v>8488442.9400000051</c:v>
                      </c:pt>
                      <c:pt idx="33">
                        <c:v>7819484.2700000033</c:v>
                      </c:pt>
                      <c:pt idx="34">
                        <c:v>7373450.2100000009</c:v>
                      </c:pt>
                      <c:pt idx="35">
                        <c:v>6608640.8000000045</c:v>
                      </c:pt>
                      <c:pt idx="36">
                        <c:v>6292173.7699999958</c:v>
                      </c:pt>
                      <c:pt idx="37">
                        <c:v>5904292.7199999988</c:v>
                      </c:pt>
                      <c:pt idx="38">
                        <c:v>5663915.2700000033</c:v>
                      </c:pt>
                      <c:pt idx="39">
                        <c:v>5347791.3500000015</c:v>
                      </c:pt>
                      <c:pt idx="40">
                        <c:v>4819965.9399999976</c:v>
                      </c:pt>
                      <c:pt idx="41">
                        <c:v>4534056.1599999964</c:v>
                      </c:pt>
                      <c:pt idx="42">
                        <c:v>4251295.18</c:v>
                      </c:pt>
                      <c:pt idx="43">
                        <c:v>3993970.3000000045</c:v>
                      </c:pt>
                      <c:pt idx="44">
                        <c:v>3622276.9699999988</c:v>
                      </c:pt>
                      <c:pt idx="45">
                        <c:v>680062.25</c:v>
                      </c:pt>
                      <c:pt idx="46">
                        <c:v>1495410</c:v>
                      </c:pt>
                      <c:pt idx="47">
                        <c:v>1498518</c:v>
                      </c:pt>
                      <c:pt idx="48">
                        <c:v>1791306</c:v>
                      </c:pt>
                      <c:pt idx="49">
                        <c:v>1666188</c:v>
                      </c:pt>
                      <c:pt idx="50">
                        <c:v>1462622</c:v>
                      </c:pt>
                      <c:pt idx="51">
                        <c:v>1325725</c:v>
                      </c:pt>
                      <c:pt idx="52">
                        <c:v>1272082</c:v>
                      </c:pt>
                      <c:pt idx="53">
                        <c:v>1281515</c:v>
                      </c:pt>
                      <c:pt idx="54">
                        <c:v>1207255</c:v>
                      </c:pt>
                      <c:pt idx="55">
                        <c:v>1207255</c:v>
                      </c:pt>
                      <c:pt idx="56">
                        <c:v>1207255</c:v>
                      </c:pt>
                      <c:pt idx="57">
                        <c:v>1207255</c:v>
                      </c:pt>
                      <c:pt idx="58">
                        <c:v>903746</c:v>
                      </c:pt>
                      <c:pt idx="59">
                        <c:v>1240499</c:v>
                      </c:pt>
                      <c:pt idx="60">
                        <c:v>878657</c:v>
                      </c:pt>
                      <c:pt idx="61">
                        <c:v>543049</c:v>
                      </c:pt>
                      <c:pt idx="62">
                        <c:v>412686</c:v>
                      </c:pt>
                      <c:pt idx="63">
                        <c:v>643841</c:v>
                      </c:pt>
                      <c:pt idx="64">
                        <c:v>555526</c:v>
                      </c:pt>
                      <c:pt idx="65">
                        <c:v>520229.92000000179</c:v>
                      </c:pt>
                      <c:pt idx="66">
                        <c:v>440913.15999999642</c:v>
                      </c:pt>
                      <c:pt idx="67">
                        <c:v>414212.24000000209</c:v>
                      </c:pt>
                      <c:pt idx="68">
                        <c:v>363727.74000000209</c:v>
                      </c:pt>
                      <c:pt idx="69">
                        <c:v>355419.18999999762</c:v>
                      </c:pt>
                      <c:pt idx="70">
                        <c:v>344324.68999999762</c:v>
                      </c:pt>
                      <c:pt idx="71">
                        <c:v>337420.99000000209</c:v>
                      </c:pt>
                      <c:pt idx="72">
                        <c:v>331819.68999999762</c:v>
                      </c:pt>
                      <c:pt idx="73">
                        <c:v>341209.6400000006</c:v>
                      </c:pt>
                      <c:pt idx="74">
                        <c:v>326155.34000000358</c:v>
                      </c:pt>
                      <c:pt idx="75">
                        <c:v>261879.84000000358</c:v>
                      </c:pt>
                      <c:pt idx="76">
                        <c:v>255763</c:v>
                      </c:pt>
                      <c:pt idx="77">
                        <c:v>196891.93999999762</c:v>
                      </c:pt>
                      <c:pt idx="78">
                        <c:v>160089.1400000006</c:v>
                      </c:pt>
                      <c:pt idx="79">
                        <c:v>116348.1400000006</c:v>
                      </c:pt>
                      <c:pt idx="80">
                        <c:v>113201.1400000006</c:v>
                      </c:pt>
                      <c:pt idx="81">
                        <c:v>54031.740000002086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CA51-40BD-B4B6-700C9C16AE2B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Data'!$F$1</c15:sqref>
                        </c15:formulaRef>
                      </c:ext>
                    </c:extLst>
                    <c:strCache>
                      <c:ptCount val="1"/>
                      <c:pt idx="0">
                        <c:v>%_OF_BUDGET_(FED)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Data'!$A$2:$A$83</c15:sqref>
                        </c15:formulaRef>
                      </c:ext>
                    </c:extLst>
                    <c:numCache>
                      <c:formatCode>m/d/yyyy</c:formatCode>
                      <c:ptCount val="82"/>
                      <c:pt idx="0">
                        <c:v>45123</c:v>
                      </c:pt>
                      <c:pt idx="1">
                        <c:v>45125</c:v>
                      </c:pt>
                      <c:pt idx="2">
                        <c:v>45126</c:v>
                      </c:pt>
                      <c:pt idx="3">
                        <c:v>45127</c:v>
                      </c:pt>
                      <c:pt idx="4">
                        <c:v>45128</c:v>
                      </c:pt>
                      <c:pt idx="5">
                        <c:v>45131</c:v>
                      </c:pt>
                      <c:pt idx="6">
                        <c:v>45132</c:v>
                      </c:pt>
                      <c:pt idx="7">
                        <c:v>45133</c:v>
                      </c:pt>
                      <c:pt idx="8">
                        <c:v>45134</c:v>
                      </c:pt>
                      <c:pt idx="9">
                        <c:v>45135</c:v>
                      </c:pt>
                      <c:pt idx="10">
                        <c:v>45138</c:v>
                      </c:pt>
                      <c:pt idx="11">
                        <c:v>45139</c:v>
                      </c:pt>
                      <c:pt idx="12">
                        <c:v>45140</c:v>
                      </c:pt>
                      <c:pt idx="13">
                        <c:v>45141</c:v>
                      </c:pt>
                      <c:pt idx="14">
                        <c:v>45142</c:v>
                      </c:pt>
                      <c:pt idx="15">
                        <c:v>45145</c:v>
                      </c:pt>
                      <c:pt idx="16">
                        <c:v>45146</c:v>
                      </c:pt>
                      <c:pt idx="17">
                        <c:v>45147</c:v>
                      </c:pt>
                      <c:pt idx="18">
                        <c:v>45148</c:v>
                      </c:pt>
                      <c:pt idx="19">
                        <c:v>45149</c:v>
                      </c:pt>
                      <c:pt idx="20">
                        <c:v>45152</c:v>
                      </c:pt>
                      <c:pt idx="21">
                        <c:v>45153</c:v>
                      </c:pt>
                      <c:pt idx="22">
                        <c:v>45154</c:v>
                      </c:pt>
                      <c:pt idx="23">
                        <c:v>45155</c:v>
                      </c:pt>
                      <c:pt idx="24">
                        <c:v>45156</c:v>
                      </c:pt>
                      <c:pt idx="25">
                        <c:v>45159</c:v>
                      </c:pt>
                      <c:pt idx="26">
                        <c:v>45160</c:v>
                      </c:pt>
                      <c:pt idx="27">
                        <c:v>45161</c:v>
                      </c:pt>
                      <c:pt idx="28">
                        <c:v>45162</c:v>
                      </c:pt>
                      <c:pt idx="29">
                        <c:v>45163</c:v>
                      </c:pt>
                      <c:pt idx="30">
                        <c:v>45166</c:v>
                      </c:pt>
                      <c:pt idx="31">
                        <c:v>45167</c:v>
                      </c:pt>
                      <c:pt idx="32">
                        <c:v>45168</c:v>
                      </c:pt>
                      <c:pt idx="33">
                        <c:v>45169</c:v>
                      </c:pt>
                      <c:pt idx="34">
                        <c:v>45170</c:v>
                      </c:pt>
                      <c:pt idx="35">
                        <c:v>45174</c:v>
                      </c:pt>
                      <c:pt idx="36">
                        <c:v>45175</c:v>
                      </c:pt>
                      <c:pt idx="37">
                        <c:v>45176</c:v>
                      </c:pt>
                      <c:pt idx="38">
                        <c:v>45177</c:v>
                      </c:pt>
                      <c:pt idx="39">
                        <c:v>45180</c:v>
                      </c:pt>
                      <c:pt idx="40">
                        <c:v>45181</c:v>
                      </c:pt>
                      <c:pt idx="41">
                        <c:v>45182</c:v>
                      </c:pt>
                      <c:pt idx="42">
                        <c:v>45183</c:v>
                      </c:pt>
                      <c:pt idx="43">
                        <c:v>45184</c:v>
                      </c:pt>
                      <c:pt idx="44">
                        <c:v>45187</c:v>
                      </c:pt>
                      <c:pt idx="45">
                        <c:v>45188</c:v>
                      </c:pt>
                      <c:pt idx="46">
                        <c:v>45189</c:v>
                      </c:pt>
                      <c:pt idx="47">
                        <c:v>45190</c:v>
                      </c:pt>
                      <c:pt idx="48">
                        <c:v>45191</c:v>
                      </c:pt>
                      <c:pt idx="49">
                        <c:v>45194</c:v>
                      </c:pt>
                      <c:pt idx="50">
                        <c:v>45195</c:v>
                      </c:pt>
                      <c:pt idx="51">
                        <c:v>45196</c:v>
                      </c:pt>
                      <c:pt idx="52">
                        <c:v>45197</c:v>
                      </c:pt>
                      <c:pt idx="53">
                        <c:v>45198</c:v>
                      </c:pt>
                      <c:pt idx="54">
                        <c:v>45201</c:v>
                      </c:pt>
                      <c:pt idx="55">
                        <c:v>45202</c:v>
                      </c:pt>
                      <c:pt idx="56">
                        <c:v>45203</c:v>
                      </c:pt>
                      <c:pt idx="57">
                        <c:v>45204</c:v>
                      </c:pt>
                      <c:pt idx="58">
                        <c:v>45205</c:v>
                      </c:pt>
                      <c:pt idx="59">
                        <c:v>45208</c:v>
                      </c:pt>
                      <c:pt idx="60">
                        <c:v>45209</c:v>
                      </c:pt>
                      <c:pt idx="61">
                        <c:v>45210</c:v>
                      </c:pt>
                      <c:pt idx="62">
                        <c:v>45211</c:v>
                      </c:pt>
                      <c:pt idx="63">
                        <c:v>45212</c:v>
                      </c:pt>
                      <c:pt idx="64">
                        <c:v>45215</c:v>
                      </c:pt>
                      <c:pt idx="65">
                        <c:v>45216</c:v>
                      </c:pt>
                      <c:pt idx="66">
                        <c:v>45217</c:v>
                      </c:pt>
                      <c:pt idx="67">
                        <c:v>45218</c:v>
                      </c:pt>
                      <c:pt idx="68">
                        <c:v>45219</c:v>
                      </c:pt>
                      <c:pt idx="69">
                        <c:v>45222</c:v>
                      </c:pt>
                      <c:pt idx="70">
                        <c:v>45223</c:v>
                      </c:pt>
                      <c:pt idx="71">
                        <c:v>45224</c:v>
                      </c:pt>
                      <c:pt idx="72">
                        <c:v>45225</c:v>
                      </c:pt>
                      <c:pt idx="73">
                        <c:v>45226</c:v>
                      </c:pt>
                      <c:pt idx="74">
                        <c:v>45229</c:v>
                      </c:pt>
                      <c:pt idx="75">
                        <c:v>45230</c:v>
                      </c:pt>
                      <c:pt idx="76">
                        <c:v>45231</c:v>
                      </c:pt>
                      <c:pt idx="77">
                        <c:v>45232</c:v>
                      </c:pt>
                      <c:pt idx="78">
                        <c:v>45233</c:v>
                      </c:pt>
                      <c:pt idx="79">
                        <c:v>45236</c:v>
                      </c:pt>
                      <c:pt idx="80">
                        <c:v>45237</c:v>
                      </c:pt>
                      <c:pt idx="81">
                        <c:v>45238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Data'!$F$2:$F$83</c15:sqref>
                        </c15:formulaRef>
                      </c:ext>
                    </c:extLst>
                    <c:numCache>
                      <c:formatCode>0.0%</c:formatCode>
                      <c:ptCount val="82"/>
                      <c:pt idx="0">
                        <c:v>0</c:v>
                      </c:pt>
                      <c:pt idx="1">
                        <c:v>5.6810772660826746E-4</c:v>
                      </c:pt>
                      <c:pt idx="2">
                        <c:v>1.2213075931679886E-2</c:v>
                      </c:pt>
                      <c:pt idx="3">
                        <c:v>1.8311802802012077E-2</c:v>
                      </c:pt>
                      <c:pt idx="4">
                        <c:v>2.1958266482668076E-2</c:v>
                      </c:pt>
                      <c:pt idx="5">
                        <c:v>2.6300859202972527E-2</c:v>
                      </c:pt>
                      <c:pt idx="6">
                        <c:v>3.5919461731651788E-2</c:v>
                      </c:pt>
                      <c:pt idx="7">
                        <c:v>4.0806983125228374E-2</c:v>
                      </c:pt>
                      <c:pt idx="8">
                        <c:v>4.4988214333889179E-2</c:v>
                      </c:pt>
                      <c:pt idx="9">
                        <c:v>5.0810063145679235E-2</c:v>
                      </c:pt>
                      <c:pt idx="10">
                        <c:v>5.4675331011609624E-2</c:v>
                      </c:pt>
                      <c:pt idx="11">
                        <c:v>7.1512614758522886E-2</c:v>
                      </c:pt>
                      <c:pt idx="12">
                        <c:v>7.8269511023667873E-2</c:v>
                      </c:pt>
                      <c:pt idx="13">
                        <c:v>8.6020828652910095E-2</c:v>
                      </c:pt>
                      <c:pt idx="14">
                        <c:v>9.7784219260986793E-2</c:v>
                      </c:pt>
                      <c:pt idx="15">
                        <c:v>0.11304697200676367</c:v>
                      </c:pt>
                      <c:pt idx="16">
                        <c:v>0.13995049594758144</c:v>
                      </c:pt>
                      <c:pt idx="17">
                        <c:v>0.15952972120379591</c:v>
                      </c:pt>
                      <c:pt idx="18">
                        <c:v>0.17566310093419882</c:v>
                      </c:pt>
                      <c:pt idx="19">
                        <c:v>0.1918840140275937</c:v>
                      </c:pt>
                      <c:pt idx="20">
                        <c:v>0.20735753882637548</c:v>
                      </c:pt>
                      <c:pt idx="21">
                        <c:v>0.23438191248346898</c:v>
                      </c:pt>
                      <c:pt idx="22">
                        <c:v>0.27422889379458287</c:v>
                      </c:pt>
                      <c:pt idx="23">
                        <c:v>0.30110017161616798</c:v>
                      </c:pt>
                      <c:pt idx="24">
                        <c:v>0.33056689442063941</c:v>
                      </c:pt>
                      <c:pt idx="25">
                        <c:v>0.36234786978304734</c:v>
                      </c:pt>
                      <c:pt idx="26">
                        <c:v>0.42126363385371457</c:v>
                      </c:pt>
                      <c:pt idx="27">
                        <c:v>0.46305641148044607</c:v>
                      </c:pt>
                      <c:pt idx="28">
                        <c:v>0.50442674963279377</c:v>
                      </c:pt>
                      <c:pt idx="29">
                        <c:v>0.54749608948447115</c:v>
                      </c:pt>
                      <c:pt idx="30">
                        <c:v>0.61198047372234088</c:v>
                      </c:pt>
                      <c:pt idx="31">
                        <c:v>0.76557821580435059</c:v>
                      </c:pt>
                      <c:pt idx="32">
                        <c:v>0.799483729192913</c:v>
                      </c:pt>
                      <c:pt idx="33">
                        <c:v>0.81492852786243775</c:v>
                      </c:pt>
                      <c:pt idx="34">
                        <c:v>0.82531621325103122</c:v>
                      </c:pt>
                      <c:pt idx="35">
                        <c:v>0.84416903152234357</c:v>
                      </c:pt>
                      <c:pt idx="36">
                        <c:v>0.85132121843037489</c:v>
                      </c:pt>
                      <c:pt idx="37">
                        <c:v>0.86085706227064951</c:v>
                      </c:pt>
                      <c:pt idx="38">
                        <c:v>0.86688803687328009</c:v>
                      </c:pt>
                      <c:pt idx="39">
                        <c:v>0.87154245366936223</c:v>
                      </c:pt>
                      <c:pt idx="40">
                        <c:v>0.88668624305066734</c:v>
                      </c:pt>
                      <c:pt idx="41">
                        <c:v>0.89315897978501346</c:v>
                      </c:pt>
                      <c:pt idx="42">
                        <c:v>0.89908572719691959</c:v>
                      </c:pt>
                      <c:pt idx="43">
                        <c:v>0.90614133798893715</c:v>
                      </c:pt>
                      <c:pt idx="44">
                        <c:v>0.91531926264661079</c:v>
                      </c:pt>
                      <c:pt idx="45">
                        <c:v>0.98431623195324258</c:v>
                      </c:pt>
                      <c:pt idx="46">
                        <c:v>0.96504065743883971</c:v>
                      </c:pt>
                      <c:pt idx="47">
                        <c:v>0.96496799934729283</c:v>
                      </c:pt>
                      <c:pt idx="48">
                        <c:v>0.95812327048377244</c:v>
                      </c:pt>
                      <c:pt idx="49">
                        <c:v>0.96104824960158441</c:v>
                      </c:pt>
                      <c:pt idx="50">
                        <c:v>0.96580716757578899</c:v>
                      </c:pt>
                      <c:pt idx="51">
                        <c:v>0.96900751337967894</c:v>
                      </c:pt>
                      <c:pt idx="52">
                        <c:v>0.97026156679179221</c:v>
                      </c:pt>
                      <c:pt idx="53">
                        <c:v>0.97004104434083938</c:v>
                      </c:pt>
                      <c:pt idx="54">
                        <c:v>0.97177707712020545</c:v>
                      </c:pt>
                      <c:pt idx="55">
                        <c:v>0.97177707712020545</c:v>
                      </c:pt>
                      <c:pt idx="56">
                        <c:v>0.97177707712020545</c:v>
                      </c:pt>
                      <c:pt idx="57">
                        <c:v>0.97177707712020545</c:v>
                      </c:pt>
                      <c:pt idx="58">
                        <c:v>0.97887243899513954</c:v>
                      </c:pt>
                      <c:pt idx="59">
                        <c:v>0.9709999067227203</c:v>
                      </c:pt>
                      <c:pt idx="60">
                        <c:v>0.97945896372448926</c:v>
                      </c:pt>
                      <c:pt idx="61">
                        <c:v>0.98730472845674733</c:v>
                      </c:pt>
                      <c:pt idx="62">
                        <c:v>0.99035232394848571</c:v>
                      </c:pt>
                      <c:pt idx="63">
                        <c:v>0.98494843683409894</c:v>
                      </c:pt>
                      <c:pt idx="64">
                        <c:v>0.98701304409116486</c:v>
                      </c:pt>
                      <c:pt idx="65">
                        <c:v>0.98783818753128227</c:v>
                      </c:pt>
                      <c:pt idx="66">
                        <c:v>0.98969243605421686</c:v>
                      </c:pt>
                      <c:pt idx="67">
                        <c:v>0.99031664386945006</c:v>
                      </c:pt>
                      <c:pt idx="68">
                        <c:v>0.9914968586129177</c:v>
                      </c:pt>
                      <c:pt idx="69">
                        <c:v>0.99169109393676647</c:v>
                      </c:pt>
                      <c:pt idx="70">
                        <c:v>0.99195045854315855</c:v>
                      </c:pt>
                      <c:pt idx="71">
                        <c:v>0.99211185161478399</c:v>
                      </c:pt>
                      <c:pt idx="72">
                        <c:v>0.9922427974861423</c:v>
                      </c:pt>
                      <c:pt idx="73">
                        <c:v>0.99202328144794394</c:v>
                      </c:pt>
                      <c:pt idx="74">
                        <c:v>0.99237521732554157</c:v>
                      </c:pt>
                      <c:pt idx="75">
                        <c:v>0.99387783481692515</c:v>
                      </c:pt>
                      <c:pt idx="76">
                        <c:v>0.9940208328609077</c:v>
                      </c:pt>
                      <c:pt idx="77">
                        <c:v>0.9953971066276196</c:v>
                      </c:pt>
                      <c:pt idx="78">
                        <c:v>0.99625747381281282</c:v>
                      </c:pt>
                      <c:pt idx="79">
                        <c:v>0.99728004060250108</c:v>
                      </c:pt>
                      <c:pt idx="80">
                        <c:v>0.99735361042685688</c:v>
                      </c:pt>
                      <c:pt idx="81">
                        <c:v>0.99873685871577988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CA51-40BD-B4B6-700C9C16AE2B}"/>
                  </c:ext>
                </c:extLst>
              </c15:ser>
            </c15:filteredLineSeries>
            <c15:filteredLineSeries>
              <c15:ser>
                <c:idx val="4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Data'!$H$1</c15:sqref>
                        </c15:formulaRef>
                      </c:ext>
                    </c:extLst>
                    <c:strCache>
                      <c:ptCount val="1"/>
                      <c:pt idx="0">
                        <c:v>#_NOT_FINALIZED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Data'!$A$2:$A$83</c15:sqref>
                        </c15:formulaRef>
                      </c:ext>
                    </c:extLst>
                    <c:numCache>
                      <c:formatCode>m/d/yyyy</c:formatCode>
                      <c:ptCount val="82"/>
                      <c:pt idx="0">
                        <c:v>45123</c:v>
                      </c:pt>
                      <c:pt idx="1">
                        <c:v>45125</c:v>
                      </c:pt>
                      <c:pt idx="2">
                        <c:v>45126</c:v>
                      </c:pt>
                      <c:pt idx="3">
                        <c:v>45127</c:v>
                      </c:pt>
                      <c:pt idx="4">
                        <c:v>45128</c:v>
                      </c:pt>
                      <c:pt idx="5">
                        <c:v>45131</c:v>
                      </c:pt>
                      <c:pt idx="6">
                        <c:v>45132</c:v>
                      </c:pt>
                      <c:pt idx="7">
                        <c:v>45133</c:v>
                      </c:pt>
                      <c:pt idx="8">
                        <c:v>45134</c:v>
                      </c:pt>
                      <c:pt idx="9">
                        <c:v>45135</c:v>
                      </c:pt>
                      <c:pt idx="10">
                        <c:v>45138</c:v>
                      </c:pt>
                      <c:pt idx="11">
                        <c:v>45139</c:v>
                      </c:pt>
                      <c:pt idx="12">
                        <c:v>45140</c:v>
                      </c:pt>
                      <c:pt idx="13">
                        <c:v>45141</c:v>
                      </c:pt>
                      <c:pt idx="14">
                        <c:v>45142</c:v>
                      </c:pt>
                      <c:pt idx="15">
                        <c:v>45145</c:v>
                      </c:pt>
                      <c:pt idx="16">
                        <c:v>45146</c:v>
                      </c:pt>
                      <c:pt idx="17">
                        <c:v>45147</c:v>
                      </c:pt>
                      <c:pt idx="18">
                        <c:v>45148</c:v>
                      </c:pt>
                      <c:pt idx="19">
                        <c:v>45149</c:v>
                      </c:pt>
                      <c:pt idx="20">
                        <c:v>45152</c:v>
                      </c:pt>
                      <c:pt idx="21">
                        <c:v>45153</c:v>
                      </c:pt>
                      <c:pt idx="22">
                        <c:v>45154</c:v>
                      </c:pt>
                      <c:pt idx="23">
                        <c:v>45155</c:v>
                      </c:pt>
                      <c:pt idx="24">
                        <c:v>45156</c:v>
                      </c:pt>
                      <c:pt idx="25">
                        <c:v>45159</c:v>
                      </c:pt>
                      <c:pt idx="26">
                        <c:v>45160</c:v>
                      </c:pt>
                      <c:pt idx="27">
                        <c:v>45161</c:v>
                      </c:pt>
                      <c:pt idx="28">
                        <c:v>45162</c:v>
                      </c:pt>
                      <c:pt idx="29">
                        <c:v>45163</c:v>
                      </c:pt>
                      <c:pt idx="30">
                        <c:v>45166</c:v>
                      </c:pt>
                      <c:pt idx="31">
                        <c:v>45167</c:v>
                      </c:pt>
                      <c:pt idx="32">
                        <c:v>45168</c:v>
                      </c:pt>
                      <c:pt idx="33">
                        <c:v>45169</c:v>
                      </c:pt>
                      <c:pt idx="34">
                        <c:v>45170</c:v>
                      </c:pt>
                      <c:pt idx="35">
                        <c:v>45174</c:v>
                      </c:pt>
                      <c:pt idx="36">
                        <c:v>45175</c:v>
                      </c:pt>
                      <c:pt idx="37">
                        <c:v>45176</c:v>
                      </c:pt>
                      <c:pt idx="38">
                        <c:v>45177</c:v>
                      </c:pt>
                      <c:pt idx="39">
                        <c:v>45180</c:v>
                      </c:pt>
                      <c:pt idx="40">
                        <c:v>45181</c:v>
                      </c:pt>
                      <c:pt idx="41">
                        <c:v>45182</c:v>
                      </c:pt>
                      <c:pt idx="42">
                        <c:v>45183</c:v>
                      </c:pt>
                      <c:pt idx="43">
                        <c:v>45184</c:v>
                      </c:pt>
                      <c:pt idx="44">
                        <c:v>45187</c:v>
                      </c:pt>
                      <c:pt idx="45">
                        <c:v>45188</c:v>
                      </c:pt>
                      <c:pt idx="46">
                        <c:v>45189</c:v>
                      </c:pt>
                      <c:pt idx="47">
                        <c:v>45190</c:v>
                      </c:pt>
                      <c:pt idx="48">
                        <c:v>45191</c:v>
                      </c:pt>
                      <c:pt idx="49">
                        <c:v>45194</c:v>
                      </c:pt>
                      <c:pt idx="50">
                        <c:v>45195</c:v>
                      </c:pt>
                      <c:pt idx="51">
                        <c:v>45196</c:v>
                      </c:pt>
                      <c:pt idx="52">
                        <c:v>45197</c:v>
                      </c:pt>
                      <c:pt idx="53">
                        <c:v>45198</c:v>
                      </c:pt>
                      <c:pt idx="54">
                        <c:v>45201</c:v>
                      </c:pt>
                      <c:pt idx="55">
                        <c:v>45202</c:v>
                      </c:pt>
                      <c:pt idx="56">
                        <c:v>45203</c:v>
                      </c:pt>
                      <c:pt idx="57">
                        <c:v>45204</c:v>
                      </c:pt>
                      <c:pt idx="58">
                        <c:v>45205</c:v>
                      </c:pt>
                      <c:pt idx="59">
                        <c:v>45208</c:v>
                      </c:pt>
                      <c:pt idx="60">
                        <c:v>45209</c:v>
                      </c:pt>
                      <c:pt idx="61">
                        <c:v>45210</c:v>
                      </c:pt>
                      <c:pt idx="62">
                        <c:v>45211</c:v>
                      </c:pt>
                      <c:pt idx="63">
                        <c:v>45212</c:v>
                      </c:pt>
                      <c:pt idx="64">
                        <c:v>45215</c:v>
                      </c:pt>
                      <c:pt idx="65">
                        <c:v>45216</c:v>
                      </c:pt>
                      <c:pt idx="66">
                        <c:v>45217</c:v>
                      </c:pt>
                      <c:pt idx="67">
                        <c:v>45218</c:v>
                      </c:pt>
                      <c:pt idx="68">
                        <c:v>45219</c:v>
                      </c:pt>
                      <c:pt idx="69">
                        <c:v>45222</c:v>
                      </c:pt>
                      <c:pt idx="70">
                        <c:v>45223</c:v>
                      </c:pt>
                      <c:pt idx="71">
                        <c:v>45224</c:v>
                      </c:pt>
                      <c:pt idx="72">
                        <c:v>45225</c:v>
                      </c:pt>
                      <c:pt idx="73">
                        <c:v>45226</c:v>
                      </c:pt>
                      <c:pt idx="74">
                        <c:v>45229</c:v>
                      </c:pt>
                      <c:pt idx="75">
                        <c:v>45230</c:v>
                      </c:pt>
                      <c:pt idx="76">
                        <c:v>45231</c:v>
                      </c:pt>
                      <c:pt idx="77">
                        <c:v>45232</c:v>
                      </c:pt>
                      <c:pt idx="78">
                        <c:v>45233</c:v>
                      </c:pt>
                      <c:pt idx="79">
                        <c:v>45236</c:v>
                      </c:pt>
                      <c:pt idx="80">
                        <c:v>45237</c:v>
                      </c:pt>
                      <c:pt idx="81">
                        <c:v>45238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Data'!$H$2:$H$83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82"/>
                      <c:pt idx="0">
                        <c:v>7494</c:v>
                      </c:pt>
                      <c:pt idx="1">
                        <c:v>7739</c:v>
                      </c:pt>
                      <c:pt idx="2">
                        <c:v>7723</c:v>
                      </c:pt>
                      <c:pt idx="3">
                        <c:v>7696</c:v>
                      </c:pt>
                      <c:pt idx="4">
                        <c:v>7691</c:v>
                      </c:pt>
                      <c:pt idx="5">
                        <c:v>7638</c:v>
                      </c:pt>
                      <c:pt idx="6">
                        <c:v>7611</c:v>
                      </c:pt>
                      <c:pt idx="7">
                        <c:v>7606</c:v>
                      </c:pt>
                      <c:pt idx="8">
                        <c:v>7594</c:v>
                      </c:pt>
                      <c:pt idx="9">
                        <c:v>7600</c:v>
                      </c:pt>
                      <c:pt idx="10">
                        <c:v>7556</c:v>
                      </c:pt>
                      <c:pt idx="11">
                        <c:v>7488</c:v>
                      </c:pt>
                      <c:pt idx="12">
                        <c:v>7515</c:v>
                      </c:pt>
                      <c:pt idx="13">
                        <c:v>7461</c:v>
                      </c:pt>
                      <c:pt idx="14">
                        <c:v>7405</c:v>
                      </c:pt>
                      <c:pt idx="15">
                        <c:v>7207</c:v>
                      </c:pt>
                      <c:pt idx="16">
                        <c:v>7214</c:v>
                      </c:pt>
                      <c:pt idx="17">
                        <c:v>7157</c:v>
                      </c:pt>
                      <c:pt idx="18">
                        <c:v>7098</c:v>
                      </c:pt>
                      <c:pt idx="19">
                        <c:v>7053</c:v>
                      </c:pt>
                      <c:pt idx="20">
                        <c:v>6878</c:v>
                      </c:pt>
                      <c:pt idx="21">
                        <c:v>6733</c:v>
                      </c:pt>
                      <c:pt idx="22">
                        <c:v>6508</c:v>
                      </c:pt>
                      <c:pt idx="23">
                        <c:v>6333</c:v>
                      </c:pt>
                      <c:pt idx="24">
                        <c:v>6098</c:v>
                      </c:pt>
                      <c:pt idx="25">
                        <c:v>5646</c:v>
                      </c:pt>
                      <c:pt idx="26">
                        <c:v>5363</c:v>
                      </c:pt>
                      <c:pt idx="27">
                        <c:v>5026</c:v>
                      </c:pt>
                      <c:pt idx="28">
                        <c:v>4712</c:v>
                      </c:pt>
                      <c:pt idx="29">
                        <c:v>4332</c:v>
                      </c:pt>
                      <c:pt idx="30">
                        <c:v>3043</c:v>
                      </c:pt>
                      <c:pt idx="31">
                        <c:v>2249</c:v>
                      </c:pt>
                      <c:pt idx="32">
                        <c:v>2112</c:v>
                      </c:pt>
                      <c:pt idx="33">
                        <c:v>1977</c:v>
                      </c:pt>
                      <c:pt idx="34">
                        <c:v>1896</c:v>
                      </c:pt>
                      <c:pt idx="35">
                        <c:v>1706</c:v>
                      </c:pt>
                      <c:pt idx="36">
                        <c:v>1629</c:v>
                      </c:pt>
                      <c:pt idx="37">
                        <c:v>1576</c:v>
                      </c:pt>
                      <c:pt idx="38">
                        <c:v>1547</c:v>
                      </c:pt>
                      <c:pt idx="39">
                        <c:v>1496</c:v>
                      </c:pt>
                      <c:pt idx="40">
                        <c:v>1337</c:v>
                      </c:pt>
                      <c:pt idx="41">
                        <c:v>1263</c:v>
                      </c:pt>
                      <c:pt idx="42">
                        <c:v>713</c:v>
                      </c:pt>
                      <c:pt idx="43">
                        <c:v>496</c:v>
                      </c:pt>
                      <c:pt idx="44">
                        <c:v>424</c:v>
                      </c:pt>
                      <c:pt idx="45">
                        <c:v>0</c:v>
                      </c:pt>
                      <c:pt idx="46">
                        <c:v>0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0</c:v>
                      </c:pt>
                      <c:pt idx="51">
                        <c:v>0</c:v>
                      </c:pt>
                      <c:pt idx="52">
                        <c:v>0</c:v>
                      </c:pt>
                      <c:pt idx="53">
                        <c:v>0</c:v>
                      </c:pt>
                      <c:pt idx="54">
                        <c:v>10</c:v>
                      </c:pt>
                      <c:pt idx="55">
                        <c:v>10</c:v>
                      </c:pt>
                      <c:pt idx="56">
                        <c:v>10</c:v>
                      </c:pt>
                      <c:pt idx="57">
                        <c:v>10</c:v>
                      </c:pt>
                      <c:pt idx="58">
                        <c:v>21</c:v>
                      </c:pt>
                      <c:pt idx="59">
                        <c:v>21</c:v>
                      </c:pt>
                      <c:pt idx="60">
                        <c:v>44</c:v>
                      </c:pt>
                      <c:pt idx="61">
                        <c:v>36</c:v>
                      </c:pt>
                      <c:pt idx="62">
                        <c:v>37</c:v>
                      </c:pt>
                      <c:pt idx="63">
                        <c:v>38</c:v>
                      </c:pt>
                      <c:pt idx="64">
                        <c:v>38</c:v>
                      </c:pt>
                      <c:pt idx="65">
                        <c:v>38</c:v>
                      </c:pt>
                      <c:pt idx="66">
                        <c:v>39</c:v>
                      </c:pt>
                      <c:pt idx="67">
                        <c:v>43</c:v>
                      </c:pt>
                      <c:pt idx="68">
                        <c:v>42</c:v>
                      </c:pt>
                      <c:pt idx="69">
                        <c:v>41</c:v>
                      </c:pt>
                      <c:pt idx="70">
                        <c:v>42</c:v>
                      </c:pt>
                      <c:pt idx="71">
                        <c:v>42</c:v>
                      </c:pt>
                      <c:pt idx="72">
                        <c:v>21</c:v>
                      </c:pt>
                      <c:pt idx="73">
                        <c:v>21</c:v>
                      </c:pt>
                      <c:pt idx="74">
                        <c:v>22</c:v>
                      </c:pt>
                      <c:pt idx="75">
                        <c:v>12</c:v>
                      </c:pt>
                      <c:pt idx="76">
                        <c:v>12</c:v>
                      </c:pt>
                      <c:pt idx="77">
                        <c:v>12</c:v>
                      </c:pt>
                      <c:pt idx="78">
                        <c:v>12</c:v>
                      </c:pt>
                      <c:pt idx="79">
                        <c:v>12</c:v>
                      </c:pt>
                      <c:pt idx="80">
                        <c:v>11</c:v>
                      </c:pt>
                      <c:pt idx="81">
                        <c:v>11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CA51-40BD-B4B6-700C9C16AE2B}"/>
                  </c:ext>
                </c:extLst>
              </c15:ser>
            </c15:filteredLineSeries>
            <c15:filteredLineSeries>
              <c15:ser>
                <c:idx val="5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Data'!$I$1</c15:sqref>
                        </c15:formulaRef>
                      </c:ext>
                    </c:extLst>
                    <c:strCache>
                      <c:ptCount val="1"/>
                      <c:pt idx="0">
                        <c:v>#_FINALIZED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Data'!$A$2:$A$83</c15:sqref>
                        </c15:formulaRef>
                      </c:ext>
                    </c:extLst>
                    <c:numCache>
                      <c:formatCode>m/d/yyyy</c:formatCode>
                      <c:ptCount val="82"/>
                      <c:pt idx="0">
                        <c:v>45123</c:v>
                      </c:pt>
                      <c:pt idx="1">
                        <c:v>45125</c:v>
                      </c:pt>
                      <c:pt idx="2">
                        <c:v>45126</c:v>
                      </c:pt>
                      <c:pt idx="3">
                        <c:v>45127</c:v>
                      </c:pt>
                      <c:pt idx="4">
                        <c:v>45128</c:v>
                      </c:pt>
                      <c:pt idx="5">
                        <c:v>45131</c:v>
                      </c:pt>
                      <c:pt idx="6">
                        <c:v>45132</c:v>
                      </c:pt>
                      <c:pt idx="7">
                        <c:v>45133</c:v>
                      </c:pt>
                      <c:pt idx="8">
                        <c:v>45134</c:v>
                      </c:pt>
                      <c:pt idx="9">
                        <c:v>45135</c:v>
                      </c:pt>
                      <c:pt idx="10">
                        <c:v>45138</c:v>
                      </c:pt>
                      <c:pt idx="11">
                        <c:v>45139</c:v>
                      </c:pt>
                      <c:pt idx="12">
                        <c:v>45140</c:v>
                      </c:pt>
                      <c:pt idx="13">
                        <c:v>45141</c:v>
                      </c:pt>
                      <c:pt idx="14">
                        <c:v>45142</c:v>
                      </c:pt>
                      <c:pt idx="15">
                        <c:v>45145</c:v>
                      </c:pt>
                      <c:pt idx="16">
                        <c:v>45146</c:v>
                      </c:pt>
                      <c:pt idx="17">
                        <c:v>45147</c:v>
                      </c:pt>
                      <c:pt idx="18">
                        <c:v>45148</c:v>
                      </c:pt>
                      <c:pt idx="19">
                        <c:v>45149</c:v>
                      </c:pt>
                      <c:pt idx="20">
                        <c:v>45152</c:v>
                      </c:pt>
                      <c:pt idx="21">
                        <c:v>45153</c:v>
                      </c:pt>
                      <c:pt idx="22">
                        <c:v>45154</c:v>
                      </c:pt>
                      <c:pt idx="23">
                        <c:v>45155</c:v>
                      </c:pt>
                      <c:pt idx="24">
                        <c:v>45156</c:v>
                      </c:pt>
                      <c:pt idx="25">
                        <c:v>45159</c:v>
                      </c:pt>
                      <c:pt idx="26">
                        <c:v>45160</c:v>
                      </c:pt>
                      <c:pt idx="27">
                        <c:v>45161</c:v>
                      </c:pt>
                      <c:pt idx="28">
                        <c:v>45162</c:v>
                      </c:pt>
                      <c:pt idx="29">
                        <c:v>45163</c:v>
                      </c:pt>
                      <c:pt idx="30">
                        <c:v>45166</c:v>
                      </c:pt>
                      <c:pt idx="31">
                        <c:v>45167</c:v>
                      </c:pt>
                      <c:pt idx="32">
                        <c:v>45168</c:v>
                      </c:pt>
                      <c:pt idx="33">
                        <c:v>45169</c:v>
                      </c:pt>
                      <c:pt idx="34">
                        <c:v>45170</c:v>
                      </c:pt>
                      <c:pt idx="35">
                        <c:v>45174</c:v>
                      </c:pt>
                      <c:pt idx="36">
                        <c:v>45175</c:v>
                      </c:pt>
                      <c:pt idx="37">
                        <c:v>45176</c:v>
                      </c:pt>
                      <c:pt idx="38">
                        <c:v>45177</c:v>
                      </c:pt>
                      <c:pt idx="39">
                        <c:v>45180</c:v>
                      </c:pt>
                      <c:pt idx="40">
                        <c:v>45181</c:v>
                      </c:pt>
                      <c:pt idx="41">
                        <c:v>45182</c:v>
                      </c:pt>
                      <c:pt idx="42">
                        <c:v>45183</c:v>
                      </c:pt>
                      <c:pt idx="43">
                        <c:v>45184</c:v>
                      </c:pt>
                      <c:pt idx="44">
                        <c:v>45187</c:v>
                      </c:pt>
                      <c:pt idx="45">
                        <c:v>45188</c:v>
                      </c:pt>
                      <c:pt idx="46">
                        <c:v>45189</c:v>
                      </c:pt>
                      <c:pt idx="47">
                        <c:v>45190</c:v>
                      </c:pt>
                      <c:pt idx="48">
                        <c:v>45191</c:v>
                      </c:pt>
                      <c:pt idx="49">
                        <c:v>45194</c:v>
                      </c:pt>
                      <c:pt idx="50">
                        <c:v>45195</c:v>
                      </c:pt>
                      <c:pt idx="51">
                        <c:v>45196</c:v>
                      </c:pt>
                      <c:pt idx="52">
                        <c:v>45197</c:v>
                      </c:pt>
                      <c:pt idx="53">
                        <c:v>45198</c:v>
                      </c:pt>
                      <c:pt idx="54">
                        <c:v>45201</c:v>
                      </c:pt>
                      <c:pt idx="55">
                        <c:v>45202</c:v>
                      </c:pt>
                      <c:pt idx="56">
                        <c:v>45203</c:v>
                      </c:pt>
                      <c:pt idx="57">
                        <c:v>45204</c:v>
                      </c:pt>
                      <c:pt idx="58">
                        <c:v>45205</c:v>
                      </c:pt>
                      <c:pt idx="59">
                        <c:v>45208</c:v>
                      </c:pt>
                      <c:pt idx="60">
                        <c:v>45209</c:v>
                      </c:pt>
                      <c:pt idx="61">
                        <c:v>45210</c:v>
                      </c:pt>
                      <c:pt idx="62">
                        <c:v>45211</c:v>
                      </c:pt>
                      <c:pt idx="63">
                        <c:v>45212</c:v>
                      </c:pt>
                      <c:pt idx="64">
                        <c:v>45215</c:v>
                      </c:pt>
                      <c:pt idx="65">
                        <c:v>45216</c:v>
                      </c:pt>
                      <c:pt idx="66">
                        <c:v>45217</c:v>
                      </c:pt>
                      <c:pt idx="67">
                        <c:v>45218</c:v>
                      </c:pt>
                      <c:pt idx="68">
                        <c:v>45219</c:v>
                      </c:pt>
                      <c:pt idx="69">
                        <c:v>45222</c:v>
                      </c:pt>
                      <c:pt idx="70">
                        <c:v>45223</c:v>
                      </c:pt>
                      <c:pt idx="71">
                        <c:v>45224</c:v>
                      </c:pt>
                      <c:pt idx="72">
                        <c:v>45225</c:v>
                      </c:pt>
                      <c:pt idx="73">
                        <c:v>45226</c:v>
                      </c:pt>
                      <c:pt idx="74">
                        <c:v>45229</c:v>
                      </c:pt>
                      <c:pt idx="75">
                        <c:v>45230</c:v>
                      </c:pt>
                      <c:pt idx="76">
                        <c:v>45231</c:v>
                      </c:pt>
                      <c:pt idx="77">
                        <c:v>45232</c:v>
                      </c:pt>
                      <c:pt idx="78">
                        <c:v>45233</c:v>
                      </c:pt>
                      <c:pt idx="79">
                        <c:v>45236</c:v>
                      </c:pt>
                      <c:pt idx="80">
                        <c:v>45237</c:v>
                      </c:pt>
                      <c:pt idx="81">
                        <c:v>45238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Data'!$I$2:$I$83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82"/>
                      <c:pt idx="0">
                        <c:v>0</c:v>
                      </c:pt>
                      <c:pt idx="1">
                        <c:v>164</c:v>
                      </c:pt>
                      <c:pt idx="2">
                        <c:v>214</c:v>
                      </c:pt>
                      <c:pt idx="3">
                        <c:v>274</c:v>
                      </c:pt>
                      <c:pt idx="4">
                        <c:v>326</c:v>
                      </c:pt>
                      <c:pt idx="5">
                        <c:v>430</c:v>
                      </c:pt>
                      <c:pt idx="6">
                        <c:v>491</c:v>
                      </c:pt>
                      <c:pt idx="7">
                        <c:v>540</c:v>
                      </c:pt>
                      <c:pt idx="8">
                        <c:v>590</c:v>
                      </c:pt>
                      <c:pt idx="9">
                        <c:v>643</c:v>
                      </c:pt>
                      <c:pt idx="10">
                        <c:v>742</c:v>
                      </c:pt>
                      <c:pt idx="11">
                        <c:v>866</c:v>
                      </c:pt>
                      <c:pt idx="12">
                        <c:v>931</c:v>
                      </c:pt>
                      <c:pt idx="13">
                        <c:v>1049</c:v>
                      </c:pt>
                      <c:pt idx="14">
                        <c:v>1159</c:v>
                      </c:pt>
                      <c:pt idx="15">
                        <c:v>1452</c:v>
                      </c:pt>
                      <c:pt idx="16">
                        <c:v>1579</c:v>
                      </c:pt>
                      <c:pt idx="17">
                        <c:v>1760</c:v>
                      </c:pt>
                      <c:pt idx="18">
                        <c:v>1910</c:v>
                      </c:pt>
                      <c:pt idx="19">
                        <c:v>2026</c:v>
                      </c:pt>
                      <c:pt idx="20">
                        <c:v>2350</c:v>
                      </c:pt>
                      <c:pt idx="21">
                        <c:v>2565</c:v>
                      </c:pt>
                      <c:pt idx="22">
                        <c:v>2931</c:v>
                      </c:pt>
                      <c:pt idx="23">
                        <c:v>3173</c:v>
                      </c:pt>
                      <c:pt idx="24">
                        <c:v>3479</c:v>
                      </c:pt>
                      <c:pt idx="25">
                        <c:v>4059</c:v>
                      </c:pt>
                      <c:pt idx="26">
                        <c:v>4398</c:v>
                      </c:pt>
                      <c:pt idx="27">
                        <c:v>4793</c:v>
                      </c:pt>
                      <c:pt idx="28">
                        <c:v>5225</c:v>
                      </c:pt>
                      <c:pt idx="29">
                        <c:v>5677</c:v>
                      </c:pt>
                      <c:pt idx="30">
                        <c:v>7086</c:v>
                      </c:pt>
                      <c:pt idx="31">
                        <c:v>7935</c:v>
                      </c:pt>
                      <c:pt idx="32">
                        <c:v>8090</c:v>
                      </c:pt>
                      <c:pt idx="33">
                        <c:v>8248</c:v>
                      </c:pt>
                      <c:pt idx="34">
                        <c:v>8344</c:v>
                      </c:pt>
                      <c:pt idx="35">
                        <c:v>8518</c:v>
                      </c:pt>
                      <c:pt idx="36">
                        <c:v>8594</c:v>
                      </c:pt>
                      <c:pt idx="37">
                        <c:v>8678</c:v>
                      </c:pt>
                      <c:pt idx="38">
                        <c:v>8734</c:v>
                      </c:pt>
                      <c:pt idx="39">
                        <c:v>8823</c:v>
                      </c:pt>
                      <c:pt idx="40">
                        <c:v>9003</c:v>
                      </c:pt>
                      <c:pt idx="41">
                        <c:v>9083</c:v>
                      </c:pt>
                      <c:pt idx="42">
                        <c:v>9154</c:v>
                      </c:pt>
                      <c:pt idx="43">
                        <c:v>9264</c:v>
                      </c:pt>
                      <c:pt idx="44">
                        <c:v>9469</c:v>
                      </c:pt>
                      <c:pt idx="45">
                        <c:v>9731</c:v>
                      </c:pt>
                      <c:pt idx="46">
                        <c:v>9777</c:v>
                      </c:pt>
                      <c:pt idx="47">
                        <c:v>9778</c:v>
                      </c:pt>
                      <c:pt idx="48">
                        <c:v>9787</c:v>
                      </c:pt>
                      <c:pt idx="49">
                        <c:v>9786</c:v>
                      </c:pt>
                      <c:pt idx="50">
                        <c:v>9845</c:v>
                      </c:pt>
                      <c:pt idx="51">
                        <c:v>9865</c:v>
                      </c:pt>
                      <c:pt idx="52">
                        <c:v>9877</c:v>
                      </c:pt>
                      <c:pt idx="53">
                        <c:v>9887</c:v>
                      </c:pt>
                      <c:pt idx="54">
                        <c:v>9887</c:v>
                      </c:pt>
                      <c:pt idx="55">
                        <c:v>9887</c:v>
                      </c:pt>
                      <c:pt idx="56">
                        <c:v>9887</c:v>
                      </c:pt>
                      <c:pt idx="57">
                        <c:v>9887</c:v>
                      </c:pt>
                      <c:pt idx="58">
                        <c:v>9895</c:v>
                      </c:pt>
                      <c:pt idx="59">
                        <c:v>9895</c:v>
                      </c:pt>
                      <c:pt idx="60">
                        <c:v>9974</c:v>
                      </c:pt>
                      <c:pt idx="61">
                        <c:v>9988</c:v>
                      </c:pt>
                      <c:pt idx="62">
                        <c:v>10011</c:v>
                      </c:pt>
                      <c:pt idx="63">
                        <c:v>10009</c:v>
                      </c:pt>
                      <c:pt idx="64">
                        <c:v>10020</c:v>
                      </c:pt>
                      <c:pt idx="65">
                        <c:v>10029</c:v>
                      </c:pt>
                      <c:pt idx="66">
                        <c:v>10039</c:v>
                      </c:pt>
                      <c:pt idx="67">
                        <c:v>10046</c:v>
                      </c:pt>
                      <c:pt idx="68">
                        <c:v>10056</c:v>
                      </c:pt>
                      <c:pt idx="69">
                        <c:v>10055</c:v>
                      </c:pt>
                      <c:pt idx="70">
                        <c:v>10056</c:v>
                      </c:pt>
                      <c:pt idx="71">
                        <c:v>10054</c:v>
                      </c:pt>
                      <c:pt idx="72">
                        <c:v>10076</c:v>
                      </c:pt>
                      <c:pt idx="73">
                        <c:v>10075</c:v>
                      </c:pt>
                      <c:pt idx="74">
                        <c:v>10079</c:v>
                      </c:pt>
                      <c:pt idx="75">
                        <c:v>10107</c:v>
                      </c:pt>
                      <c:pt idx="76">
                        <c:v>10108</c:v>
                      </c:pt>
                      <c:pt idx="77">
                        <c:v>10125</c:v>
                      </c:pt>
                      <c:pt idx="78">
                        <c:v>10131</c:v>
                      </c:pt>
                      <c:pt idx="79">
                        <c:v>10143</c:v>
                      </c:pt>
                      <c:pt idx="80">
                        <c:v>10143</c:v>
                      </c:pt>
                      <c:pt idx="81">
                        <c:v>10150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CA51-40BD-B4B6-700C9C16AE2B}"/>
                  </c:ext>
                </c:extLst>
              </c15:ser>
            </c15:filteredLineSeries>
            <c15:filteredLineSeries>
              <c15:ser>
                <c:idx val="6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Data'!$J$1</c15:sqref>
                        </c15:formulaRef>
                      </c:ext>
                    </c:extLst>
                    <c:strCache>
                      <c:ptCount val="1"/>
                      <c:pt idx="0">
                        <c:v>TOTAL_STUDENTS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Data'!$A$2:$A$83</c15:sqref>
                        </c15:formulaRef>
                      </c:ext>
                    </c:extLst>
                    <c:numCache>
                      <c:formatCode>m/d/yyyy</c:formatCode>
                      <c:ptCount val="82"/>
                      <c:pt idx="0">
                        <c:v>45123</c:v>
                      </c:pt>
                      <c:pt idx="1">
                        <c:v>45125</c:v>
                      </c:pt>
                      <c:pt idx="2">
                        <c:v>45126</c:v>
                      </c:pt>
                      <c:pt idx="3">
                        <c:v>45127</c:v>
                      </c:pt>
                      <c:pt idx="4">
                        <c:v>45128</c:v>
                      </c:pt>
                      <c:pt idx="5">
                        <c:v>45131</c:v>
                      </c:pt>
                      <c:pt idx="6">
                        <c:v>45132</c:v>
                      </c:pt>
                      <c:pt idx="7">
                        <c:v>45133</c:v>
                      </c:pt>
                      <c:pt idx="8">
                        <c:v>45134</c:v>
                      </c:pt>
                      <c:pt idx="9">
                        <c:v>45135</c:v>
                      </c:pt>
                      <c:pt idx="10">
                        <c:v>45138</c:v>
                      </c:pt>
                      <c:pt idx="11">
                        <c:v>45139</c:v>
                      </c:pt>
                      <c:pt idx="12">
                        <c:v>45140</c:v>
                      </c:pt>
                      <c:pt idx="13">
                        <c:v>45141</c:v>
                      </c:pt>
                      <c:pt idx="14">
                        <c:v>45142</c:v>
                      </c:pt>
                      <c:pt idx="15">
                        <c:v>45145</c:v>
                      </c:pt>
                      <c:pt idx="16">
                        <c:v>45146</c:v>
                      </c:pt>
                      <c:pt idx="17">
                        <c:v>45147</c:v>
                      </c:pt>
                      <c:pt idx="18">
                        <c:v>45148</c:v>
                      </c:pt>
                      <c:pt idx="19">
                        <c:v>45149</c:v>
                      </c:pt>
                      <c:pt idx="20">
                        <c:v>45152</c:v>
                      </c:pt>
                      <c:pt idx="21">
                        <c:v>45153</c:v>
                      </c:pt>
                      <c:pt idx="22">
                        <c:v>45154</c:v>
                      </c:pt>
                      <c:pt idx="23">
                        <c:v>45155</c:v>
                      </c:pt>
                      <c:pt idx="24">
                        <c:v>45156</c:v>
                      </c:pt>
                      <c:pt idx="25">
                        <c:v>45159</c:v>
                      </c:pt>
                      <c:pt idx="26">
                        <c:v>45160</c:v>
                      </c:pt>
                      <c:pt idx="27">
                        <c:v>45161</c:v>
                      </c:pt>
                      <c:pt idx="28">
                        <c:v>45162</c:v>
                      </c:pt>
                      <c:pt idx="29">
                        <c:v>45163</c:v>
                      </c:pt>
                      <c:pt idx="30">
                        <c:v>45166</c:v>
                      </c:pt>
                      <c:pt idx="31">
                        <c:v>45167</c:v>
                      </c:pt>
                      <c:pt idx="32">
                        <c:v>45168</c:v>
                      </c:pt>
                      <c:pt idx="33">
                        <c:v>45169</c:v>
                      </c:pt>
                      <c:pt idx="34">
                        <c:v>45170</c:v>
                      </c:pt>
                      <c:pt idx="35">
                        <c:v>45174</c:v>
                      </c:pt>
                      <c:pt idx="36">
                        <c:v>45175</c:v>
                      </c:pt>
                      <c:pt idx="37">
                        <c:v>45176</c:v>
                      </c:pt>
                      <c:pt idx="38">
                        <c:v>45177</c:v>
                      </c:pt>
                      <c:pt idx="39">
                        <c:v>45180</c:v>
                      </c:pt>
                      <c:pt idx="40">
                        <c:v>45181</c:v>
                      </c:pt>
                      <c:pt idx="41">
                        <c:v>45182</c:v>
                      </c:pt>
                      <c:pt idx="42">
                        <c:v>45183</c:v>
                      </c:pt>
                      <c:pt idx="43">
                        <c:v>45184</c:v>
                      </c:pt>
                      <c:pt idx="44">
                        <c:v>45187</c:v>
                      </c:pt>
                      <c:pt idx="45">
                        <c:v>45188</c:v>
                      </c:pt>
                      <c:pt idx="46">
                        <c:v>45189</c:v>
                      </c:pt>
                      <c:pt idx="47">
                        <c:v>45190</c:v>
                      </c:pt>
                      <c:pt idx="48">
                        <c:v>45191</c:v>
                      </c:pt>
                      <c:pt idx="49">
                        <c:v>45194</c:v>
                      </c:pt>
                      <c:pt idx="50">
                        <c:v>45195</c:v>
                      </c:pt>
                      <c:pt idx="51">
                        <c:v>45196</c:v>
                      </c:pt>
                      <c:pt idx="52">
                        <c:v>45197</c:v>
                      </c:pt>
                      <c:pt idx="53">
                        <c:v>45198</c:v>
                      </c:pt>
                      <c:pt idx="54">
                        <c:v>45201</c:v>
                      </c:pt>
                      <c:pt idx="55">
                        <c:v>45202</c:v>
                      </c:pt>
                      <c:pt idx="56">
                        <c:v>45203</c:v>
                      </c:pt>
                      <c:pt idx="57">
                        <c:v>45204</c:v>
                      </c:pt>
                      <c:pt idx="58">
                        <c:v>45205</c:v>
                      </c:pt>
                      <c:pt idx="59">
                        <c:v>45208</c:v>
                      </c:pt>
                      <c:pt idx="60">
                        <c:v>45209</c:v>
                      </c:pt>
                      <c:pt idx="61">
                        <c:v>45210</c:v>
                      </c:pt>
                      <c:pt idx="62">
                        <c:v>45211</c:v>
                      </c:pt>
                      <c:pt idx="63">
                        <c:v>45212</c:v>
                      </c:pt>
                      <c:pt idx="64">
                        <c:v>45215</c:v>
                      </c:pt>
                      <c:pt idx="65">
                        <c:v>45216</c:v>
                      </c:pt>
                      <c:pt idx="66">
                        <c:v>45217</c:v>
                      </c:pt>
                      <c:pt idx="67">
                        <c:v>45218</c:v>
                      </c:pt>
                      <c:pt idx="68">
                        <c:v>45219</c:v>
                      </c:pt>
                      <c:pt idx="69">
                        <c:v>45222</c:v>
                      </c:pt>
                      <c:pt idx="70">
                        <c:v>45223</c:v>
                      </c:pt>
                      <c:pt idx="71">
                        <c:v>45224</c:v>
                      </c:pt>
                      <c:pt idx="72">
                        <c:v>45225</c:v>
                      </c:pt>
                      <c:pt idx="73">
                        <c:v>45226</c:v>
                      </c:pt>
                      <c:pt idx="74">
                        <c:v>45229</c:v>
                      </c:pt>
                      <c:pt idx="75">
                        <c:v>45230</c:v>
                      </c:pt>
                      <c:pt idx="76">
                        <c:v>45231</c:v>
                      </c:pt>
                      <c:pt idx="77">
                        <c:v>45232</c:v>
                      </c:pt>
                      <c:pt idx="78">
                        <c:v>45233</c:v>
                      </c:pt>
                      <c:pt idx="79">
                        <c:v>45236</c:v>
                      </c:pt>
                      <c:pt idx="80">
                        <c:v>45237</c:v>
                      </c:pt>
                      <c:pt idx="81">
                        <c:v>45238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Data'!$J$2:$J$83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82"/>
                      <c:pt idx="0">
                        <c:v>7494</c:v>
                      </c:pt>
                      <c:pt idx="1">
                        <c:v>7909</c:v>
                      </c:pt>
                      <c:pt idx="2">
                        <c:v>7943</c:v>
                      </c:pt>
                      <c:pt idx="3">
                        <c:v>7976</c:v>
                      </c:pt>
                      <c:pt idx="4">
                        <c:v>8023</c:v>
                      </c:pt>
                      <c:pt idx="5">
                        <c:v>8074</c:v>
                      </c:pt>
                      <c:pt idx="6">
                        <c:v>8108</c:v>
                      </c:pt>
                      <c:pt idx="7">
                        <c:v>8152</c:v>
                      </c:pt>
                      <c:pt idx="8">
                        <c:v>8190</c:v>
                      </c:pt>
                      <c:pt idx="9">
                        <c:v>8251</c:v>
                      </c:pt>
                      <c:pt idx="10">
                        <c:v>8306</c:v>
                      </c:pt>
                      <c:pt idx="11">
                        <c:v>8362</c:v>
                      </c:pt>
                      <c:pt idx="12">
                        <c:v>8454</c:v>
                      </c:pt>
                      <c:pt idx="13">
                        <c:v>8518</c:v>
                      </c:pt>
                      <c:pt idx="14">
                        <c:v>8572</c:v>
                      </c:pt>
                      <c:pt idx="15">
                        <c:v>8667</c:v>
                      </c:pt>
                      <c:pt idx="16">
                        <c:v>8801</c:v>
                      </c:pt>
                      <c:pt idx="17">
                        <c:v>8925</c:v>
                      </c:pt>
                      <c:pt idx="18">
                        <c:v>9016</c:v>
                      </c:pt>
                      <c:pt idx="19">
                        <c:v>9087</c:v>
                      </c:pt>
                      <c:pt idx="20">
                        <c:v>9236</c:v>
                      </c:pt>
                      <c:pt idx="21">
                        <c:v>9306</c:v>
                      </c:pt>
                      <c:pt idx="22">
                        <c:v>9447</c:v>
                      </c:pt>
                      <c:pt idx="23">
                        <c:v>9514</c:v>
                      </c:pt>
                      <c:pt idx="24">
                        <c:v>9587</c:v>
                      </c:pt>
                      <c:pt idx="25">
                        <c:v>9714</c:v>
                      </c:pt>
                      <c:pt idx="26">
                        <c:v>9770</c:v>
                      </c:pt>
                      <c:pt idx="27">
                        <c:v>9828</c:v>
                      </c:pt>
                      <c:pt idx="28">
                        <c:v>9947</c:v>
                      </c:pt>
                      <c:pt idx="29">
                        <c:v>10019</c:v>
                      </c:pt>
                      <c:pt idx="30">
                        <c:v>10141</c:v>
                      </c:pt>
                      <c:pt idx="31">
                        <c:v>10197</c:v>
                      </c:pt>
                      <c:pt idx="32">
                        <c:v>10217</c:v>
                      </c:pt>
                      <c:pt idx="33">
                        <c:v>10238</c:v>
                      </c:pt>
                      <c:pt idx="34">
                        <c:v>10253</c:v>
                      </c:pt>
                      <c:pt idx="35">
                        <c:v>10259</c:v>
                      </c:pt>
                      <c:pt idx="36">
                        <c:v>10258</c:v>
                      </c:pt>
                      <c:pt idx="37">
                        <c:v>10268</c:v>
                      </c:pt>
                      <c:pt idx="38">
                        <c:v>10295</c:v>
                      </c:pt>
                      <c:pt idx="39">
                        <c:v>10332</c:v>
                      </c:pt>
                      <c:pt idx="40">
                        <c:v>10355</c:v>
                      </c:pt>
                      <c:pt idx="41">
                        <c:v>10364</c:v>
                      </c:pt>
                      <c:pt idx="42">
                        <c:v>10396</c:v>
                      </c:pt>
                      <c:pt idx="43">
                        <c:v>10399</c:v>
                      </c:pt>
                      <c:pt idx="44">
                        <c:v>10441</c:v>
                      </c:pt>
                      <c:pt idx="45">
                        <c:v>10148</c:v>
                      </c:pt>
                      <c:pt idx="46">
                        <c:v>10257</c:v>
                      </c:pt>
                      <c:pt idx="47">
                        <c:v>10309</c:v>
                      </c:pt>
                      <c:pt idx="48">
                        <c:v>10343</c:v>
                      </c:pt>
                      <c:pt idx="49">
                        <c:v>10334</c:v>
                      </c:pt>
                      <c:pt idx="50">
                        <c:v>10340</c:v>
                      </c:pt>
                      <c:pt idx="51">
                        <c:v>10339</c:v>
                      </c:pt>
                      <c:pt idx="52">
                        <c:v>10336</c:v>
                      </c:pt>
                      <c:pt idx="53">
                        <c:v>10343</c:v>
                      </c:pt>
                      <c:pt idx="54">
                        <c:v>10343</c:v>
                      </c:pt>
                      <c:pt idx="55">
                        <c:v>10343</c:v>
                      </c:pt>
                      <c:pt idx="56">
                        <c:v>10343</c:v>
                      </c:pt>
                      <c:pt idx="57">
                        <c:v>10343</c:v>
                      </c:pt>
                      <c:pt idx="58">
                        <c:v>10353</c:v>
                      </c:pt>
                      <c:pt idx="59">
                        <c:v>10353</c:v>
                      </c:pt>
                      <c:pt idx="60">
                        <c:v>10363</c:v>
                      </c:pt>
                      <c:pt idx="61">
                        <c:v>10363</c:v>
                      </c:pt>
                      <c:pt idx="62">
                        <c:v>10364</c:v>
                      </c:pt>
                      <c:pt idx="63">
                        <c:v>10354</c:v>
                      </c:pt>
                      <c:pt idx="64">
                        <c:v>10349</c:v>
                      </c:pt>
                      <c:pt idx="65">
                        <c:v>10347</c:v>
                      </c:pt>
                      <c:pt idx="66">
                        <c:v>10348</c:v>
                      </c:pt>
                      <c:pt idx="67">
                        <c:v>10355</c:v>
                      </c:pt>
                      <c:pt idx="68">
                        <c:v>10355</c:v>
                      </c:pt>
                      <c:pt idx="69">
                        <c:v>10349</c:v>
                      </c:pt>
                      <c:pt idx="70">
                        <c:v>10346</c:v>
                      </c:pt>
                      <c:pt idx="71">
                        <c:v>10343</c:v>
                      </c:pt>
                      <c:pt idx="72">
                        <c:v>10340</c:v>
                      </c:pt>
                      <c:pt idx="73">
                        <c:v>10337</c:v>
                      </c:pt>
                      <c:pt idx="74">
                        <c:v>10336</c:v>
                      </c:pt>
                      <c:pt idx="75">
                        <c:v>10326</c:v>
                      </c:pt>
                      <c:pt idx="76">
                        <c:v>10322</c:v>
                      </c:pt>
                      <c:pt idx="77">
                        <c:v>10321</c:v>
                      </c:pt>
                      <c:pt idx="78">
                        <c:v>10305</c:v>
                      </c:pt>
                      <c:pt idx="79">
                        <c:v>10305</c:v>
                      </c:pt>
                      <c:pt idx="80">
                        <c:v>10297</c:v>
                      </c:pt>
                      <c:pt idx="81">
                        <c:v>10292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CA51-40BD-B4B6-700C9C16AE2B}"/>
                  </c:ext>
                </c:extLst>
              </c15:ser>
            </c15:filteredLineSeries>
            <c15:filteredLineSeries>
              <c15:ser>
                <c:idx val="7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Data'!$K$1</c15:sqref>
                        </c15:formulaRef>
                      </c:ext>
                    </c:extLst>
                    <c:strCache>
                      <c:ptCount val="1"/>
                      <c:pt idx="0">
                        <c:v>CHANGE_IN_STUDENTS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Data'!$A$2:$A$83</c15:sqref>
                        </c15:formulaRef>
                      </c:ext>
                    </c:extLst>
                    <c:numCache>
                      <c:formatCode>m/d/yyyy</c:formatCode>
                      <c:ptCount val="82"/>
                      <c:pt idx="0">
                        <c:v>45123</c:v>
                      </c:pt>
                      <c:pt idx="1">
                        <c:v>45125</c:v>
                      </c:pt>
                      <c:pt idx="2">
                        <c:v>45126</c:v>
                      </c:pt>
                      <c:pt idx="3">
                        <c:v>45127</c:v>
                      </c:pt>
                      <c:pt idx="4">
                        <c:v>45128</c:v>
                      </c:pt>
                      <c:pt idx="5">
                        <c:v>45131</c:v>
                      </c:pt>
                      <c:pt idx="6">
                        <c:v>45132</c:v>
                      </c:pt>
                      <c:pt idx="7">
                        <c:v>45133</c:v>
                      </c:pt>
                      <c:pt idx="8">
                        <c:v>45134</c:v>
                      </c:pt>
                      <c:pt idx="9">
                        <c:v>45135</c:v>
                      </c:pt>
                      <c:pt idx="10">
                        <c:v>45138</c:v>
                      </c:pt>
                      <c:pt idx="11">
                        <c:v>45139</c:v>
                      </c:pt>
                      <c:pt idx="12">
                        <c:v>45140</c:v>
                      </c:pt>
                      <c:pt idx="13">
                        <c:v>45141</c:v>
                      </c:pt>
                      <c:pt idx="14">
                        <c:v>45142</c:v>
                      </c:pt>
                      <c:pt idx="15">
                        <c:v>45145</c:v>
                      </c:pt>
                      <c:pt idx="16">
                        <c:v>45146</c:v>
                      </c:pt>
                      <c:pt idx="17">
                        <c:v>45147</c:v>
                      </c:pt>
                      <c:pt idx="18">
                        <c:v>45148</c:v>
                      </c:pt>
                      <c:pt idx="19">
                        <c:v>45149</c:v>
                      </c:pt>
                      <c:pt idx="20">
                        <c:v>45152</c:v>
                      </c:pt>
                      <c:pt idx="21">
                        <c:v>45153</c:v>
                      </c:pt>
                      <c:pt idx="22">
                        <c:v>45154</c:v>
                      </c:pt>
                      <c:pt idx="23">
                        <c:v>45155</c:v>
                      </c:pt>
                      <c:pt idx="24">
                        <c:v>45156</c:v>
                      </c:pt>
                      <c:pt idx="25">
                        <c:v>45159</c:v>
                      </c:pt>
                      <c:pt idx="26">
                        <c:v>45160</c:v>
                      </c:pt>
                      <c:pt idx="27">
                        <c:v>45161</c:v>
                      </c:pt>
                      <c:pt idx="28">
                        <c:v>45162</c:v>
                      </c:pt>
                      <c:pt idx="29">
                        <c:v>45163</c:v>
                      </c:pt>
                      <c:pt idx="30">
                        <c:v>45166</c:v>
                      </c:pt>
                      <c:pt idx="31">
                        <c:v>45167</c:v>
                      </c:pt>
                      <c:pt idx="32">
                        <c:v>45168</c:v>
                      </c:pt>
                      <c:pt idx="33">
                        <c:v>45169</c:v>
                      </c:pt>
                      <c:pt idx="34">
                        <c:v>45170</c:v>
                      </c:pt>
                      <c:pt idx="35">
                        <c:v>45174</c:v>
                      </c:pt>
                      <c:pt idx="36">
                        <c:v>45175</c:v>
                      </c:pt>
                      <c:pt idx="37">
                        <c:v>45176</c:v>
                      </c:pt>
                      <c:pt idx="38">
                        <c:v>45177</c:v>
                      </c:pt>
                      <c:pt idx="39">
                        <c:v>45180</c:v>
                      </c:pt>
                      <c:pt idx="40">
                        <c:v>45181</c:v>
                      </c:pt>
                      <c:pt idx="41">
                        <c:v>45182</c:v>
                      </c:pt>
                      <c:pt idx="42">
                        <c:v>45183</c:v>
                      </c:pt>
                      <c:pt idx="43">
                        <c:v>45184</c:v>
                      </c:pt>
                      <c:pt idx="44">
                        <c:v>45187</c:v>
                      </c:pt>
                      <c:pt idx="45">
                        <c:v>45188</c:v>
                      </c:pt>
                      <c:pt idx="46">
                        <c:v>45189</c:v>
                      </c:pt>
                      <c:pt idx="47">
                        <c:v>45190</c:v>
                      </c:pt>
                      <c:pt idx="48">
                        <c:v>45191</c:v>
                      </c:pt>
                      <c:pt idx="49">
                        <c:v>45194</c:v>
                      </c:pt>
                      <c:pt idx="50">
                        <c:v>45195</c:v>
                      </c:pt>
                      <c:pt idx="51">
                        <c:v>45196</c:v>
                      </c:pt>
                      <c:pt idx="52">
                        <c:v>45197</c:v>
                      </c:pt>
                      <c:pt idx="53">
                        <c:v>45198</c:v>
                      </c:pt>
                      <c:pt idx="54">
                        <c:v>45201</c:v>
                      </c:pt>
                      <c:pt idx="55">
                        <c:v>45202</c:v>
                      </c:pt>
                      <c:pt idx="56">
                        <c:v>45203</c:v>
                      </c:pt>
                      <c:pt idx="57">
                        <c:v>45204</c:v>
                      </c:pt>
                      <c:pt idx="58">
                        <c:v>45205</c:v>
                      </c:pt>
                      <c:pt idx="59">
                        <c:v>45208</c:v>
                      </c:pt>
                      <c:pt idx="60">
                        <c:v>45209</c:v>
                      </c:pt>
                      <c:pt idx="61">
                        <c:v>45210</c:v>
                      </c:pt>
                      <c:pt idx="62">
                        <c:v>45211</c:v>
                      </c:pt>
                      <c:pt idx="63">
                        <c:v>45212</c:v>
                      </c:pt>
                      <c:pt idx="64">
                        <c:v>45215</c:v>
                      </c:pt>
                      <c:pt idx="65">
                        <c:v>45216</c:v>
                      </c:pt>
                      <c:pt idx="66">
                        <c:v>45217</c:v>
                      </c:pt>
                      <c:pt idx="67">
                        <c:v>45218</c:v>
                      </c:pt>
                      <c:pt idx="68">
                        <c:v>45219</c:v>
                      </c:pt>
                      <c:pt idx="69">
                        <c:v>45222</c:v>
                      </c:pt>
                      <c:pt idx="70">
                        <c:v>45223</c:v>
                      </c:pt>
                      <c:pt idx="71">
                        <c:v>45224</c:v>
                      </c:pt>
                      <c:pt idx="72">
                        <c:v>45225</c:v>
                      </c:pt>
                      <c:pt idx="73">
                        <c:v>45226</c:v>
                      </c:pt>
                      <c:pt idx="74">
                        <c:v>45229</c:v>
                      </c:pt>
                      <c:pt idx="75">
                        <c:v>45230</c:v>
                      </c:pt>
                      <c:pt idx="76">
                        <c:v>45231</c:v>
                      </c:pt>
                      <c:pt idx="77">
                        <c:v>45232</c:v>
                      </c:pt>
                      <c:pt idx="78">
                        <c:v>45233</c:v>
                      </c:pt>
                      <c:pt idx="79">
                        <c:v>45236</c:v>
                      </c:pt>
                      <c:pt idx="80">
                        <c:v>45237</c:v>
                      </c:pt>
                      <c:pt idx="81">
                        <c:v>45238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Data'!$K$2:$K$83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82"/>
                      <c:pt idx="0">
                        <c:v>7494</c:v>
                      </c:pt>
                      <c:pt idx="1">
                        <c:v>415</c:v>
                      </c:pt>
                      <c:pt idx="2">
                        <c:v>34</c:v>
                      </c:pt>
                      <c:pt idx="3">
                        <c:v>33</c:v>
                      </c:pt>
                      <c:pt idx="4">
                        <c:v>47</c:v>
                      </c:pt>
                      <c:pt idx="5">
                        <c:v>51</c:v>
                      </c:pt>
                      <c:pt idx="6">
                        <c:v>34</c:v>
                      </c:pt>
                      <c:pt idx="7">
                        <c:v>44</c:v>
                      </c:pt>
                      <c:pt idx="8">
                        <c:v>38</c:v>
                      </c:pt>
                      <c:pt idx="9">
                        <c:v>61</c:v>
                      </c:pt>
                      <c:pt idx="10">
                        <c:v>55</c:v>
                      </c:pt>
                      <c:pt idx="11">
                        <c:v>56</c:v>
                      </c:pt>
                      <c:pt idx="12">
                        <c:v>92</c:v>
                      </c:pt>
                      <c:pt idx="13">
                        <c:v>64</c:v>
                      </c:pt>
                      <c:pt idx="14">
                        <c:v>54</c:v>
                      </c:pt>
                      <c:pt idx="15">
                        <c:v>95</c:v>
                      </c:pt>
                      <c:pt idx="16">
                        <c:v>134</c:v>
                      </c:pt>
                      <c:pt idx="17">
                        <c:v>124</c:v>
                      </c:pt>
                      <c:pt idx="18">
                        <c:v>91</c:v>
                      </c:pt>
                      <c:pt idx="19">
                        <c:v>71</c:v>
                      </c:pt>
                      <c:pt idx="20">
                        <c:v>149</c:v>
                      </c:pt>
                      <c:pt idx="21">
                        <c:v>70</c:v>
                      </c:pt>
                      <c:pt idx="22">
                        <c:v>141</c:v>
                      </c:pt>
                      <c:pt idx="23">
                        <c:v>67</c:v>
                      </c:pt>
                      <c:pt idx="24">
                        <c:v>73</c:v>
                      </c:pt>
                      <c:pt idx="25">
                        <c:v>127</c:v>
                      </c:pt>
                      <c:pt idx="26">
                        <c:v>56</c:v>
                      </c:pt>
                      <c:pt idx="27">
                        <c:v>58</c:v>
                      </c:pt>
                      <c:pt idx="28">
                        <c:v>119</c:v>
                      </c:pt>
                      <c:pt idx="29">
                        <c:v>72</c:v>
                      </c:pt>
                      <c:pt idx="30">
                        <c:v>122</c:v>
                      </c:pt>
                      <c:pt idx="31">
                        <c:v>56</c:v>
                      </c:pt>
                      <c:pt idx="32">
                        <c:v>20</c:v>
                      </c:pt>
                      <c:pt idx="33">
                        <c:v>21</c:v>
                      </c:pt>
                      <c:pt idx="34">
                        <c:v>15</c:v>
                      </c:pt>
                      <c:pt idx="35">
                        <c:v>6</c:v>
                      </c:pt>
                      <c:pt idx="36">
                        <c:v>-1</c:v>
                      </c:pt>
                      <c:pt idx="37">
                        <c:v>10</c:v>
                      </c:pt>
                      <c:pt idx="38">
                        <c:v>27</c:v>
                      </c:pt>
                      <c:pt idx="39">
                        <c:v>37</c:v>
                      </c:pt>
                      <c:pt idx="40">
                        <c:v>23</c:v>
                      </c:pt>
                      <c:pt idx="41">
                        <c:v>9</c:v>
                      </c:pt>
                      <c:pt idx="42">
                        <c:v>32</c:v>
                      </c:pt>
                      <c:pt idx="43">
                        <c:v>3</c:v>
                      </c:pt>
                      <c:pt idx="44">
                        <c:v>42</c:v>
                      </c:pt>
                      <c:pt idx="45">
                        <c:v>-293</c:v>
                      </c:pt>
                      <c:pt idx="46">
                        <c:v>109</c:v>
                      </c:pt>
                      <c:pt idx="47">
                        <c:v>52</c:v>
                      </c:pt>
                      <c:pt idx="48">
                        <c:v>34</c:v>
                      </c:pt>
                      <c:pt idx="49">
                        <c:v>-9</c:v>
                      </c:pt>
                      <c:pt idx="50">
                        <c:v>6</c:v>
                      </c:pt>
                      <c:pt idx="51">
                        <c:v>-1</c:v>
                      </c:pt>
                      <c:pt idx="52">
                        <c:v>-3</c:v>
                      </c:pt>
                      <c:pt idx="53">
                        <c:v>7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10</c:v>
                      </c:pt>
                      <c:pt idx="59">
                        <c:v>0</c:v>
                      </c:pt>
                      <c:pt idx="60">
                        <c:v>10</c:v>
                      </c:pt>
                      <c:pt idx="61">
                        <c:v>0</c:v>
                      </c:pt>
                      <c:pt idx="62">
                        <c:v>1</c:v>
                      </c:pt>
                      <c:pt idx="63">
                        <c:v>-10</c:v>
                      </c:pt>
                      <c:pt idx="64">
                        <c:v>-5</c:v>
                      </c:pt>
                      <c:pt idx="65">
                        <c:v>-2</c:v>
                      </c:pt>
                      <c:pt idx="66">
                        <c:v>1</c:v>
                      </c:pt>
                      <c:pt idx="67">
                        <c:v>7</c:v>
                      </c:pt>
                      <c:pt idx="68">
                        <c:v>0</c:v>
                      </c:pt>
                      <c:pt idx="69">
                        <c:v>-6</c:v>
                      </c:pt>
                      <c:pt idx="70">
                        <c:v>-3</c:v>
                      </c:pt>
                      <c:pt idx="71">
                        <c:v>-3</c:v>
                      </c:pt>
                      <c:pt idx="72">
                        <c:v>-3</c:v>
                      </c:pt>
                      <c:pt idx="73">
                        <c:v>-3</c:v>
                      </c:pt>
                      <c:pt idx="74">
                        <c:v>-1</c:v>
                      </c:pt>
                      <c:pt idx="75">
                        <c:v>-10</c:v>
                      </c:pt>
                      <c:pt idx="76">
                        <c:v>-4</c:v>
                      </c:pt>
                      <c:pt idx="77">
                        <c:v>-1</c:v>
                      </c:pt>
                      <c:pt idx="78">
                        <c:v>-16</c:v>
                      </c:pt>
                      <c:pt idx="79">
                        <c:v>0</c:v>
                      </c:pt>
                      <c:pt idx="80">
                        <c:v>-8</c:v>
                      </c:pt>
                      <c:pt idx="81">
                        <c:v>-5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CA51-40BD-B4B6-700C9C16AE2B}"/>
                  </c:ext>
                </c:extLst>
              </c15:ser>
            </c15:filteredLineSeries>
            <c15:filteredLineSeries>
              <c15:ser>
                <c:idx val="8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Data'!$L$1</c15:sqref>
                        </c15:formulaRef>
                      </c:ext>
                    </c:extLst>
                    <c:strCache>
                      <c:ptCount val="1"/>
                      <c:pt idx="0">
                        <c:v>CHANGE_IN_FINAL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Data'!$A$2:$A$83</c15:sqref>
                        </c15:formulaRef>
                      </c:ext>
                    </c:extLst>
                    <c:numCache>
                      <c:formatCode>m/d/yyyy</c:formatCode>
                      <c:ptCount val="82"/>
                      <c:pt idx="0">
                        <c:v>45123</c:v>
                      </c:pt>
                      <c:pt idx="1">
                        <c:v>45125</c:v>
                      </c:pt>
                      <c:pt idx="2">
                        <c:v>45126</c:v>
                      </c:pt>
                      <c:pt idx="3">
                        <c:v>45127</c:v>
                      </c:pt>
                      <c:pt idx="4">
                        <c:v>45128</c:v>
                      </c:pt>
                      <c:pt idx="5">
                        <c:v>45131</c:v>
                      </c:pt>
                      <c:pt idx="6">
                        <c:v>45132</c:v>
                      </c:pt>
                      <c:pt idx="7">
                        <c:v>45133</c:v>
                      </c:pt>
                      <c:pt idx="8">
                        <c:v>45134</c:v>
                      </c:pt>
                      <c:pt idx="9">
                        <c:v>45135</c:v>
                      </c:pt>
                      <c:pt idx="10">
                        <c:v>45138</c:v>
                      </c:pt>
                      <c:pt idx="11">
                        <c:v>45139</c:v>
                      </c:pt>
                      <c:pt idx="12">
                        <c:v>45140</c:v>
                      </c:pt>
                      <c:pt idx="13">
                        <c:v>45141</c:v>
                      </c:pt>
                      <c:pt idx="14">
                        <c:v>45142</c:v>
                      </c:pt>
                      <c:pt idx="15">
                        <c:v>45145</c:v>
                      </c:pt>
                      <c:pt idx="16">
                        <c:v>45146</c:v>
                      </c:pt>
                      <c:pt idx="17">
                        <c:v>45147</c:v>
                      </c:pt>
                      <c:pt idx="18">
                        <c:v>45148</c:v>
                      </c:pt>
                      <c:pt idx="19">
                        <c:v>45149</c:v>
                      </c:pt>
                      <c:pt idx="20">
                        <c:v>45152</c:v>
                      </c:pt>
                      <c:pt idx="21">
                        <c:v>45153</c:v>
                      </c:pt>
                      <c:pt idx="22">
                        <c:v>45154</c:v>
                      </c:pt>
                      <c:pt idx="23">
                        <c:v>45155</c:v>
                      </c:pt>
                      <c:pt idx="24">
                        <c:v>45156</c:v>
                      </c:pt>
                      <c:pt idx="25">
                        <c:v>45159</c:v>
                      </c:pt>
                      <c:pt idx="26">
                        <c:v>45160</c:v>
                      </c:pt>
                      <c:pt idx="27">
                        <c:v>45161</c:v>
                      </c:pt>
                      <c:pt idx="28">
                        <c:v>45162</c:v>
                      </c:pt>
                      <c:pt idx="29">
                        <c:v>45163</c:v>
                      </c:pt>
                      <c:pt idx="30">
                        <c:v>45166</c:v>
                      </c:pt>
                      <c:pt idx="31">
                        <c:v>45167</c:v>
                      </c:pt>
                      <c:pt idx="32">
                        <c:v>45168</c:v>
                      </c:pt>
                      <c:pt idx="33">
                        <c:v>45169</c:v>
                      </c:pt>
                      <c:pt idx="34">
                        <c:v>45170</c:v>
                      </c:pt>
                      <c:pt idx="35">
                        <c:v>45174</c:v>
                      </c:pt>
                      <c:pt idx="36">
                        <c:v>45175</c:v>
                      </c:pt>
                      <c:pt idx="37">
                        <c:v>45176</c:v>
                      </c:pt>
                      <c:pt idx="38">
                        <c:v>45177</c:v>
                      </c:pt>
                      <c:pt idx="39">
                        <c:v>45180</c:v>
                      </c:pt>
                      <c:pt idx="40">
                        <c:v>45181</c:v>
                      </c:pt>
                      <c:pt idx="41">
                        <c:v>45182</c:v>
                      </c:pt>
                      <c:pt idx="42">
                        <c:v>45183</c:v>
                      </c:pt>
                      <c:pt idx="43">
                        <c:v>45184</c:v>
                      </c:pt>
                      <c:pt idx="44">
                        <c:v>45187</c:v>
                      </c:pt>
                      <c:pt idx="45">
                        <c:v>45188</c:v>
                      </c:pt>
                      <c:pt idx="46">
                        <c:v>45189</c:v>
                      </c:pt>
                      <c:pt idx="47">
                        <c:v>45190</c:v>
                      </c:pt>
                      <c:pt idx="48">
                        <c:v>45191</c:v>
                      </c:pt>
                      <c:pt idx="49">
                        <c:v>45194</c:v>
                      </c:pt>
                      <c:pt idx="50">
                        <c:v>45195</c:v>
                      </c:pt>
                      <c:pt idx="51">
                        <c:v>45196</c:v>
                      </c:pt>
                      <c:pt idx="52">
                        <c:v>45197</c:v>
                      </c:pt>
                      <c:pt idx="53">
                        <c:v>45198</c:v>
                      </c:pt>
                      <c:pt idx="54">
                        <c:v>45201</c:v>
                      </c:pt>
                      <c:pt idx="55">
                        <c:v>45202</c:v>
                      </c:pt>
                      <c:pt idx="56">
                        <c:v>45203</c:v>
                      </c:pt>
                      <c:pt idx="57">
                        <c:v>45204</c:v>
                      </c:pt>
                      <c:pt idx="58">
                        <c:v>45205</c:v>
                      </c:pt>
                      <c:pt idx="59">
                        <c:v>45208</c:v>
                      </c:pt>
                      <c:pt idx="60">
                        <c:v>45209</c:v>
                      </c:pt>
                      <c:pt idx="61">
                        <c:v>45210</c:v>
                      </c:pt>
                      <c:pt idx="62">
                        <c:v>45211</c:v>
                      </c:pt>
                      <c:pt idx="63">
                        <c:v>45212</c:v>
                      </c:pt>
                      <c:pt idx="64">
                        <c:v>45215</c:v>
                      </c:pt>
                      <c:pt idx="65">
                        <c:v>45216</c:v>
                      </c:pt>
                      <c:pt idx="66">
                        <c:v>45217</c:v>
                      </c:pt>
                      <c:pt idx="67">
                        <c:v>45218</c:v>
                      </c:pt>
                      <c:pt idx="68">
                        <c:v>45219</c:v>
                      </c:pt>
                      <c:pt idx="69">
                        <c:v>45222</c:v>
                      </c:pt>
                      <c:pt idx="70">
                        <c:v>45223</c:v>
                      </c:pt>
                      <c:pt idx="71">
                        <c:v>45224</c:v>
                      </c:pt>
                      <c:pt idx="72">
                        <c:v>45225</c:v>
                      </c:pt>
                      <c:pt idx="73">
                        <c:v>45226</c:v>
                      </c:pt>
                      <c:pt idx="74">
                        <c:v>45229</c:v>
                      </c:pt>
                      <c:pt idx="75">
                        <c:v>45230</c:v>
                      </c:pt>
                      <c:pt idx="76">
                        <c:v>45231</c:v>
                      </c:pt>
                      <c:pt idx="77">
                        <c:v>45232</c:v>
                      </c:pt>
                      <c:pt idx="78">
                        <c:v>45233</c:v>
                      </c:pt>
                      <c:pt idx="79">
                        <c:v>45236</c:v>
                      </c:pt>
                      <c:pt idx="80">
                        <c:v>45237</c:v>
                      </c:pt>
                      <c:pt idx="81">
                        <c:v>45238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Data'!$L$2:$L$83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82"/>
                      <c:pt idx="0">
                        <c:v>0</c:v>
                      </c:pt>
                      <c:pt idx="1">
                        <c:v>164</c:v>
                      </c:pt>
                      <c:pt idx="2">
                        <c:v>50</c:v>
                      </c:pt>
                      <c:pt idx="3">
                        <c:v>60</c:v>
                      </c:pt>
                      <c:pt idx="4">
                        <c:v>52</c:v>
                      </c:pt>
                      <c:pt idx="5">
                        <c:v>104</c:v>
                      </c:pt>
                      <c:pt idx="6">
                        <c:v>61</c:v>
                      </c:pt>
                      <c:pt idx="7">
                        <c:v>49</c:v>
                      </c:pt>
                      <c:pt idx="8">
                        <c:v>50</c:v>
                      </c:pt>
                      <c:pt idx="9">
                        <c:v>53</c:v>
                      </c:pt>
                      <c:pt idx="10">
                        <c:v>99</c:v>
                      </c:pt>
                      <c:pt idx="11">
                        <c:v>124</c:v>
                      </c:pt>
                      <c:pt idx="12">
                        <c:v>65</c:v>
                      </c:pt>
                      <c:pt idx="13">
                        <c:v>118</c:v>
                      </c:pt>
                      <c:pt idx="14">
                        <c:v>110</c:v>
                      </c:pt>
                      <c:pt idx="15">
                        <c:v>293</c:v>
                      </c:pt>
                      <c:pt idx="16">
                        <c:v>127</c:v>
                      </c:pt>
                      <c:pt idx="17">
                        <c:v>181</c:v>
                      </c:pt>
                      <c:pt idx="18">
                        <c:v>150</c:v>
                      </c:pt>
                      <c:pt idx="19">
                        <c:v>116</c:v>
                      </c:pt>
                      <c:pt idx="20">
                        <c:v>324</c:v>
                      </c:pt>
                      <c:pt idx="21">
                        <c:v>215</c:v>
                      </c:pt>
                      <c:pt idx="22">
                        <c:v>366</c:v>
                      </c:pt>
                      <c:pt idx="23">
                        <c:v>242</c:v>
                      </c:pt>
                      <c:pt idx="24">
                        <c:v>306</c:v>
                      </c:pt>
                      <c:pt idx="25">
                        <c:v>580</c:v>
                      </c:pt>
                      <c:pt idx="26">
                        <c:v>339</c:v>
                      </c:pt>
                      <c:pt idx="27">
                        <c:v>395</c:v>
                      </c:pt>
                      <c:pt idx="28">
                        <c:v>432</c:v>
                      </c:pt>
                      <c:pt idx="29">
                        <c:v>452</c:v>
                      </c:pt>
                      <c:pt idx="30">
                        <c:v>1409</c:v>
                      </c:pt>
                      <c:pt idx="31">
                        <c:v>849</c:v>
                      </c:pt>
                      <c:pt idx="32">
                        <c:v>155</c:v>
                      </c:pt>
                      <c:pt idx="33">
                        <c:v>158</c:v>
                      </c:pt>
                      <c:pt idx="34">
                        <c:v>96</c:v>
                      </c:pt>
                      <c:pt idx="35">
                        <c:v>174</c:v>
                      </c:pt>
                      <c:pt idx="36">
                        <c:v>76</c:v>
                      </c:pt>
                      <c:pt idx="37">
                        <c:v>84</c:v>
                      </c:pt>
                      <c:pt idx="38">
                        <c:v>56</c:v>
                      </c:pt>
                      <c:pt idx="39">
                        <c:v>89</c:v>
                      </c:pt>
                      <c:pt idx="40">
                        <c:v>180</c:v>
                      </c:pt>
                      <c:pt idx="41">
                        <c:v>80</c:v>
                      </c:pt>
                      <c:pt idx="42">
                        <c:v>71</c:v>
                      </c:pt>
                      <c:pt idx="43">
                        <c:v>110</c:v>
                      </c:pt>
                      <c:pt idx="44">
                        <c:v>205</c:v>
                      </c:pt>
                      <c:pt idx="45">
                        <c:v>262</c:v>
                      </c:pt>
                      <c:pt idx="46">
                        <c:v>46</c:v>
                      </c:pt>
                      <c:pt idx="47">
                        <c:v>1</c:v>
                      </c:pt>
                      <c:pt idx="48">
                        <c:v>9</c:v>
                      </c:pt>
                      <c:pt idx="49">
                        <c:v>-1</c:v>
                      </c:pt>
                      <c:pt idx="50">
                        <c:v>59</c:v>
                      </c:pt>
                      <c:pt idx="51">
                        <c:v>20</c:v>
                      </c:pt>
                      <c:pt idx="52">
                        <c:v>12</c:v>
                      </c:pt>
                      <c:pt idx="53">
                        <c:v>10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8</c:v>
                      </c:pt>
                      <c:pt idx="59">
                        <c:v>0</c:v>
                      </c:pt>
                      <c:pt idx="60">
                        <c:v>79</c:v>
                      </c:pt>
                      <c:pt idx="61">
                        <c:v>14</c:v>
                      </c:pt>
                      <c:pt idx="62">
                        <c:v>23</c:v>
                      </c:pt>
                      <c:pt idx="63">
                        <c:v>-2</c:v>
                      </c:pt>
                      <c:pt idx="64">
                        <c:v>11</c:v>
                      </c:pt>
                      <c:pt idx="65">
                        <c:v>9</c:v>
                      </c:pt>
                      <c:pt idx="66">
                        <c:v>10</c:v>
                      </c:pt>
                      <c:pt idx="67">
                        <c:v>7</c:v>
                      </c:pt>
                      <c:pt idx="68">
                        <c:v>10</c:v>
                      </c:pt>
                      <c:pt idx="69">
                        <c:v>-1</c:v>
                      </c:pt>
                      <c:pt idx="70">
                        <c:v>1</c:v>
                      </c:pt>
                      <c:pt idx="71">
                        <c:v>-2</c:v>
                      </c:pt>
                      <c:pt idx="72">
                        <c:v>22</c:v>
                      </c:pt>
                      <c:pt idx="73">
                        <c:v>-1</c:v>
                      </c:pt>
                      <c:pt idx="74">
                        <c:v>4</c:v>
                      </c:pt>
                      <c:pt idx="75">
                        <c:v>28</c:v>
                      </c:pt>
                      <c:pt idx="76">
                        <c:v>1</c:v>
                      </c:pt>
                      <c:pt idx="77">
                        <c:v>17</c:v>
                      </c:pt>
                      <c:pt idx="78">
                        <c:v>6</c:v>
                      </c:pt>
                      <c:pt idx="79">
                        <c:v>12</c:v>
                      </c:pt>
                      <c:pt idx="80">
                        <c:v>0</c:v>
                      </c:pt>
                      <c:pt idx="81">
                        <c:v>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CA51-40BD-B4B6-700C9C16AE2B}"/>
                  </c:ext>
                </c:extLst>
              </c15:ser>
            </c15:filteredLineSeries>
            <c15:filteredLineSeries>
              <c15:ser>
                <c:idx val="9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Data'!$M$1</c15:sqref>
                        </c15:formulaRef>
                      </c:ext>
                    </c:extLst>
                    <c:strCache>
                      <c:ptCount val="1"/>
                      <c:pt idx="0">
                        <c:v>%_OF_STUDENTS_PAID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Data'!$A$2:$A$83</c15:sqref>
                        </c15:formulaRef>
                      </c:ext>
                    </c:extLst>
                    <c:numCache>
                      <c:formatCode>m/d/yyyy</c:formatCode>
                      <c:ptCount val="82"/>
                      <c:pt idx="0">
                        <c:v>45123</c:v>
                      </c:pt>
                      <c:pt idx="1">
                        <c:v>45125</c:v>
                      </c:pt>
                      <c:pt idx="2">
                        <c:v>45126</c:v>
                      </c:pt>
                      <c:pt idx="3">
                        <c:v>45127</c:v>
                      </c:pt>
                      <c:pt idx="4">
                        <c:v>45128</c:v>
                      </c:pt>
                      <c:pt idx="5">
                        <c:v>45131</c:v>
                      </c:pt>
                      <c:pt idx="6">
                        <c:v>45132</c:v>
                      </c:pt>
                      <c:pt idx="7">
                        <c:v>45133</c:v>
                      </c:pt>
                      <c:pt idx="8">
                        <c:v>45134</c:v>
                      </c:pt>
                      <c:pt idx="9">
                        <c:v>45135</c:v>
                      </c:pt>
                      <c:pt idx="10">
                        <c:v>45138</c:v>
                      </c:pt>
                      <c:pt idx="11">
                        <c:v>45139</c:v>
                      </c:pt>
                      <c:pt idx="12">
                        <c:v>45140</c:v>
                      </c:pt>
                      <c:pt idx="13">
                        <c:v>45141</c:v>
                      </c:pt>
                      <c:pt idx="14">
                        <c:v>45142</c:v>
                      </c:pt>
                      <c:pt idx="15">
                        <c:v>45145</c:v>
                      </c:pt>
                      <c:pt idx="16">
                        <c:v>45146</c:v>
                      </c:pt>
                      <c:pt idx="17">
                        <c:v>45147</c:v>
                      </c:pt>
                      <c:pt idx="18">
                        <c:v>45148</c:v>
                      </c:pt>
                      <c:pt idx="19">
                        <c:v>45149</c:v>
                      </c:pt>
                      <c:pt idx="20">
                        <c:v>45152</c:v>
                      </c:pt>
                      <c:pt idx="21">
                        <c:v>45153</c:v>
                      </c:pt>
                      <c:pt idx="22">
                        <c:v>45154</c:v>
                      </c:pt>
                      <c:pt idx="23">
                        <c:v>45155</c:v>
                      </c:pt>
                      <c:pt idx="24">
                        <c:v>45156</c:v>
                      </c:pt>
                      <c:pt idx="25">
                        <c:v>45159</c:v>
                      </c:pt>
                      <c:pt idx="26">
                        <c:v>45160</c:v>
                      </c:pt>
                      <c:pt idx="27">
                        <c:v>45161</c:v>
                      </c:pt>
                      <c:pt idx="28">
                        <c:v>45162</c:v>
                      </c:pt>
                      <c:pt idx="29">
                        <c:v>45163</c:v>
                      </c:pt>
                      <c:pt idx="30">
                        <c:v>45166</c:v>
                      </c:pt>
                      <c:pt idx="31">
                        <c:v>45167</c:v>
                      </c:pt>
                      <c:pt idx="32">
                        <c:v>45168</c:v>
                      </c:pt>
                      <c:pt idx="33">
                        <c:v>45169</c:v>
                      </c:pt>
                      <c:pt idx="34">
                        <c:v>45170</c:v>
                      </c:pt>
                      <c:pt idx="35">
                        <c:v>45174</c:v>
                      </c:pt>
                      <c:pt idx="36">
                        <c:v>45175</c:v>
                      </c:pt>
                      <c:pt idx="37">
                        <c:v>45176</c:v>
                      </c:pt>
                      <c:pt idx="38">
                        <c:v>45177</c:v>
                      </c:pt>
                      <c:pt idx="39">
                        <c:v>45180</c:v>
                      </c:pt>
                      <c:pt idx="40">
                        <c:v>45181</c:v>
                      </c:pt>
                      <c:pt idx="41">
                        <c:v>45182</c:v>
                      </c:pt>
                      <c:pt idx="42">
                        <c:v>45183</c:v>
                      </c:pt>
                      <c:pt idx="43">
                        <c:v>45184</c:v>
                      </c:pt>
                      <c:pt idx="44">
                        <c:v>45187</c:v>
                      </c:pt>
                      <c:pt idx="45">
                        <c:v>45188</c:v>
                      </c:pt>
                      <c:pt idx="46">
                        <c:v>45189</c:v>
                      </c:pt>
                      <c:pt idx="47">
                        <c:v>45190</c:v>
                      </c:pt>
                      <c:pt idx="48">
                        <c:v>45191</c:v>
                      </c:pt>
                      <c:pt idx="49">
                        <c:v>45194</c:v>
                      </c:pt>
                      <c:pt idx="50">
                        <c:v>45195</c:v>
                      </c:pt>
                      <c:pt idx="51">
                        <c:v>45196</c:v>
                      </c:pt>
                      <c:pt idx="52">
                        <c:v>45197</c:v>
                      </c:pt>
                      <c:pt idx="53">
                        <c:v>45198</c:v>
                      </c:pt>
                      <c:pt idx="54">
                        <c:v>45201</c:v>
                      </c:pt>
                      <c:pt idx="55">
                        <c:v>45202</c:v>
                      </c:pt>
                      <c:pt idx="56">
                        <c:v>45203</c:v>
                      </c:pt>
                      <c:pt idx="57">
                        <c:v>45204</c:v>
                      </c:pt>
                      <c:pt idx="58">
                        <c:v>45205</c:v>
                      </c:pt>
                      <c:pt idx="59">
                        <c:v>45208</c:v>
                      </c:pt>
                      <c:pt idx="60">
                        <c:v>45209</c:v>
                      </c:pt>
                      <c:pt idx="61">
                        <c:v>45210</c:v>
                      </c:pt>
                      <c:pt idx="62">
                        <c:v>45211</c:v>
                      </c:pt>
                      <c:pt idx="63">
                        <c:v>45212</c:v>
                      </c:pt>
                      <c:pt idx="64">
                        <c:v>45215</c:v>
                      </c:pt>
                      <c:pt idx="65">
                        <c:v>45216</c:v>
                      </c:pt>
                      <c:pt idx="66">
                        <c:v>45217</c:v>
                      </c:pt>
                      <c:pt idx="67">
                        <c:v>45218</c:v>
                      </c:pt>
                      <c:pt idx="68">
                        <c:v>45219</c:v>
                      </c:pt>
                      <c:pt idx="69">
                        <c:v>45222</c:v>
                      </c:pt>
                      <c:pt idx="70">
                        <c:v>45223</c:v>
                      </c:pt>
                      <c:pt idx="71">
                        <c:v>45224</c:v>
                      </c:pt>
                      <c:pt idx="72">
                        <c:v>45225</c:v>
                      </c:pt>
                      <c:pt idx="73">
                        <c:v>45226</c:v>
                      </c:pt>
                      <c:pt idx="74">
                        <c:v>45229</c:v>
                      </c:pt>
                      <c:pt idx="75">
                        <c:v>45230</c:v>
                      </c:pt>
                      <c:pt idx="76">
                        <c:v>45231</c:v>
                      </c:pt>
                      <c:pt idx="77">
                        <c:v>45232</c:v>
                      </c:pt>
                      <c:pt idx="78">
                        <c:v>45233</c:v>
                      </c:pt>
                      <c:pt idx="79">
                        <c:v>45236</c:v>
                      </c:pt>
                      <c:pt idx="80">
                        <c:v>45237</c:v>
                      </c:pt>
                      <c:pt idx="81">
                        <c:v>45238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Data'!$M$2:$M$83</c15:sqref>
                        </c15:formulaRef>
                      </c:ext>
                    </c:extLst>
                    <c:numCache>
                      <c:formatCode>0.0%</c:formatCode>
                      <c:ptCount val="82"/>
                      <c:pt idx="0">
                        <c:v>0</c:v>
                      </c:pt>
                      <c:pt idx="1">
                        <c:v>2.073587052724744E-2</c:v>
                      </c:pt>
                      <c:pt idx="2">
                        <c:v>2.6941961475513029E-2</c:v>
                      </c:pt>
                      <c:pt idx="3">
                        <c:v>3.4353059177532598E-2</c:v>
                      </c:pt>
                      <c:pt idx="4">
                        <c:v>4.0633179608625204E-2</c:v>
                      </c:pt>
                      <c:pt idx="5">
                        <c:v>5.3257369333663609E-2</c:v>
                      </c:pt>
                      <c:pt idx="6">
                        <c:v>6.055747409965466E-2</c:v>
                      </c:pt>
                      <c:pt idx="7">
                        <c:v>6.6241413150147199E-2</c:v>
                      </c:pt>
                      <c:pt idx="8">
                        <c:v>7.2039072039072033E-2</c:v>
                      </c:pt>
                      <c:pt idx="9">
                        <c:v>7.7929947885104836E-2</c:v>
                      </c:pt>
                      <c:pt idx="10">
                        <c:v>8.9333012280279317E-2</c:v>
                      </c:pt>
                      <c:pt idx="11">
                        <c:v>0.10356374073188232</c:v>
                      </c:pt>
                      <c:pt idx="12">
                        <c:v>0.11012538443340431</c:v>
                      </c:pt>
                      <c:pt idx="13">
                        <c:v>0.12315097440713782</c:v>
                      </c:pt>
                      <c:pt idx="14">
                        <c:v>0.13520765282314512</c:v>
                      </c:pt>
                      <c:pt idx="15">
                        <c:v>0.16753201799930773</c:v>
                      </c:pt>
                      <c:pt idx="16">
                        <c:v>0.17941143051925917</c:v>
                      </c:pt>
                      <c:pt idx="17">
                        <c:v>0.19719887955182072</c:v>
                      </c:pt>
                      <c:pt idx="18">
                        <c:v>0.21184560780834072</c:v>
                      </c:pt>
                      <c:pt idx="19">
                        <c:v>0.22295587102454056</c:v>
                      </c:pt>
                      <c:pt idx="20">
                        <c:v>0.25443915114768301</c:v>
                      </c:pt>
                      <c:pt idx="21">
                        <c:v>0.27562862669245647</c:v>
                      </c:pt>
                      <c:pt idx="22">
                        <c:v>0.3102572245157193</c:v>
                      </c:pt>
                      <c:pt idx="23">
                        <c:v>0.33350851376918228</c:v>
                      </c:pt>
                      <c:pt idx="24">
                        <c:v>0.36288724314175447</c:v>
                      </c:pt>
                      <c:pt idx="25">
                        <c:v>0.41785052501544162</c:v>
                      </c:pt>
                      <c:pt idx="26">
                        <c:v>0.45015353121801432</c:v>
                      </c:pt>
                      <c:pt idx="27">
                        <c:v>0.48768823768823771</c:v>
                      </c:pt>
                      <c:pt idx="28">
                        <c:v>0.5252840052277068</c:v>
                      </c:pt>
                      <c:pt idx="29">
                        <c:v>0.56662341551052997</c:v>
                      </c:pt>
                      <c:pt idx="30">
                        <c:v>0.69874765802189132</c:v>
                      </c:pt>
                      <c:pt idx="31">
                        <c:v>0.77817005001471018</c:v>
                      </c:pt>
                      <c:pt idx="32">
                        <c:v>0.79181755897034356</c:v>
                      </c:pt>
                      <c:pt idx="33">
                        <c:v>0.80562609884743119</c:v>
                      </c:pt>
                      <c:pt idx="34">
                        <c:v>0.81381059202184725</c:v>
                      </c:pt>
                      <c:pt idx="35">
                        <c:v>0.83029535042401792</c:v>
                      </c:pt>
                      <c:pt idx="36">
                        <c:v>0.83778514330278808</c:v>
                      </c:pt>
                      <c:pt idx="37">
                        <c:v>0.84514998052201018</c:v>
                      </c:pt>
                      <c:pt idx="38">
                        <c:v>0.84837299660029142</c:v>
                      </c:pt>
                      <c:pt idx="39">
                        <c:v>0.8539488966318235</c:v>
                      </c:pt>
                      <c:pt idx="40">
                        <c:v>0.86943505552873013</c:v>
                      </c:pt>
                      <c:pt idx="41">
                        <c:v>0.87639907371671166</c:v>
                      </c:pt>
                      <c:pt idx="42">
                        <c:v>0.88053097345132747</c:v>
                      </c:pt>
                      <c:pt idx="43">
                        <c:v>0.89085488989325901</c:v>
                      </c:pt>
                      <c:pt idx="44">
                        <c:v>0.90690546882482526</c:v>
                      </c:pt>
                      <c:pt idx="45">
                        <c:v>0.95890815924320061</c:v>
                      </c:pt>
                      <c:pt idx="46">
                        <c:v>0.95320269084527642</c:v>
                      </c:pt>
                      <c:pt idx="47">
                        <c:v>0.94849160927345033</c:v>
                      </c:pt>
                      <c:pt idx="48">
                        <c:v>0.94624383641109933</c:v>
                      </c:pt>
                      <c:pt idx="49">
                        <c:v>0.94697116315076446</c:v>
                      </c:pt>
                      <c:pt idx="50">
                        <c:v>0.9521276595744681</c:v>
                      </c:pt>
                      <c:pt idx="51">
                        <c:v>0.95415417351774834</c:v>
                      </c:pt>
                      <c:pt idx="52">
                        <c:v>0.95559210526315785</c:v>
                      </c:pt>
                      <c:pt idx="53">
                        <c:v>0.9559122111573044</c:v>
                      </c:pt>
                      <c:pt idx="54">
                        <c:v>0.9559122111573044</c:v>
                      </c:pt>
                      <c:pt idx="55">
                        <c:v>0.9559122111573044</c:v>
                      </c:pt>
                      <c:pt idx="56">
                        <c:v>0.9559122111573044</c:v>
                      </c:pt>
                      <c:pt idx="57">
                        <c:v>0.9559122111573044</c:v>
                      </c:pt>
                      <c:pt idx="58">
                        <c:v>0.9557616149908239</c:v>
                      </c:pt>
                      <c:pt idx="59">
                        <c:v>0.9557616149908239</c:v>
                      </c:pt>
                      <c:pt idx="60">
                        <c:v>0.96246260735308309</c:v>
                      </c:pt>
                      <c:pt idx="61">
                        <c:v>0.96381356749975877</c:v>
                      </c:pt>
                      <c:pt idx="62">
                        <c:v>0.96593979158626009</c:v>
                      </c:pt>
                      <c:pt idx="63">
                        <c:v>0.96667954413753143</c:v>
                      </c:pt>
                      <c:pt idx="64">
                        <c:v>0.96820948883950142</c:v>
                      </c:pt>
                      <c:pt idx="65">
                        <c:v>0.96926645404465062</c:v>
                      </c:pt>
                      <c:pt idx="66">
                        <c:v>0.97013915732508693</c:v>
                      </c:pt>
                      <c:pt idx="67">
                        <c:v>0.97015934331240949</c:v>
                      </c:pt>
                      <c:pt idx="68">
                        <c:v>0.97112506035731527</c:v>
                      </c:pt>
                      <c:pt idx="69">
                        <c:v>0.97159145811189485</c:v>
                      </c:pt>
                      <c:pt idx="70">
                        <c:v>0.97196984341774595</c:v>
                      </c:pt>
                      <c:pt idx="71">
                        <c:v>0.97205839698346708</c:v>
                      </c:pt>
                      <c:pt idx="72">
                        <c:v>0.97446808510638294</c:v>
                      </c:pt>
                      <c:pt idx="73">
                        <c:v>0.97465415497726615</c:v>
                      </c:pt>
                      <c:pt idx="74">
                        <c:v>0.97513544891640869</c:v>
                      </c:pt>
                      <c:pt idx="75">
                        <c:v>0.97879140034863454</c:v>
                      </c:pt>
                      <c:pt idx="76">
                        <c:v>0.97926758380158885</c:v>
                      </c:pt>
                      <c:pt idx="77">
                        <c:v>0.98100959209378935</c:v>
                      </c:pt>
                      <c:pt idx="78">
                        <c:v>0.98311499272197966</c:v>
                      </c:pt>
                      <c:pt idx="79">
                        <c:v>0.98427947598253274</c:v>
                      </c:pt>
                      <c:pt idx="80">
                        <c:v>0.98504418762746426</c:v>
                      </c:pt>
                      <c:pt idx="81">
                        <c:v>0.98620287602020984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CA51-40BD-B4B6-700C9C16AE2B}"/>
                  </c:ext>
                </c:extLst>
              </c15:ser>
            </c15:filteredLineSeries>
            <c15:filteredLineSeries>
              <c15:ser>
                <c:idx val="11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Data'!$P$1</c15:sqref>
                        </c15:formulaRef>
                      </c:ext>
                    </c:extLst>
                    <c:strCache>
                      <c:ptCount val="1"/>
                      <c:pt idx="0">
                        <c:v>NOT_FINALIZED_TUITION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Data'!$A$2:$A$83</c15:sqref>
                        </c15:formulaRef>
                      </c:ext>
                    </c:extLst>
                    <c:numCache>
                      <c:formatCode>m/d/yyyy</c:formatCode>
                      <c:ptCount val="82"/>
                      <c:pt idx="0">
                        <c:v>45123</c:v>
                      </c:pt>
                      <c:pt idx="1">
                        <c:v>45125</c:v>
                      </c:pt>
                      <c:pt idx="2">
                        <c:v>45126</c:v>
                      </c:pt>
                      <c:pt idx="3">
                        <c:v>45127</c:v>
                      </c:pt>
                      <c:pt idx="4">
                        <c:v>45128</c:v>
                      </c:pt>
                      <c:pt idx="5">
                        <c:v>45131</c:v>
                      </c:pt>
                      <c:pt idx="6">
                        <c:v>45132</c:v>
                      </c:pt>
                      <c:pt idx="7">
                        <c:v>45133</c:v>
                      </c:pt>
                      <c:pt idx="8">
                        <c:v>45134</c:v>
                      </c:pt>
                      <c:pt idx="9">
                        <c:v>45135</c:v>
                      </c:pt>
                      <c:pt idx="10">
                        <c:v>45138</c:v>
                      </c:pt>
                      <c:pt idx="11">
                        <c:v>45139</c:v>
                      </c:pt>
                      <c:pt idx="12">
                        <c:v>45140</c:v>
                      </c:pt>
                      <c:pt idx="13">
                        <c:v>45141</c:v>
                      </c:pt>
                      <c:pt idx="14">
                        <c:v>45142</c:v>
                      </c:pt>
                      <c:pt idx="15">
                        <c:v>45145</c:v>
                      </c:pt>
                      <c:pt idx="16">
                        <c:v>45146</c:v>
                      </c:pt>
                      <c:pt idx="17">
                        <c:v>45147</c:v>
                      </c:pt>
                      <c:pt idx="18">
                        <c:v>45148</c:v>
                      </c:pt>
                      <c:pt idx="19">
                        <c:v>45149</c:v>
                      </c:pt>
                      <c:pt idx="20">
                        <c:v>45152</c:v>
                      </c:pt>
                      <c:pt idx="21">
                        <c:v>45153</c:v>
                      </c:pt>
                      <c:pt idx="22">
                        <c:v>45154</c:v>
                      </c:pt>
                      <c:pt idx="23">
                        <c:v>45155</c:v>
                      </c:pt>
                      <c:pt idx="24">
                        <c:v>45156</c:v>
                      </c:pt>
                      <c:pt idx="25">
                        <c:v>45159</c:v>
                      </c:pt>
                      <c:pt idx="26">
                        <c:v>45160</c:v>
                      </c:pt>
                      <c:pt idx="27">
                        <c:v>45161</c:v>
                      </c:pt>
                      <c:pt idx="28">
                        <c:v>45162</c:v>
                      </c:pt>
                      <c:pt idx="29">
                        <c:v>45163</c:v>
                      </c:pt>
                      <c:pt idx="30">
                        <c:v>45166</c:v>
                      </c:pt>
                      <c:pt idx="31">
                        <c:v>45167</c:v>
                      </c:pt>
                      <c:pt idx="32">
                        <c:v>45168</c:v>
                      </c:pt>
                      <c:pt idx="33">
                        <c:v>45169</c:v>
                      </c:pt>
                      <c:pt idx="34">
                        <c:v>45170</c:v>
                      </c:pt>
                      <c:pt idx="35">
                        <c:v>45174</c:v>
                      </c:pt>
                      <c:pt idx="36">
                        <c:v>45175</c:v>
                      </c:pt>
                      <c:pt idx="37">
                        <c:v>45176</c:v>
                      </c:pt>
                      <c:pt idx="38">
                        <c:v>45177</c:v>
                      </c:pt>
                      <c:pt idx="39">
                        <c:v>45180</c:v>
                      </c:pt>
                      <c:pt idx="40">
                        <c:v>45181</c:v>
                      </c:pt>
                      <c:pt idx="41">
                        <c:v>45182</c:v>
                      </c:pt>
                      <c:pt idx="42">
                        <c:v>45183</c:v>
                      </c:pt>
                      <c:pt idx="43">
                        <c:v>45184</c:v>
                      </c:pt>
                      <c:pt idx="44">
                        <c:v>45187</c:v>
                      </c:pt>
                      <c:pt idx="45">
                        <c:v>45188</c:v>
                      </c:pt>
                      <c:pt idx="46">
                        <c:v>45189</c:v>
                      </c:pt>
                      <c:pt idx="47">
                        <c:v>45190</c:v>
                      </c:pt>
                      <c:pt idx="48">
                        <c:v>45191</c:v>
                      </c:pt>
                      <c:pt idx="49">
                        <c:v>45194</c:v>
                      </c:pt>
                      <c:pt idx="50">
                        <c:v>45195</c:v>
                      </c:pt>
                      <c:pt idx="51">
                        <c:v>45196</c:v>
                      </c:pt>
                      <c:pt idx="52">
                        <c:v>45197</c:v>
                      </c:pt>
                      <c:pt idx="53">
                        <c:v>45198</c:v>
                      </c:pt>
                      <c:pt idx="54">
                        <c:v>45201</c:v>
                      </c:pt>
                      <c:pt idx="55">
                        <c:v>45202</c:v>
                      </c:pt>
                      <c:pt idx="56">
                        <c:v>45203</c:v>
                      </c:pt>
                      <c:pt idx="57">
                        <c:v>45204</c:v>
                      </c:pt>
                      <c:pt idx="58">
                        <c:v>45205</c:v>
                      </c:pt>
                      <c:pt idx="59">
                        <c:v>45208</c:v>
                      </c:pt>
                      <c:pt idx="60">
                        <c:v>45209</c:v>
                      </c:pt>
                      <c:pt idx="61">
                        <c:v>45210</c:v>
                      </c:pt>
                      <c:pt idx="62">
                        <c:v>45211</c:v>
                      </c:pt>
                      <c:pt idx="63">
                        <c:v>45212</c:v>
                      </c:pt>
                      <c:pt idx="64">
                        <c:v>45215</c:v>
                      </c:pt>
                      <c:pt idx="65">
                        <c:v>45216</c:v>
                      </c:pt>
                      <c:pt idx="66">
                        <c:v>45217</c:v>
                      </c:pt>
                      <c:pt idx="67">
                        <c:v>45218</c:v>
                      </c:pt>
                      <c:pt idx="68">
                        <c:v>45219</c:v>
                      </c:pt>
                      <c:pt idx="69">
                        <c:v>45222</c:v>
                      </c:pt>
                      <c:pt idx="70">
                        <c:v>45223</c:v>
                      </c:pt>
                      <c:pt idx="71">
                        <c:v>45224</c:v>
                      </c:pt>
                      <c:pt idx="72">
                        <c:v>45225</c:v>
                      </c:pt>
                      <c:pt idx="73">
                        <c:v>45226</c:v>
                      </c:pt>
                      <c:pt idx="74">
                        <c:v>45229</c:v>
                      </c:pt>
                      <c:pt idx="75">
                        <c:v>45230</c:v>
                      </c:pt>
                      <c:pt idx="76">
                        <c:v>45231</c:v>
                      </c:pt>
                      <c:pt idx="77">
                        <c:v>45232</c:v>
                      </c:pt>
                      <c:pt idx="78">
                        <c:v>45233</c:v>
                      </c:pt>
                      <c:pt idx="79">
                        <c:v>45236</c:v>
                      </c:pt>
                      <c:pt idx="80">
                        <c:v>45237</c:v>
                      </c:pt>
                      <c:pt idx="81">
                        <c:v>45238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Data'!$P$2:$P$83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82"/>
                      <c:pt idx="0">
                        <c:v>38150967.039999999</c:v>
                      </c:pt>
                      <c:pt idx="1">
                        <c:v>38545683.219999999</c:v>
                      </c:pt>
                      <c:pt idx="2">
                        <c:v>38728520.719999999</c:v>
                      </c:pt>
                      <c:pt idx="3">
                        <c:v>39446676.579999998</c:v>
                      </c:pt>
                      <c:pt idx="4">
                        <c:v>39388067</c:v>
                      </c:pt>
                      <c:pt idx="5">
                        <c:v>39297434.890000001</c:v>
                      </c:pt>
                      <c:pt idx="6">
                        <c:v>39071356.439999998</c:v>
                      </c:pt>
                      <c:pt idx="7">
                        <c:v>39140428.799999997</c:v>
                      </c:pt>
                      <c:pt idx="8">
                        <c:v>39052641.549999997</c:v>
                      </c:pt>
                      <c:pt idx="9">
                        <c:v>39123278.579999998</c:v>
                      </c:pt>
                      <c:pt idx="10">
                        <c:v>38974650.229999997</c:v>
                      </c:pt>
                      <c:pt idx="11">
                        <c:v>38672641.390000001</c:v>
                      </c:pt>
                      <c:pt idx="12">
                        <c:v>38813759.840000004</c:v>
                      </c:pt>
                      <c:pt idx="13">
                        <c:v>38231814.25</c:v>
                      </c:pt>
                      <c:pt idx="14">
                        <c:v>38052341.57</c:v>
                      </c:pt>
                      <c:pt idx="15">
                        <c:v>37043067.909999996</c:v>
                      </c:pt>
                      <c:pt idx="16">
                        <c:v>36642626.109999999</c:v>
                      </c:pt>
                      <c:pt idx="17">
                        <c:v>35888214.670000002</c:v>
                      </c:pt>
                      <c:pt idx="18">
                        <c:v>35438366.369999997</c:v>
                      </c:pt>
                      <c:pt idx="19">
                        <c:v>35426937.009999998</c:v>
                      </c:pt>
                      <c:pt idx="20">
                        <c:v>34305150.020000003</c:v>
                      </c:pt>
                      <c:pt idx="21">
                        <c:v>33381503.899999999</c:v>
                      </c:pt>
                      <c:pt idx="22">
                        <c:v>31909967.690000001</c:v>
                      </c:pt>
                      <c:pt idx="23">
                        <c:v>30855499.960000001</c:v>
                      </c:pt>
                      <c:pt idx="24">
                        <c:v>29677659.140000001</c:v>
                      </c:pt>
                      <c:pt idx="25">
                        <c:v>27510329</c:v>
                      </c:pt>
                      <c:pt idx="26">
                        <c:v>25972961.34</c:v>
                      </c:pt>
                      <c:pt idx="27">
                        <c:v>24124526.670000002</c:v>
                      </c:pt>
                      <c:pt idx="28">
                        <c:v>22633021.93</c:v>
                      </c:pt>
                      <c:pt idx="29">
                        <c:v>20732929.300000001</c:v>
                      </c:pt>
                      <c:pt idx="30">
                        <c:v>15004207.23</c:v>
                      </c:pt>
                      <c:pt idx="31">
                        <c:v>11389976.140000001</c:v>
                      </c:pt>
                      <c:pt idx="32">
                        <c:v>10459859.029999999</c:v>
                      </c:pt>
                      <c:pt idx="33">
                        <c:v>9816458.0899999999</c:v>
                      </c:pt>
                      <c:pt idx="34">
                        <c:v>9410075.8300000001</c:v>
                      </c:pt>
                      <c:pt idx="35">
                        <c:v>8525675.7699999996</c:v>
                      </c:pt>
                      <c:pt idx="36">
                        <c:v>8063715.4000000004</c:v>
                      </c:pt>
                      <c:pt idx="37">
                        <c:v>7770544.8499999996</c:v>
                      </c:pt>
                      <c:pt idx="38">
                        <c:v>7502584.4400000004</c:v>
                      </c:pt>
                      <c:pt idx="39">
                        <c:v>7069162.8499999996</c:v>
                      </c:pt>
                      <c:pt idx="40">
                        <c:v>6424431.0099999998</c:v>
                      </c:pt>
                      <c:pt idx="41">
                        <c:v>5947127.8799999999</c:v>
                      </c:pt>
                      <c:pt idx="42">
                        <c:v>3221649.43</c:v>
                      </c:pt>
                      <c:pt idx="43">
                        <c:v>3031303.59</c:v>
                      </c:pt>
                      <c:pt idx="44">
                        <c:v>2303168.29</c:v>
                      </c:pt>
                      <c:pt idx="45">
                        <c:v>0</c:v>
                      </c:pt>
                      <c:pt idx="46">
                        <c:v>0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0</c:v>
                      </c:pt>
                      <c:pt idx="51">
                        <c:v>0</c:v>
                      </c:pt>
                      <c:pt idx="52">
                        <c:v>0</c:v>
                      </c:pt>
                      <c:pt idx="53">
                        <c:v>0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0</c:v>
                      </c:pt>
                      <c:pt idx="59">
                        <c:v>0</c:v>
                      </c:pt>
                      <c:pt idx="60">
                        <c:v>0</c:v>
                      </c:pt>
                      <c:pt idx="61">
                        <c:v>0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0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0</c:v>
                      </c:pt>
                      <c:pt idx="70">
                        <c:v>0</c:v>
                      </c:pt>
                      <c:pt idx="71">
                        <c:v>0</c:v>
                      </c:pt>
                      <c:pt idx="72">
                        <c:v>0</c:v>
                      </c:pt>
                      <c:pt idx="73">
                        <c:v>0</c:v>
                      </c:pt>
                      <c:pt idx="74">
                        <c:v>0</c:v>
                      </c:pt>
                      <c:pt idx="75">
                        <c:v>0</c:v>
                      </c:pt>
                      <c:pt idx="76">
                        <c:v>0</c:v>
                      </c:pt>
                      <c:pt idx="77">
                        <c:v>0</c:v>
                      </c:pt>
                      <c:pt idx="78">
                        <c:v>0</c:v>
                      </c:pt>
                      <c:pt idx="79">
                        <c:v>0</c:v>
                      </c:pt>
                      <c:pt idx="80">
                        <c:v>0</c:v>
                      </c:pt>
                      <c:pt idx="81">
                        <c:v>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CA51-40BD-B4B6-700C9C16AE2B}"/>
                  </c:ext>
                </c:extLst>
              </c15:ser>
            </c15:filteredLineSeries>
            <c15:filteredLineSeries>
              <c15:ser>
                <c:idx val="13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Data'!$R$1</c15:sqref>
                        </c15:formulaRef>
                      </c:ext>
                    </c:extLst>
                    <c:strCache>
                      <c:ptCount val="1"/>
                      <c:pt idx="0">
                        <c:v>%_OF_TUITION_FINALIZED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Data'!$A$2:$A$83</c15:sqref>
                        </c15:formulaRef>
                      </c:ext>
                    </c:extLst>
                    <c:numCache>
                      <c:formatCode>m/d/yyyy</c:formatCode>
                      <c:ptCount val="82"/>
                      <c:pt idx="0">
                        <c:v>45123</c:v>
                      </c:pt>
                      <c:pt idx="1">
                        <c:v>45125</c:v>
                      </c:pt>
                      <c:pt idx="2">
                        <c:v>45126</c:v>
                      </c:pt>
                      <c:pt idx="3">
                        <c:v>45127</c:v>
                      </c:pt>
                      <c:pt idx="4">
                        <c:v>45128</c:v>
                      </c:pt>
                      <c:pt idx="5">
                        <c:v>45131</c:v>
                      </c:pt>
                      <c:pt idx="6">
                        <c:v>45132</c:v>
                      </c:pt>
                      <c:pt idx="7">
                        <c:v>45133</c:v>
                      </c:pt>
                      <c:pt idx="8">
                        <c:v>45134</c:v>
                      </c:pt>
                      <c:pt idx="9">
                        <c:v>45135</c:v>
                      </c:pt>
                      <c:pt idx="10">
                        <c:v>45138</c:v>
                      </c:pt>
                      <c:pt idx="11">
                        <c:v>45139</c:v>
                      </c:pt>
                      <c:pt idx="12">
                        <c:v>45140</c:v>
                      </c:pt>
                      <c:pt idx="13">
                        <c:v>45141</c:v>
                      </c:pt>
                      <c:pt idx="14">
                        <c:v>45142</c:v>
                      </c:pt>
                      <c:pt idx="15">
                        <c:v>45145</c:v>
                      </c:pt>
                      <c:pt idx="16">
                        <c:v>45146</c:v>
                      </c:pt>
                      <c:pt idx="17">
                        <c:v>45147</c:v>
                      </c:pt>
                      <c:pt idx="18">
                        <c:v>45148</c:v>
                      </c:pt>
                      <c:pt idx="19">
                        <c:v>45149</c:v>
                      </c:pt>
                      <c:pt idx="20">
                        <c:v>45152</c:v>
                      </c:pt>
                      <c:pt idx="21">
                        <c:v>45153</c:v>
                      </c:pt>
                      <c:pt idx="22">
                        <c:v>45154</c:v>
                      </c:pt>
                      <c:pt idx="23">
                        <c:v>45155</c:v>
                      </c:pt>
                      <c:pt idx="24">
                        <c:v>45156</c:v>
                      </c:pt>
                      <c:pt idx="25">
                        <c:v>45159</c:v>
                      </c:pt>
                      <c:pt idx="26">
                        <c:v>45160</c:v>
                      </c:pt>
                      <c:pt idx="27">
                        <c:v>45161</c:v>
                      </c:pt>
                      <c:pt idx="28">
                        <c:v>45162</c:v>
                      </c:pt>
                      <c:pt idx="29">
                        <c:v>45163</c:v>
                      </c:pt>
                      <c:pt idx="30">
                        <c:v>45166</c:v>
                      </c:pt>
                      <c:pt idx="31">
                        <c:v>45167</c:v>
                      </c:pt>
                      <c:pt idx="32">
                        <c:v>45168</c:v>
                      </c:pt>
                      <c:pt idx="33">
                        <c:v>45169</c:v>
                      </c:pt>
                      <c:pt idx="34">
                        <c:v>45170</c:v>
                      </c:pt>
                      <c:pt idx="35">
                        <c:v>45174</c:v>
                      </c:pt>
                      <c:pt idx="36">
                        <c:v>45175</c:v>
                      </c:pt>
                      <c:pt idx="37">
                        <c:v>45176</c:v>
                      </c:pt>
                      <c:pt idx="38">
                        <c:v>45177</c:v>
                      </c:pt>
                      <c:pt idx="39">
                        <c:v>45180</c:v>
                      </c:pt>
                      <c:pt idx="40">
                        <c:v>45181</c:v>
                      </c:pt>
                      <c:pt idx="41">
                        <c:v>45182</c:v>
                      </c:pt>
                      <c:pt idx="42">
                        <c:v>45183</c:v>
                      </c:pt>
                      <c:pt idx="43">
                        <c:v>45184</c:v>
                      </c:pt>
                      <c:pt idx="44">
                        <c:v>45187</c:v>
                      </c:pt>
                      <c:pt idx="45">
                        <c:v>45188</c:v>
                      </c:pt>
                      <c:pt idx="46">
                        <c:v>45189</c:v>
                      </c:pt>
                      <c:pt idx="47">
                        <c:v>45190</c:v>
                      </c:pt>
                      <c:pt idx="48">
                        <c:v>45191</c:v>
                      </c:pt>
                      <c:pt idx="49">
                        <c:v>45194</c:v>
                      </c:pt>
                      <c:pt idx="50">
                        <c:v>45195</c:v>
                      </c:pt>
                      <c:pt idx="51">
                        <c:v>45196</c:v>
                      </c:pt>
                      <c:pt idx="52">
                        <c:v>45197</c:v>
                      </c:pt>
                      <c:pt idx="53">
                        <c:v>45198</c:v>
                      </c:pt>
                      <c:pt idx="54">
                        <c:v>45201</c:v>
                      </c:pt>
                      <c:pt idx="55">
                        <c:v>45202</c:v>
                      </c:pt>
                      <c:pt idx="56">
                        <c:v>45203</c:v>
                      </c:pt>
                      <c:pt idx="57">
                        <c:v>45204</c:v>
                      </c:pt>
                      <c:pt idx="58">
                        <c:v>45205</c:v>
                      </c:pt>
                      <c:pt idx="59">
                        <c:v>45208</c:v>
                      </c:pt>
                      <c:pt idx="60">
                        <c:v>45209</c:v>
                      </c:pt>
                      <c:pt idx="61">
                        <c:v>45210</c:v>
                      </c:pt>
                      <c:pt idx="62">
                        <c:v>45211</c:v>
                      </c:pt>
                      <c:pt idx="63">
                        <c:v>45212</c:v>
                      </c:pt>
                      <c:pt idx="64">
                        <c:v>45215</c:v>
                      </c:pt>
                      <c:pt idx="65">
                        <c:v>45216</c:v>
                      </c:pt>
                      <c:pt idx="66">
                        <c:v>45217</c:v>
                      </c:pt>
                      <c:pt idx="67">
                        <c:v>45218</c:v>
                      </c:pt>
                      <c:pt idx="68">
                        <c:v>45219</c:v>
                      </c:pt>
                      <c:pt idx="69">
                        <c:v>45222</c:v>
                      </c:pt>
                      <c:pt idx="70">
                        <c:v>45223</c:v>
                      </c:pt>
                      <c:pt idx="71">
                        <c:v>45224</c:v>
                      </c:pt>
                      <c:pt idx="72">
                        <c:v>45225</c:v>
                      </c:pt>
                      <c:pt idx="73">
                        <c:v>45226</c:v>
                      </c:pt>
                      <c:pt idx="74">
                        <c:v>45229</c:v>
                      </c:pt>
                      <c:pt idx="75">
                        <c:v>45230</c:v>
                      </c:pt>
                      <c:pt idx="76">
                        <c:v>45231</c:v>
                      </c:pt>
                      <c:pt idx="77">
                        <c:v>45232</c:v>
                      </c:pt>
                      <c:pt idx="78">
                        <c:v>45233</c:v>
                      </c:pt>
                      <c:pt idx="79">
                        <c:v>45236</c:v>
                      </c:pt>
                      <c:pt idx="80">
                        <c:v>45237</c:v>
                      </c:pt>
                      <c:pt idx="81">
                        <c:v>45238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Data'!$R$2:$R$83</c15:sqref>
                        </c15:formulaRef>
                      </c:ext>
                    </c:extLst>
                    <c:numCache>
                      <c:formatCode>0.0%</c:formatCode>
                      <c:ptCount val="82"/>
                      <c:pt idx="0">
                        <c:v>0</c:v>
                      </c:pt>
                      <c:pt idx="1">
                        <c:v>6.3005470096583465E-4</c:v>
                      </c:pt>
                      <c:pt idx="2">
                        <c:v>1.6467231434818944E-2</c:v>
                      </c:pt>
                      <c:pt idx="3">
                        <c:v>2.0128905000936552E-2</c:v>
                      </c:pt>
                      <c:pt idx="4">
                        <c:v>2.3999346426590604E-2</c:v>
                      </c:pt>
                      <c:pt idx="5">
                        <c:v>3.2266821480328264E-2</c:v>
                      </c:pt>
                      <c:pt idx="6">
                        <c:v>3.8813708309847476E-2</c:v>
                      </c:pt>
                      <c:pt idx="7">
                        <c:v>4.3622558395049062E-2</c:v>
                      </c:pt>
                      <c:pt idx="8">
                        <c:v>4.7751730587701366E-2</c:v>
                      </c:pt>
                      <c:pt idx="9">
                        <c:v>5.383194777533732E-2</c:v>
                      </c:pt>
                      <c:pt idx="10">
                        <c:v>6.3374507434266189E-2</c:v>
                      </c:pt>
                      <c:pt idx="11">
                        <c:v>7.6151858902048439E-2</c:v>
                      </c:pt>
                      <c:pt idx="12">
                        <c:v>8.0756834524042961E-2</c:v>
                      </c:pt>
                      <c:pt idx="13">
                        <c:v>8.9540694029173751E-2</c:v>
                      </c:pt>
                      <c:pt idx="14">
                        <c:v>0.10031273592876168</c:v>
                      </c:pt>
                      <c:pt idx="15">
                        <c:v>0.12957948145379761</c:v>
                      </c:pt>
                      <c:pt idx="16">
                        <c:v>0.14149390346127169</c:v>
                      </c:pt>
                      <c:pt idx="17">
                        <c:v>0.16290292098394177</c:v>
                      </c:pt>
                      <c:pt idx="18">
                        <c:v>0.17685487007860284</c:v>
                      </c:pt>
                      <c:pt idx="19">
                        <c:v>0.18939084154933217</c:v>
                      </c:pt>
                      <c:pt idx="20">
                        <c:v>0.21765461549820372</c:v>
                      </c:pt>
                      <c:pt idx="21">
                        <c:v>0.23794131324131007</c:v>
                      </c:pt>
                      <c:pt idx="22">
                        <c:v>0.27304718839255265</c:v>
                      </c:pt>
                      <c:pt idx="23">
                        <c:v>0.29710835694549875</c:v>
                      </c:pt>
                      <c:pt idx="24">
                        <c:v>0.32682225625554839</c:v>
                      </c:pt>
                      <c:pt idx="25">
                        <c:v>0.37907564450119885</c:v>
                      </c:pt>
                      <c:pt idx="26">
                        <c:v>0.41295015133818641</c:v>
                      </c:pt>
                      <c:pt idx="27">
                        <c:v>0.45608322133010371</c:v>
                      </c:pt>
                      <c:pt idx="28">
                        <c:v>0.49180672763816485</c:v>
                      </c:pt>
                      <c:pt idx="29">
                        <c:v>0.53554599469704267</c:v>
                      </c:pt>
                      <c:pt idx="30">
                        <c:v>0.66508179081230612</c:v>
                      </c:pt>
                      <c:pt idx="31">
                        <c:v>0.74596669710631358</c:v>
                      </c:pt>
                      <c:pt idx="32">
                        <c:v>0.76624501685177016</c:v>
                      </c:pt>
                      <c:pt idx="33">
                        <c:v>0.78074884868442929</c:v>
                      </c:pt>
                      <c:pt idx="34">
                        <c:v>0.79001139084630956</c:v>
                      </c:pt>
                      <c:pt idx="35">
                        <c:v>0.8092379514625061</c:v>
                      </c:pt>
                      <c:pt idx="36">
                        <c:v>0.81898503891385366</c:v>
                      </c:pt>
                      <c:pt idx="37">
                        <c:v>0.82593622769879249</c:v>
                      </c:pt>
                      <c:pt idx="38">
                        <c:v>0.831834759490506</c:v>
                      </c:pt>
                      <c:pt idx="39">
                        <c:v>0.84113191721660086</c:v>
                      </c:pt>
                      <c:pt idx="40">
                        <c:v>0.85524090666499786</c:v>
                      </c:pt>
                      <c:pt idx="41">
                        <c:v>0.86541537602516005</c:v>
                      </c:pt>
                      <c:pt idx="42">
                        <c:v>0.92282743220634611</c:v>
                      </c:pt>
                      <c:pt idx="43">
                        <c:v>0.92750336255343291</c:v>
                      </c:pt>
                      <c:pt idx="44">
                        <c:v>0.94444384421807415</c:v>
                      </c:pt>
                      <c:pt idx="45">
                        <c:v>1</c:v>
                      </c:pt>
                      <c:pt idx="46">
                        <c:v>1</c:v>
                      </c:pt>
                      <c:pt idx="47">
                        <c:v>1</c:v>
                      </c:pt>
                      <c:pt idx="48">
                        <c:v>1</c:v>
                      </c:pt>
                      <c:pt idx="49">
                        <c:v>1</c:v>
                      </c:pt>
                      <c:pt idx="50">
                        <c:v>1</c:v>
                      </c:pt>
                      <c:pt idx="51">
                        <c:v>1</c:v>
                      </c:pt>
                      <c:pt idx="52">
                        <c:v>1</c:v>
                      </c:pt>
                      <c:pt idx="53">
                        <c:v>1</c:v>
                      </c:pt>
                      <c:pt idx="54">
                        <c:v>1</c:v>
                      </c:pt>
                      <c:pt idx="55">
                        <c:v>1</c:v>
                      </c:pt>
                      <c:pt idx="56">
                        <c:v>1</c:v>
                      </c:pt>
                      <c:pt idx="57">
                        <c:v>1</c:v>
                      </c:pt>
                      <c:pt idx="58">
                        <c:v>1</c:v>
                      </c:pt>
                      <c:pt idx="59">
                        <c:v>1</c:v>
                      </c:pt>
                      <c:pt idx="60">
                        <c:v>1</c:v>
                      </c:pt>
                      <c:pt idx="61">
                        <c:v>1</c:v>
                      </c:pt>
                      <c:pt idx="62">
                        <c:v>1</c:v>
                      </c:pt>
                      <c:pt idx="63">
                        <c:v>1</c:v>
                      </c:pt>
                      <c:pt idx="64">
                        <c:v>1</c:v>
                      </c:pt>
                      <c:pt idx="65">
                        <c:v>1</c:v>
                      </c:pt>
                      <c:pt idx="66">
                        <c:v>1</c:v>
                      </c:pt>
                      <c:pt idx="67">
                        <c:v>1</c:v>
                      </c:pt>
                      <c:pt idx="68">
                        <c:v>1</c:v>
                      </c:pt>
                      <c:pt idx="69">
                        <c:v>1</c:v>
                      </c:pt>
                      <c:pt idx="70">
                        <c:v>1</c:v>
                      </c:pt>
                      <c:pt idx="71">
                        <c:v>1</c:v>
                      </c:pt>
                      <c:pt idx="72">
                        <c:v>1</c:v>
                      </c:pt>
                      <c:pt idx="73">
                        <c:v>1</c:v>
                      </c:pt>
                      <c:pt idx="74">
                        <c:v>1</c:v>
                      </c:pt>
                      <c:pt idx="75">
                        <c:v>1</c:v>
                      </c:pt>
                      <c:pt idx="76">
                        <c:v>1</c:v>
                      </c:pt>
                      <c:pt idx="77">
                        <c:v>1</c:v>
                      </c:pt>
                      <c:pt idx="78">
                        <c:v>1</c:v>
                      </c:pt>
                      <c:pt idx="79">
                        <c:v>1</c:v>
                      </c:pt>
                      <c:pt idx="80">
                        <c:v>1</c:v>
                      </c:pt>
                      <c:pt idx="81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CA51-40BD-B4B6-700C9C16AE2B}"/>
                  </c:ext>
                </c:extLst>
              </c15:ser>
            </c15:filteredLineSeries>
            <c15:filteredLineSeries>
              <c15:ser>
                <c:idx val="14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Data'!$S$1</c15:sqref>
                        </c15:formulaRef>
                      </c:ext>
                    </c:extLst>
                    <c:strCache>
                      <c:ptCount val="1"/>
                      <c:pt idx="0">
                        <c:v>PENDING_FINALIZED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Data'!$A$2:$A$83</c15:sqref>
                        </c15:formulaRef>
                      </c:ext>
                    </c:extLst>
                    <c:numCache>
                      <c:formatCode>m/d/yyyy</c:formatCode>
                      <c:ptCount val="82"/>
                      <c:pt idx="0">
                        <c:v>45123</c:v>
                      </c:pt>
                      <c:pt idx="1">
                        <c:v>45125</c:v>
                      </c:pt>
                      <c:pt idx="2">
                        <c:v>45126</c:v>
                      </c:pt>
                      <c:pt idx="3">
                        <c:v>45127</c:v>
                      </c:pt>
                      <c:pt idx="4">
                        <c:v>45128</c:v>
                      </c:pt>
                      <c:pt idx="5">
                        <c:v>45131</c:v>
                      </c:pt>
                      <c:pt idx="6">
                        <c:v>45132</c:v>
                      </c:pt>
                      <c:pt idx="7">
                        <c:v>45133</c:v>
                      </c:pt>
                      <c:pt idx="8">
                        <c:v>45134</c:v>
                      </c:pt>
                      <c:pt idx="9">
                        <c:v>45135</c:v>
                      </c:pt>
                      <c:pt idx="10">
                        <c:v>45138</c:v>
                      </c:pt>
                      <c:pt idx="11">
                        <c:v>45139</c:v>
                      </c:pt>
                      <c:pt idx="12">
                        <c:v>45140</c:v>
                      </c:pt>
                      <c:pt idx="13">
                        <c:v>45141</c:v>
                      </c:pt>
                      <c:pt idx="14">
                        <c:v>45142</c:v>
                      </c:pt>
                      <c:pt idx="15">
                        <c:v>45145</c:v>
                      </c:pt>
                      <c:pt idx="16">
                        <c:v>45146</c:v>
                      </c:pt>
                      <c:pt idx="17">
                        <c:v>45147</c:v>
                      </c:pt>
                      <c:pt idx="18">
                        <c:v>45148</c:v>
                      </c:pt>
                      <c:pt idx="19">
                        <c:v>45149</c:v>
                      </c:pt>
                      <c:pt idx="20">
                        <c:v>45152</c:v>
                      </c:pt>
                      <c:pt idx="21">
                        <c:v>45153</c:v>
                      </c:pt>
                      <c:pt idx="22">
                        <c:v>45154</c:v>
                      </c:pt>
                      <c:pt idx="23">
                        <c:v>45155</c:v>
                      </c:pt>
                      <c:pt idx="24">
                        <c:v>45156</c:v>
                      </c:pt>
                      <c:pt idx="25">
                        <c:v>45159</c:v>
                      </c:pt>
                      <c:pt idx="26">
                        <c:v>45160</c:v>
                      </c:pt>
                      <c:pt idx="27">
                        <c:v>45161</c:v>
                      </c:pt>
                      <c:pt idx="28">
                        <c:v>45162</c:v>
                      </c:pt>
                      <c:pt idx="29">
                        <c:v>45163</c:v>
                      </c:pt>
                      <c:pt idx="30">
                        <c:v>45166</c:v>
                      </c:pt>
                      <c:pt idx="31">
                        <c:v>45167</c:v>
                      </c:pt>
                      <c:pt idx="32">
                        <c:v>45168</c:v>
                      </c:pt>
                      <c:pt idx="33">
                        <c:v>45169</c:v>
                      </c:pt>
                      <c:pt idx="34">
                        <c:v>45170</c:v>
                      </c:pt>
                      <c:pt idx="35">
                        <c:v>45174</c:v>
                      </c:pt>
                      <c:pt idx="36">
                        <c:v>45175</c:v>
                      </c:pt>
                      <c:pt idx="37">
                        <c:v>45176</c:v>
                      </c:pt>
                      <c:pt idx="38">
                        <c:v>45177</c:v>
                      </c:pt>
                      <c:pt idx="39">
                        <c:v>45180</c:v>
                      </c:pt>
                      <c:pt idx="40">
                        <c:v>45181</c:v>
                      </c:pt>
                      <c:pt idx="41">
                        <c:v>45182</c:v>
                      </c:pt>
                      <c:pt idx="42">
                        <c:v>45183</c:v>
                      </c:pt>
                      <c:pt idx="43">
                        <c:v>45184</c:v>
                      </c:pt>
                      <c:pt idx="44">
                        <c:v>45187</c:v>
                      </c:pt>
                      <c:pt idx="45">
                        <c:v>45188</c:v>
                      </c:pt>
                      <c:pt idx="46">
                        <c:v>45189</c:v>
                      </c:pt>
                      <c:pt idx="47">
                        <c:v>45190</c:v>
                      </c:pt>
                      <c:pt idx="48">
                        <c:v>45191</c:v>
                      </c:pt>
                      <c:pt idx="49">
                        <c:v>45194</c:v>
                      </c:pt>
                      <c:pt idx="50">
                        <c:v>45195</c:v>
                      </c:pt>
                      <c:pt idx="51">
                        <c:v>45196</c:v>
                      </c:pt>
                      <c:pt idx="52">
                        <c:v>45197</c:v>
                      </c:pt>
                      <c:pt idx="53">
                        <c:v>45198</c:v>
                      </c:pt>
                      <c:pt idx="54">
                        <c:v>45201</c:v>
                      </c:pt>
                      <c:pt idx="55">
                        <c:v>45202</c:v>
                      </c:pt>
                      <c:pt idx="56">
                        <c:v>45203</c:v>
                      </c:pt>
                      <c:pt idx="57">
                        <c:v>45204</c:v>
                      </c:pt>
                      <c:pt idx="58">
                        <c:v>45205</c:v>
                      </c:pt>
                      <c:pt idx="59">
                        <c:v>45208</c:v>
                      </c:pt>
                      <c:pt idx="60">
                        <c:v>45209</c:v>
                      </c:pt>
                      <c:pt idx="61">
                        <c:v>45210</c:v>
                      </c:pt>
                      <c:pt idx="62">
                        <c:v>45211</c:v>
                      </c:pt>
                      <c:pt idx="63">
                        <c:v>45212</c:v>
                      </c:pt>
                      <c:pt idx="64">
                        <c:v>45215</c:v>
                      </c:pt>
                      <c:pt idx="65">
                        <c:v>45216</c:v>
                      </c:pt>
                      <c:pt idx="66">
                        <c:v>45217</c:v>
                      </c:pt>
                      <c:pt idx="67">
                        <c:v>45218</c:v>
                      </c:pt>
                      <c:pt idx="68">
                        <c:v>45219</c:v>
                      </c:pt>
                      <c:pt idx="69">
                        <c:v>45222</c:v>
                      </c:pt>
                      <c:pt idx="70">
                        <c:v>45223</c:v>
                      </c:pt>
                      <c:pt idx="71">
                        <c:v>45224</c:v>
                      </c:pt>
                      <c:pt idx="72">
                        <c:v>45225</c:v>
                      </c:pt>
                      <c:pt idx="73">
                        <c:v>45226</c:v>
                      </c:pt>
                      <c:pt idx="74">
                        <c:v>45229</c:v>
                      </c:pt>
                      <c:pt idx="75">
                        <c:v>45230</c:v>
                      </c:pt>
                      <c:pt idx="76">
                        <c:v>45231</c:v>
                      </c:pt>
                      <c:pt idx="77">
                        <c:v>45232</c:v>
                      </c:pt>
                      <c:pt idx="78">
                        <c:v>45233</c:v>
                      </c:pt>
                      <c:pt idx="79">
                        <c:v>45236</c:v>
                      </c:pt>
                      <c:pt idx="80">
                        <c:v>45237</c:v>
                      </c:pt>
                      <c:pt idx="81">
                        <c:v>45238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Data'!$S$2:$S$83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82"/>
                      <c:pt idx="0">
                        <c:v>0</c:v>
                      </c:pt>
                      <c:pt idx="1">
                        <c:v>0</c:v>
                      </c:pt>
                      <c:pt idx="2">
                        <c:v>126006.6</c:v>
                      </c:pt>
                      <c:pt idx="3">
                        <c:v>27029.45</c:v>
                      </c:pt>
                      <c:pt idx="4">
                        <c:v>29252</c:v>
                      </c:pt>
                      <c:pt idx="5">
                        <c:v>185244.55</c:v>
                      </c:pt>
                      <c:pt idx="6">
                        <c:v>41262.5</c:v>
                      </c:pt>
                      <c:pt idx="7">
                        <c:v>39737.449999999997</c:v>
                      </c:pt>
                      <c:pt idx="8">
                        <c:v>33943.699999999997</c:v>
                      </c:pt>
                      <c:pt idx="9">
                        <c:v>52471.7</c:v>
                      </c:pt>
                      <c:pt idx="10">
                        <c:v>298350.8</c:v>
                      </c:pt>
                      <c:pt idx="11">
                        <c:v>128744.9</c:v>
                      </c:pt>
                      <c:pt idx="12">
                        <c:v>61812.3</c:v>
                      </c:pt>
                      <c:pt idx="13">
                        <c:v>80373.55</c:v>
                      </c:pt>
                      <c:pt idx="14">
                        <c:v>59947.38</c:v>
                      </c:pt>
                      <c:pt idx="15">
                        <c:v>678938.39</c:v>
                      </c:pt>
                      <c:pt idx="16">
                        <c:v>52742.15</c:v>
                      </c:pt>
                      <c:pt idx="17">
                        <c:v>160016.85</c:v>
                      </c:pt>
                      <c:pt idx="18">
                        <c:v>99914.75</c:v>
                      </c:pt>
                      <c:pt idx="19">
                        <c:v>69183.61</c:v>
                      </c:pt>
                      <c:pt idx="20">
                        <c:v>674099.71</c:v>
                      </c:pt>
                      <c:pt idx="21">
                        <c:v>397022.3</c:v>
                      </c:pt>
                      <c:pt idx="22">
                        <c:v>255216.67</c:v>
                      </c:pt>
                      <c:pt idx="23">
                        <c:v>162679.25</c:v>
                      </c:pt>
                      <c:pt idx="24">
                        <c:v>268032.34999999998</c:v>
                      </c:pt>
                      <c:pt idx="25">
                        <c:v>1295434.43</c:v>
                      </c:pt>
                      <c:pt idx="26">
                        <c:v>250391.75</c:v>
                      </c:pt>
                      <c:pt idx="27">
                        <c:v>421257.39</c:v>
                      </c:pt>
                      <c:pt idx="28">
                        <c:v>326024.43</c:v>
                      </c:pt>
                      <c:pt idx="29">
                        <c:v>486907.17</c:v>
                      </c:pt>
                      <c:pt idx="30">
                        <c:v>3617521.94</c:v>
                      </c:pt>
                      <c:pt idx="31">
                        <c:v>698434.49</c:v>
                      </c:pt>
                      <c:pt idx="32">
                        <c:v>88778.9</c:v>
                      </c:pt>
                      <c:pt idx="33">
                        <c:v>97075.65</c:v>
                      </c:pt>
                      <c:pt idx="34">
                        <c:v>98769.3</c:v>
                      </c:pt>
                      <c:pt idx="35">
                        <c:v>57136.4</c:v>
                      </c:pt>
                      <c:pt idx="36">
                        <c:v>67663.7</c:v>
                      </c:pt>
                      <c:pt idx="37">
                        <c:v>47642.45</c:v>
                      </c:pt>
                      <c:pt idx="38">
                        <c:v>30040.799999999999</c:v>
                      </c:pt>
                      <c:pt idx="39">
                        <c:v>147068.82999999999</c:v>
                      </c:pt>
                      <c:pt idx="40">
                        <c:v>27108.2</c:v>
                      </c:pt>
                      <c:pt idx="41">
                        <c:v>36142.199999999997</c:v>
                      </c:pt>
                      <c:pt idx="42">
                        <c:v>65382.47</c:v>
                      </c:pt>
                      <c:pt idx="43">
                        <c:v>20898.73</c:v>
                      </c:pt>
                      <c:pt idx="44">
                        <c:v>0</c:v>
                      </c:pt>
                      <c:pt idx="45">
                        <c:v>-9178.25</c:v>
                      </c:pt>
                      <c:pt idx="46">
                        <c:v>0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0</c:v>
                      </c:pt>
                      <c:pt idx="51">
                        <c:v>0</c:v>
                      </c:pt>
                      <c:pt idx="52">
                        <c:v>0</c:v>
                      </c:pt>
                      <c:pt idx="53">
                        <c:v>0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0</c:v>
                      </c:pt>
                      <c:pt idx="59">
                        <c:v>0</c:v>
                      </c:pt>
                      <c:pt idx="60">
                        <c:v>0</c:v>
                      </c:pt>
                      <c:pt idx="61">
                        <c:v>0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0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0</c:v>
                      </c:pt>
                      <c:pt idx="70">
                        <c:v>0</c:v>
                      </c:pt>
                      <c:pt idx="71">
                        <c:v>0</c:v>
                      </c:pt>
                      <c:pt idx="72">
                        <c:v>0</c:v>
                      </c:pt>
                      <c:pt idx="73">
                        <c:v>0</c:v>
                      </c:pt>
                      <c:pt idx="74">
                        <c:v>0</c:v>
                      </c:pt>
                      <c:pt idx="75">
                        <c:v>0</c:v>
                      </c:pt>
                      <c:pt idx="76">
                        <c:v>0</c:v>
                      </c:pt>
                      <c:pt idx="77">
                        <c:v>0</c:v>
                      </c:pt>
                      <c:pt idx="78">
                        <c:v>0</c:v>
                      </c:pt>
                      <c:pt idx="79">
                        <c:v>0</c:v>
                      </c:pt>
                      <c:pt idx="80">
                        <c:v>0</c:v>
                      </c:pt>
                      <c:pt idx="81">
                        <c:v>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CA51-40BD-B4B6-700C9C16AE2B}"/>
                  </c:ext>
                </c:extLst>
              </c15:ser>
            </c15:filteredLineSeries>
            <c15:filteredLineSeries>
              <c15:ser>
                <c:idx val="15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Data'!$T$1</c15:sqref>
                        </c15:formulaRef>
                      </c:ext>
                    </c:extLst>
                    <c:strCache>
                      <c:ptCount val="1"/>
                      <c:pt idx="0">
                        <c:v>FED_FINALIZED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Data'!$A$2:$A$83</c15:sqref>
                        </c15:formulaRef>
                      </c:ext>
                    </c:extLst>
                    <c:numCache>
                      <c:formatCode>m/d/yyyy</c:formatCode>
                      <c:ptCount val="82"/>
                      <c:pt idx="0">
                        <c:v>45123</c:v>
                      </c:pt>
                      <c:pt idx="1">
                        <c:v>45125</c:v>
                      </c:pt>
                      <c:pt idx="2">
                        <c:v>45126</c:v>
                      </c:pt>
                      <c:pt idx="3">
                        <c:v>45127</c:v>
                      </c:pt>
                      <c:pt idx="4">
                        <c:v>45128</c:v>
                      </c:pt>
                      <c:pt idx="5">
                        <c:v>45131</c:v>
                      </c:pt>
                      <c:pt idx="6">
                        <c:v>45132</c:v>
                      </c:pt>
                      <c:pt idx="7">
                        <c:v>45133</c:v>
                      </c:pt>
                      <c:pt idx="8">
                        <c:v>45134</c:v>
                      </c:pt>
                      <c:pt idx="9">
                        <c:v>45135</c:v>
                      </c:pt>
                      <c:pt idx="10">
                        <c:v>45138</c:v>
                      </c:pt>
                      <c:pt idx="11">
                        <c:v>45139</c:v>
                      </c:pt>
                      <c:pt idx="12">
                        <c:v>45140</c:v>
                      </c:pt>
                      <c:pt idx="13">
                        <c:v>45141</c:v>
                      </c:pt>
                      <c:pt idx="14">
                        <c:v>45142</c:v>
                      </c:pt>
                      <c:pt idx="15">
                        <c:v>45145</c:v>
                      </c:pt>
                      <c:pt idx="16">
                        <c:v>45146</c:v>
                      </c:pt>
                      <c:pt idx="17">
                        <c:v>45147</c:v>
                      </c:pt>
                      <c:pt idx="18">
                        <c:v>45148</c:v>
                      </c:pt>
                      <c:pt idx="19">
                        <c:v>45149</c:v>
                      </c:pt>
                      <c:pt idx="20">
                        <c:v>45152</c:v>
                      </c:pt>
                      <c:pt idx="21">
                        <c:v>45153</c:v>
                      </c:pt>
                      <c:pt idx="22">
                        <c:v>45154</c:v>
                      </c:pt>
                      <c:pt idx="23">
                        <c:v>45155</c:v>
                      </c:pt>
                      <c:pt idx="24">
                        <c:v>45156</c:v>
                      </c:pt>
                      <c:pt idx="25">
                        <c:v>45159</c:v>
                      </c:pt>
                      <c:pt idx="26">
                        <c:v>45160</c:v>
                      </c:pt>
                      <c:pt idx="27">
                        <c:v>45161</c:v>
                      </c:pt>
                      <c:pt idx="28">
                        <c:v>45162</c:v>
                      </c:pt>
                      <c:pt idx="29">
                        <c:v>45163</c:v>
                      </c:pt>
                      <c:pt idx="30">
                        <c:v>45166</c:v>
                      </c:pt>
                      <c:pt idx="31">
                        <c:v>45167</c:v>
                      </c:pt>
                      <c:pt idx="32">
                        <c:v>45168</c:v>
                      </c:pt>
                      <c:pt idx="33">
                        <c:v>45169</c:v>
                      </c:pt>
                      <c:pt idx="34">
                        <c:v>45170</c:v>
                      </c:pt>
                      <c:pt idx="35">
                        <c:v>45174</c:v>
                      </c:pt>
                      <c:pt idx="36">
                        <c:v>45175</c:v>
                      </c:pt>
                      <c:pt idx="37">
                        <c:v>45176</c:v>
                      </c:pt>
                      <c:pt idx="38">
                        <c:v>45177</c:v>
                      </c:pt>
                      <c:pt idx="39">
                        <c:v>45180</c:v>
                      </c:pt>
                      <c:pt idx="40">
                        <c:v>45181</c:v>
                      </c:pt>
                      <c:pt idx="41">
                        <c:v>45182</c:v>
                      </c:pt>
                      <c:pt idx="42">
                        <c:v>45183</c:v>
                      </c:pt>
                      <c:pt idx="43">
                        <c:v>45184</c:v>
                      </c:pt>
                      <c:pt idx="44">
                        <c:v>45187</c:v>
                      </c:pt>
                      <c:pt idx="45">
                        <c:v>45188</c:v>
                      </c:pt>
                      <c:pt idx="46">
                        <c:v>45189</c:v>
                      </c:pt>
                      <c:pt idx="47">
                        <c:v>45190</c:v>
                      </c:pt>
                      <c:pt idx="48">
                        <c:v>45191</c:v>
                      </c:pt>
                      <c:pt idx="49">
                        <c:v>45194</c:v>
                      </c:pt>
                      <c:pt idx="50">
                        <c:v>45195</c:v>
                      </c:pt>
                      <c:pt idx="51">
                        <c:v>45196</c:v>
                      </c:pt>
                      <c:pt idx="52">
                        <c:v>45197</c:v>
                      </c:pt>
                      <c:pt idx="53">
                        <c:v>45198</c:v>
                      </c:pt>
                      <c:pt idx="54">
                        <c:v>45201</c:v>
                      </c:pt>
                      <c:pt idx="55">
                        <c:v>45202</c:v>
                      </c:pt>
                      <c:pt idx="56">
                        <c:v>45203</c:v>
                      </c:pt>
                      <c:pt idx="57">
                        <c:v>45204</c:v>
                      </c:pt>
                      <c:pt idx="58">
                        <c:v>45205</c:v>
                      </c:pt>
                      <c:pt idx="59">
                        <c:v>45208</c:v>
                      </c:pt>
                      <c:pt idx="60">
                        <c:v>45209</c:v>
                      </c:pt>
                      <c:pt idx="61">
                        <c:v>45210</c:v>
                      </c:pt>
                      <c:pt idx="62">
                        <c:v>45211</c:v>
                      </c:pt>
                      <c:pt idx="63">
                        <c:v>45212</c:v>
                      </c:pt>
                      <c:pt idx="64">
                        <c:v>45215</c:v>
                      </c:pt>
                      <c:pt idx="65">
                        <c:v>45216</c:v>
                      </c:pt>
                      <c:pt idx="66">
                        <c:v>45217</c:v>
                      </c:pt>
                      <c:pt idx="67">
                        <c:v>45218</c:v>
                      </c:pt>
                      <c:pt idx="68">
                        <c:v>45219</c:v>
                      </c:pt>
                      <c:pt idx="69">
                        <c:v>45222</c:v>
                      </c:pt>
                      <c:pt idx="70">
                        <c:v>45223</c:v>
                      </c:pt>
                      <c:pt idx="71">
                        <c:v>45224</c:v>
                      </c:pt>
                      <c:pt idx="72">
                        <c:v>45225</c:v>
                      </c:pt>
                      <c:pt idx="73">
                        <c:v>45226</c:v>
                      </c:pt>
                      <c:pt idx="74">
                        <c:v>45229</c:v>
                      </c:pt>
                      <c:pt idx="75">
                        <c:v>45230</c:v>
                      </c:pt>
                      <c:pt idx="76">
                        <c:v>45231</c:v>
                      </c:pt>
                      <c:pt idx="77">
                        <c:v>45232</c:v>
                      </c:pt>
                      <c:pt idx="78">
                        <c:v>45233</c:v>
                      </c:pt>
                      <c:pt idx="79">
                        <c:v>45236</c:v>
                      </c:pt>
                      <c:pt idx="80">
                        <c:v>45237</c:v>
                      </c:pt>
                      <c:pt idx="81">
                        <c:v>45238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Data'!$T$2:$T$83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82"/>
                      <c:pt idx="0">
                        <c:v>0</c:v>
                      </c:pt>
                      <c:pt idx="1">
                        <c:v>24301.200000000001</c:v>
                      </c:pt>
                      <c:pt idx="2">
                        <c:v>522422.75</c:v>
                      </c:pt>
                      <c:pt idx="3">
                        <c:v>783300</c:v>
                      </c:pt>
                      <c:pt idx="4">
                        <c:v>939280</c:v>
                      </c:pt>
                      <c:pt idx="5">
                        <c:v>1125037.3999999999</c:v>
                      </c:pt>
                      <c:pt idx="6">
                        <c:v>1536479.76</c:v>
                      </c:pt>
                      <c:pt idx="7">
                        <c:v>1745546.86</c:v>
                      </c:pt>
                      <c:pt idx="8">
                        <c:v>1924401.91</c:v>
                      </c:pt>
                      <c:pt idx="9">
                        <c:v>2173435.5099999998</c:v>
                      </c:pt>
                      <c:pt idx="10">
                        <c:v>2338775.0099999998</c:v>
                      </c:pt>
                      <c:pt idx="11">
                        <c:v>3059001.44</c:v>
                      </c:pt>
                      <c:pt idx="12">
                        <c:v>3348032.34</c:v>
                      </c:pt>
                      <c:pt idx="13">
                        <c:v>3679600.3</c:v>
                      </c:pt>
                      <c:pt idx="14">
                        <c:v>4182787.45</c:v>
                      </c:pt>
                      <c:pt idx="15">
                        <c:v>4835662.2300000004</c:v>
                      </c:pt>
                      <c:pt idx="16">
                        <c:v>5986479.0300000003</c:v>
                      </c:pt>
                      <c:pt idx="17">
                        <c:v>6823993.9000000004</c:v>
                      </c:pt>
                      <c:pt idx="18">
                        <c:v>7514110.3499999996</c:v>
                      </c:pt>
                      <c:pt idx="19">
                        <c:v>8207971.0999999996</c:v>
                      </c:pt>
                      <c:pt idx="20">
                        <c:v>8869861.8000000007</c:v>
                      </c:pt>
                      <c:pt idx="21">
                        <c:v>10025848.029999999</c:v>
                      </c:pt>
                      <c:pt idx="22">
                        <c:v>11730330.15</c:v>
                      </c:pt>
                      <c:pt idx="23">
                        <c:v>12879767.6</c:v>
                      </c:pt>
                      <c:pt idx="24">
                        <c:v>14140227</c:v>
                      </c:pt>
                      <c:pt idx="25">
                        <c:v>15499680.15</c:v>
                      </c:pt>
                      <c:pt idx="26">
                        <c:v>18019842.609999999</c:v>
                      </c:pt>
                      <c:pt idx="27">
                        <c:v>19807557.510000002</c:v>
                      </c:pt>
                      <c:pt idx="28">
                        <c:v>21577202.27</c:v>
                      </c:pt>
                      <c:pt idx="29">
                        <c:v>23419523</c:v>
                      </c:pt>
                      <c:pt idx="30">
                        <c:v>26177887.030000001</c:v>
                      </c:pt>
                      <c:pt idx="31">
                        <c:v>32748136.43</c:v>
                      </c:pt>
                      <c:pt idx="32">
                        <c:v>34198468.159999996</c:v>
                      </c:pt>
                      <c:pt idx="33">
                        <c:v>34859130.079999998</c:v>
                      </c:pt>
                      <c:pt idx="34">
                        <c:v>35303470.490000002</c:v>
                      </c:pt>
                      <c:pt idx="35">
                        <c:v>36109912.799999997</c:v>
                      </c:pt>
                      <c:pt idx="36">
                        <c:v>36415852.530000001</c:v>
                      </c:pt>
                      <c:pt idx="37">
                        <c:v>36823754.829999998</c:v>
                      </c:pt>
                      <c:pt idx="38">
                        <c:v>37081733.93</c:v>
                      </c:pt>
                      <c:pt idx="39">
                        <c:v>37280829.82</c:v>
                      </c:pt>
                      <c:pt idx="40">
                        <c:v>37928615.859999999</c:v>
                      </c:pt>
                      <c:pt idx="41">
                        <c:v>38205491.640000001</c:v>
                      </c:pt>
                      <c:pt idx="42">
                        <c:v>38459012.350000001</c:v>
                      </c:pt>
                      <c:pt idx="43">
                        <c:v>38760820.969999999</c:v>
                      </c:pt>
                      <c:pt idx="44">
                        <c:v>39153413.030000001</c:v>
                      </c:pt>
                      <c:pt idx="45">
                        <c:v>42104806</c:v>
                      </c:pt>
                      <c:pt idx="46">
                        <c:v>41280280</c:v>
                      </c:pt>
                      <c:pt idx="47">
                        <c:v>41277172</c:v>
                      </c:pt>
                      <c:pt idx="48">
                        <c:v>40984384</c:v>
                      </c:pt>
                      <c:pt idx="49">
                        <c:v>41109502</c:v>
                      </c:pt>
                      <c:pt idx="50">
                        <c:v>41313068</c:v>
                      </c:pt>
                      <c:pt idx="51">
                        <c:v>41449965</c:v>
                      </c:pt>
                      <c:pt idx="52">
                        <c:v>41503608</c:v>
                      </c:pt>
                      <c:pt idx="53">
                        <c:v>41494175</c:v>
                      </c:pt>
                      <c:pt idx="54">
                        <c:v>41568435</c:v>
                      </c:pt>
                      <c:pt idx="55">
                        <c:v>41568435</c:v>
                      </c:pt>
                      <c:pt idx="56">
                        <c:v>41568435</c:v>
                      </c:pt>
                      <c:pt idx="57">
                        <c:v>41568435</c:v>
                      </c:pt>
                      <c:pt idx="58">
                        <c:v>41871944</c:v>
                      </c:pt>
                      <c:pt idx="59">
                        <c:v>41535191</c:v>
                      </c:pt>
                      <c:pt idx="60">
                        <c:v>41897033</c:v>
                      </c:pt>
                      <c:pt idx="61">
                        <c:v>42232641</c:v>
                      </c:pt>
                      <c:pt idx="62">
                        <c:v>42363004</c:v>
                      </c:pt>
                      <c:pt idx="63">
                        <c:v>42131849</c:v>
                      </c:pt>
                      <c:pt idx="64">
                        <c:v>42220164</c:v>
                      </c:pt>
                      <c:pt idx="65">
                        <c:v>42255460.079999998</c:v>
                      </c:pt>
                      <c:pt idx="66">
                        <c:v>42334776.840000004</c:v>
                      </c:pt>
                      <c:pt idx="67">
                        <c:v>42361477.759999998</c:v>
                      </c:pt>
                      <c:pt idx="68">
                        <c:v>42411962.259999998</c:v>
                      </c:pt>
                      <c:pt idx="69">
                        <c:v>42420270.810000002</c:v>
                      </c:pt>
                      <c:pt idx="70">
                        <c:v>42431365.310000002</c:v>
                      </c:pt>
                      <c:pt idx="71">
                        <c:v>42438269.009999998</c:v>
                      </c:pt>
                      <c:pt idx="72">
                        <c:v>42443870.310000002</c:v>
                      </c:pt>
                      <c:pt idx="73">
                        <c:v>42434480.359999999</c:v>
                      </c:pt>
                      <c:pt idx="74">
                        <c:v>42449534.659999996</c:v>
                      </c:pt>
                      <c:pt idx="75">
                        <c:v>42513810.159999996</c:v>
                      </c:pt>
                      <c:pt idx="76">
                        <c:v>42519927</c:v>
                      </c:pt>
                      <c:pt idx="77">
                        <c:v>42578798.060000002</c:v>
                      </c:pt>
                      <c:pt idx="78">
                        <c:v>42615600.859999999</c:v>
                      </c:pt>
                      <c:pt idx="79">
                        <c:v>42659341.859999999</c:v>
                      </c:pt>
                      <c:pt idx="80">
                        <c:v>42662488.859999999</c:v>
                      </c:pt>
                      <c:pt idx="81">
                        <c:v>42721658.259999998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CA51-40BD-B4B6-700C9C16AE2B}"/>
                  </c:ext>
                </c:extLst>
              </c15:ser>
            </c15:filteredLineSeries>
            <c15:filteredLineSeries>
              <c15:ser>
                <c:idx val="17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Data'!$V$1</c15:sqref>
                        </c15:formulaRef>
                      </c:ext>
                    </c:extLst>
                    <c:strCache>
                      <c:ptCount val="1"/>
                      <c:pt idx="0">
                        <c:v>CHANGE_IN_ASSESSED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Data'!$A$2:$A$83</c15:sqref>
                        </c15:formulaRef>
                      </c:ext>
                    </c:extLst>
                    <c:numCache>
                      <c:formatCode>m/d/yyyy</c:formatCode>
                      <c:ptCount val="82"/>
                      <c:pt idx="0">
                        <c:v>45123</c:v>
                      </c:pt>
                      <c:pt idx="1">
                        <c:v>45125</c:v>
                      </c:pt>
                      <c:pt idx="2">
                        <c:v>45126</c:v>
                      </c:pt>
                      <c:pt idx="3">
                        <c:v>45127</c:v>
                      </c:pt>
                      <c:pt idx="4">
                        <c:v>45128</c:v>
                      </c:pt>
                      <c:pt idx="5">
                        <c:v>45131</c:v>
                      </c:pt>
                      <c:pt idx="6">
                        <c:v>45132</c:v>
                      </c:pt>
                      <c:pt idx="7">
                        <c:v>45133</c:v>
                      </c:pt>
                      <c:pt idx="8">
                        <c:v>45134</c:v>
                      </c:pt>
                      <c:pt idx="9">
                        <c:v>45135</c:v>
                      </c:pt>
                      <c:pt idx="10">
                        <c:v>45138</c:v>
                      </c:pt>
                      <c:pt idx="11">
                        <c:v>45139</c:v>
                      </c:pt>
                      <c:pt idx="12">
                        <c:v>45140</c:v>
                      </c:pt>
                      <c:pt idx="13">
                        <c:v>45141</c:v>
                      </c:pt>
                      <c:pt idx="14">
                        <c:v>45142</c:v>
                      </c:pt>
                      <c:pt idx="15">
                        <c:v>45145</c:v>
                      </c:pt>
                      <c:pt idx="16">
                        <c:v>45146</c:v>
                      </c:pt>
                      <c:pt idx="17">
                        <c:v>45147</c:v>
                      </c:pt>
                      <c:pt idx="18">
                        <c:v>45148</c:v>
                      </c:pt>
                      <c:pt idx="19">
                        <c:v>45149</c:v>
                      </c:pt>
                      <c:pt idx="20">
                        <c:v>45152</c:v>
                      </c:pt>
                      <c:pt idx="21">
                        <c:v>45153</c:v>
                      </c:pt>
                      <c:pt idx="22">
                        <c:v>45154</c:v>
                      </c:pt>
                      <c:pt idx="23">
                        <c:v>45155</c:v>
                      </c:pt>
                      <c:pt idx="24">
                        <c:v>45156</c:v>
                      </c:pt>
                      <c:pt idx="25">
                        <c:v>45159</c:v>
                      </c:pt>
                      <c:pt idx="26">
                        <c:v>45160</c:v>
                      </c:pt>
                      <c:pt idx="27">
                        <c:v>45161</c:v>
                      </c:pt>
                      <c:pt idx="28">
                        <c:v>45162</c:v>
                      </c:pt>
                      <c:pt idx="29">
                        <c:v>45163</c:v>
                      </c:pt>
                      <c:pt idx="30">
                        <c:v>45166</c:v>
                      </c:pt>
                      <c:pt idx="31">
                        <c:v>45167</c:v>
                      </c:pt>
                      <c:pt idx="32">
                        <c:v>45168</c:v>
                      </c:pt>
                      <c:pt idx="33">
                        <c:v>45169</c:v>
                      </c:pt>
                      <c:pt idx="34">
                        <c:v>45170</c:v>
                      </c:pt>
                      <c:pt idx="35">
                        <c:v>45174</c:v>
                      </c:pt>
                      <c:pt idx="36">
                        <c:v>45175</c:v>
                      </c:pt>
                      <c:pt idx="37">
                        <c:v>45176</c:v>
                      </c:pt>
                      <c:pt idx="38">
                        <c:v>45177</c:v>
                      </c:pt>
                      <c:pt idx="39">
                        <c:v>45180</c:v>
                      </c:pt>
                      <c:pt idx="40">
                        <c:v>45181</c:v>
                      </c:pt>
                      <c:pt idx="41">
                        <c:v>45182</c:v>
                      </c:pt>
                      <c:pt idx="42">
                        <c:v>45183</c:v>
                      </c:pt>
                      <c:pt idx="43">
                        <c:v>45184</c:v>
                      </c:pt>
                      <c:pt idx="44">
                        <c:v>45187</c:v>
                      </c:pt>
                      <c:pt idx="45">
                        <c:v>45188</c:v>
                      </c:pt>
                      <c:pt idx="46">
                        <c:v>45189</c:v>
                      </c:pt>
                      <c:pt idx="47">
                        <c:v>45190</c:v>
                      </c:pt>
                      <c:pt idx="48">
                        <c:v>45191</c:v>
                      </c:pt>
                      <c:pt idx="49">
                        <c:v>45194</c:v>
                      </c:pt>
                      <c:pt idx="50">
                        <c:v>45195</c:v>
                      </c:pt>
                      <c:pt idx="51">
                        <c:v>45196</c:v>
                      </c:pt>
                      <c:pt idx="52">
                        <c:v>45197</c:v>
                      </c:pt>
                      <c:pt idx="53">
                        <c:v>45198</c:v>
                      </c:pt>
                      <c:pt idx="54">
                        <c:v>45201</c:v>
                      </c:pt>
                      <c:pt idx="55">
                        <c:v>45202</c:v>
                      </c:pt>
                      <c:pt idx="56">
                        <c:v>45203</c:v>
                      </c:pt>
                      <c:pt idx="57">
                        <c:v>45204</c:v>
                      </c:pt>
                      <c:pt idx="58">
                        <c:v>45205</c:v>
                      </c:pt>
                      <c:pt idx="59">
                        <c:v>45208</c:v>
                      </c:pt>
                      <c:pt idx="60">
                        <c:v>45209</c:v>
                      </c:pt>
                      <c:pt idx="61">
                        <c:v>45210</c:v>
                      </c:pt>
                      <c:pt idx="62">
                        <c:v>45211</c:v>
                      </c:pt>
                      <c:pt idx="63">
                        <c:v>45212</c:v>
                      </c:pt>
                      <c:pt idx="64">
                        <c:v>45215</c:v>
                      </c:pt>
                      <c:pt idx="65">
                        <c:v>45216</c:v>
                      </c:pt>
                      <c:pt idx="66">
                        <c:v>45217</c:v>
                      </c:pt>
                      <c:pt idx="67">
                        <c:v>45218</c:v>
                      </c:pt>
                      <c:pt idx="68">
                        <c:v>45219</c:v>
                      </c:pt>
                      <c:pt idx="69">
                        <c:v>45222</c:v>
                      </c:pt>
                      <c:pt idx="70">
                        <c:v>45223</c:v>
                      </c:pt>
                      <c:pt idx="71">
                        <c:v>45224</c:v>
                      </c:pt>
                      <c:pt idx="72">
                        <c:v>45225</c:v>
                      </c:pt>
                      <c:pt idx="73">
                        <c:v>45226</c:v>
                      </c:pt>
                      <c:pt idx="74">
                        <c:v>45229</c:v>
                      </c:pt>
                      <c:pt idx="75">
                        <c:v>45230</c:v>
                      </c:pt>
                      <c:pt idx="76">
                        <c:v>45231</c:v>
                      </c:pt>
                      <c:pt idx="77">
                        <c:v>45232</c:v>
                      </c:pt>
                      <c:pt idx="78">
                        <c:v>45233</c:v>
                      </c:pt>
                      <c:pt idx="79">
                        <c:v>45236</c:v>
                      </c:pt>
                      <c:pt idx="80">
                        <c:v>45237</c:v>
                      </c:pt>
                      <c:pt idx="81">
                        <c:v>45238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Data'!$V$2:$V$83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82"/>
                      <c:pt idx="0">
                        <c:v>38150967.039999999</c:v>
                      </c:pt>
                      <c:pt idx="1">
                        <c:v>419017.38000000268</c:v>
                      </c:pt>
                      <c:pt idx="2">
                        <c:v>806965.64999999851</c:v>
                      </c:pt>
                      <c:pt idx="3">
                        <c:v>880055.96000000089</c:v>
                      </c:pt>
                      <c:pt idx="4">
                        <c:v>99592.969999998808</c:v>
                      </c:pt>
                      <c:pt idx="5">
                        <c:v>251117.84000000358</c:v>
                      </c:pt>
                      <c:pt idx="6">
                        <c:v>41381.859999991953</c:v>
                      </c:pt>
                      <c:pt idx="7">
                        <c:v>276614.41000000387</c:v>
                      </c:pt>
                      <c:pt idx="8">
                        <c:v>85274.04999999702</c:v>
                      </c:pt>
                      <c:pt idx="9">
                        <c:v>340137.53000000119</c:v>
                      </c:pt>
                      <c:pt idx="10">
                        <c:v>262590.25</c:v>
                      </c:pt>
                      <c:pt idx="11">
                        <c:v>248611.68999999762</c:v>
                      </c:pt>
                      <c:pt idx="12">
                        <c:v>363216.75000000745</c:v>
                      </c:pt>
                      <c:pt idx="13">
                        <c:v>-231816.38000000268</c:v>
                      </c:pt>
                      <c:pt idx="14">
                        <c:v>303288.29999999702</c:v>
                      </c:pt>
                      <c:pt idx="15">
                        <c:v>262592.12999999523</c:v>
                      </c:pt>
                      <c:pt idx="16">
                        <c:v>124178.76000000536</c:v>
                      </c:pt>
                      <c:pt idx="17">
                        <c:v>190378.13000000268</c:v>
                      </c:pt>
                      <c:pt idx="18">
                        <c:v>180166.04999999702</c:v>
                      </c:pt>
                      <c:pt idx="19">
                        <c:v>651700.25</c:v>
                      </c:pt>
                      <c:pt idx="20">
                        <c:v>145019.81000000983</c:v>
                      </c:pt>
                      <c:pt idx="21">
                        <c:v>-44737.300000011921</c:v>
                      </c:pt>
                      <c:pt idx="22">
                        <c:v>91375.960000008345</c:v>
                      </c:pt>
                      <c:pt idx="23">
                        <c:v>2432.2999999970198</c:v>
                      </c:pt>
                      <c:pt idx="24">
                        <c:v>188737.6400000006</c:v>
                      </c:pt>
                      <c:pt idx="25">
                        <c:v>219289.40999999642</c:v>
                      </c:pt>
                      <c:pt idx="26">
                        <c:v>-61530.879999995232</c:v>
                      </c:pt>
                      <c:pt idx="27">
                        <c:v>110145.87000000477</c:v>
                      </c:pt>
                      <c:pt idx="28">
                        <c:v>182907.05999998748</c:v>
                      </c:pt>
                      <c:pt idx="29">
                        <c:v>103110.84000000358</c:v>
                      </c:pt>
                      <c:pt idx="30">
                        <c:v>189056.73000000417</c:v>
                      </c:pt>
                      <c:pt idx="31">
                        <c:v>39798.859999999404</c:v>
                      </c:pt>
                      <c:pt idx="32">
                        <c:v>-85135.370000004768</c:v>
                      </c:pt>
                      <c:pt idx="33">
                        <c:v>11157.730000004172</c:v>
                      </c:pt>
                      <c:pt idx="34">
                        <c:v>39651.79999999702</c:v>
                      </c:pt>
                      <c:pt idx="35">
                        <c:v>-113934.27000000328</c:v>
                      </c:pt>
                      <c:pt idx="36">
                        <c:v>-145493.33999998868</c:v>
                      </c:pt>
                      <c:pt idx="37">
                        <c:v>89761.219999991357</c:v>
                      </c:pt>
                      <c:pt idx="38">
                        <c:v>-27582.960000000894</c:v>
                      </c:pt>
                      <c:pt idx="39">
                        <c:v>-106413.78999999911</c:v>
                      </c:pt>
                      <c:pt idx="40">
                        <c:v>-88967.929999992251</c:v>
                      </c:pt>
                      <c:pt idx="41">
                        <c:v>-195791.35000000149</c:v>
                      </c:pt>
                      <c:pt idx="42">
                        <c:v>21346.129999995232</c:v>
                      </c:pt>
                      <c:pt idx="43">
                        <c:v>-44904.40000000596</c:v>
                      </c:pt>
                      <c:pt idx="44">
                        <c:v>-679788.06999999285</c:v>
                      </c:pt>
                      <c:pt idx="45">
                        <c:v>524923.79999999702</c:v>
                      </c:pt>
                      <c:pt idx="46">
                        <c:v>-491550.44999999553</c:v>
                      </c:pt>
                      <c:pt idx="47">
                        <c:v>-239.67000000178814</c:v>
                      </c:pt>
                      <c:pt idx="48">
                        <c:v>34094.340000003576</c:v>
                      </c:pt>
                      <c:pt idx="49">
                        <c:v>41224.439999997616</c:v>
                      </c:pt>
                      <c:pt idx="50">
                        <c:v>52031.759999997914</c:v>
                      </c:pt>
                      <c:pt idx="51">
                        <c:v>-1326.8999999985099</c:v>
                      </c:pt>
                      <c:pt idx="52">
                        <c:v>-28849.45000000298</c:v>
                      </c:pt>
                      <c:pt idx="53">
                        <c:v>18858.20000000298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240562.39999999851</c:v>
                      </c:pt>
                      <c:pt idx="59">
                        <c:v>-336753</c:v>
                      </c:pt>
                      <c:pt idx="60">
                        <c:v>-40996.710000000894</c:v>
                      </c:pt>
                      <c:pt idx="61">
                        <c:v>310852.60000000149</c:v>
                      </c:pt>
                      <c:pt idx="62">
                        <c:v>4.9999997019767761E-2</c:v>
                      </c:pt>
                      <c:pt idx="63">
                        <c:v>-251168.59999999404</c:v>
                      </c:pt>
                      <c:pt idx="64">
                        <c:v>0.14999999850988388</c:v>
                      </c:pt>
                      <c:pt idx="65">
                        <c:v>-15875.820000000298</c:v>
                      </c:pt>
                      <c:pt idx="66">
                        <c:v>176.76000000536442</c:v>
                      </c:pt>
                      <c:pt idx="67">
                        <c:v>3948.8199999928474</c:v>
                      </c:pt>
                      <c:pt idx="68">
                        <c:v>894.5</c:v>
                      </c:pt>
                      <c:pt idx="69">
                        <c:v>-35245</c:v>
                      </c:pt>
                      <c:pt idx="70">
                        <c:v>-9790.2999999970198</c:v>
                      </c:pt>
                      <c:pt idx="71">
                        <c:v>-8864.5000000074506</c:v>
                      </c:pt>
                      <c:pt idx="72">
                        <c:v>-7865.6999999955297</c:v>
                      </c:pt>
                      <c:pt idx="73">
                        <c:v>-23766.54999999702</c:v>
                      </c:pt>
                      <c:pt idx="74">
                        <c:v>-7163.4000000059605</c:v>
                      </c:pt>
                      <c:pt idx="75">
                        <c:v>-2075.25</c:v>
                      </c:pt>
                      <c:pt idx="76">
                        <c:v>836.32000000029802</c:v>
                      </c:pt>
                      <c:pt idx="77">
                        <c:v>-827.43999999761581</c:v>
                      </c:pt>
                      <c:pt idx="78">
                        <c:v>-100699.65999999642</c:v>
                      </c:pt>
                      <c:pt idx="79">
                        <c:v>-2372.9600000008941</c:v>
                      </c:pt>
                      <c:pt idx="80">
                        <c:v>-24000</c:v>
                      </c:pt>
                      <c:pt idx="81">
                        <c:v>-5499.5200000032783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CA51-40BD-B4B6-700C9C16AE2B}"/>
                  </c:ext>
                </c:extLst>
              </c15:ser>
            </c15:filteredLineSeries>
            <c15:filteredLineSeries>
              <c15:ser>
                <c:idx val="18"/>
                <c:order val="1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Data'!$W$1</c15:sqref>
                        </c15:formulaRef>
                      </c:ext>
                    </c:extLst>
                    <c:strCache>
                      <c:ptCount val="1"/>
                      <c:pt idx="0">
                        <c:v>CHANGE_IN_FINALIZED_$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Data'!$A$2:$A$83</c15:sqref>
                        </c15:formulaRef>
                      </c:ext>
                    </c:extLst>
                    <c:numCache>
                      <c:formatCode>m/d/yyyy</c:formatCode>
                      <c:ptCount val="82"/>
                      <c:pt idx="0">
                        <c:v>45123</c:v>
                      </c:pt>
                      <c:pt idx="1">
                        <c:v>45125</c:v>
                      </c:pt>
                      <c:pt idx="2">
                        <c:v>45126</c:v>
                      </c:pt>
                      <c:pt idx="3">
                        <c:v>45127</c:v>
                      </c:pt>
                      <c:pt idx="4">
                        <c:v>45128</c:v>
                      </c:pt>
                      <c:pt idx="5">
                        <c:v>45131</c:v>
                      </c:pt>
                      <c:pt idx="6">
                        <c:v>45132</c:v>
                      </c:pt>
                      <c:pt idx="7">
                        <c:v>45133</c:v>
                      </c:pt>
                      <c:pt idx="8">
                        <c:v>45134</c:v>
                      </c:pt>
                      <c:pt idx="9">
                        <c:v>45135</c:v>
                      </c:pt>
                      <c:pt idx="10">
                        <c:v>45138</c:v>
                      </c:pt>
                      <c:pt idx="11">
                        <c:v>45139</c:v>
                      </c:pt>
                      <c:pt idx="12">
                        <c:v>45140</c:v>
                      </c:pt>
                      <c:pt idx="13">
                        <c:v>45141</c:v>
                      </c:pt>
                      <c:pt idx="14">
                        <c:v>45142</c:v>
                      </c:pt>
                      <c:pt idx="15">
                        <c:v>45145</c:v>
                      </c:pt>
                      <c:pt idx="16">
                        <c:v>45146</c:v>
                      </c:pt>
                      <c:pt idx="17">
                        <c:v>45147</c:v>
                      </c:pt>
                      <c:pt idx="18">
                        <c:v>45148</c:v>
                      </c:pt>
                      <c:pt idx="19">
                        <c:v>45149</c:v>
                      </c:pt>
                      <c:pt idx="20">
                        <c:v>45152</c:v>
                      </c:pt>
                      <c:pt idx="21">
                        <c:v>45153</c:v>
                      </c:pt>
                      <c:pt idx="22">
                        <c:v>45154</c:v>
                      </c:pt>
                      <c:pt idx="23">
                        <c:v>45155</c:v>
                      </c:pt>
                      <c:pt idx="24">
                        <c:v>45156</c:v>
                      </c:pt>
                      <c:pt idx="25">
                        <c:v>45159</c:v>
                      </c:pt>
                      <c:pt idx="26">
                        <c:v>45160</c:v>
                      </c:pt>
                      <c:pt idx="27">
                        <c:v>45161</c:v>
                      </c:pt>
                      <c:pt idx="28">
                        <c:v>45162</c:v>
                      </c:pt>
                      <c:pt idx="29">
                        <c:v>45163</c:v>
                      </c:pt>
                      <c:pt idx="30">
                        <c:v>45166</c:v>
                      </c:pt>
                      <c:pt idx="31">
                        <c:v>45167</c:v>
                      </c:pt>
                      <c:pt idx="32">
                        <c:v>45168</c:v>
                      </c:pt>
                      <c:pt idx="33">
                        <c:v>45169</c:v>
                      </c:pt>
                      <c:pt idx="34">
                        <c:v>45170</c:v>
                      </c:pt>
                      <c:pt idx="35">
                        <c:v>45174</c:v>
                      </c:pt>
                      <c:pt idx="36">
                        <c:v>45175</c:v>
                      </c:pt>
                      <c:pt idx="37">
                        <c:v>45176</c:v>
                      </c:pt>
                      <c:pt idx="38">
                        <c:v>45177</c:v>
                      </c:pt>
                      <c:pt idx="39">
                        <c:v>45180</c:v>
                      </c:pt>
                      <c:pt idx="40">
                        <c:v>45181</c:v>
                      </c:pt>
                      <c:pt idx="41">
                        <c:v>45182</c:v>
                      </c:pt>
                      <c:pt idx="42">
                        <c:v>45183</c:v>
                      </c:pt>
                      <c:pt idx="43">
                        <c:v>45184</c:v>
                      </c:pt>
                      <c:pt idx="44">
                        <c:v>45187</c:v>
                      </c:pt>
                      <c:pt idx="45">
                        <c:v>45188</c:v>
                      </c:pt>
                      <c:pt idx="46">
                        <c:v>45189</c:v>
                      </c:pt>
                      <c:pt idx="47">
                        <c:v>45190</c:v>
                      </c:pt>
                      <c:pt idx="48">
                        <c:v>45191</c:v>
                      </c:pt>
                      <c:pt idx="49">
                        <c:v>45194</c:v>
                      </c:pt>
                      <c:pt idx="50">
                        <c:v>45195</c:v>
                      </c:pt>
                      <c:pt idx="51">
                        <c:v>45196</c:v>
                      </c:pt>
                      <c:pt idx="52">
                        <c:v>45197</c:v>
                      </c:pt>
                      <c:pt idx="53">
                        <c:v>45198</c:v>
                      </c:pt>
                      <c:pt idx="54">
                        <c:v>45201</c:v>
                      </c:pt>
                      <c:pt idx="55">
                        <c:v>45202</c:v>
                      </c:pt>
                      <c:pt idx="56">
                        <c:v>45203</c:v>
                      </c:pt>
                      <c:pt idx="57">
                        <c:v>45204</c:v>
                      </c:pt>
                      <c:pt idx="58">
                        <c:v>45205</c:v>
                      </c:pt>
                      <c:pt idx="59">
                        <c:v>45208</c:v>
                      </c:pt>
                      <c:pt idx="60">
                        <c:v>45209</c:v>
                      </c:pt>
                      <c:pt idx="61">
                        <c:v>45210</c:v>
                      </c:pt>
                      <c:pt idx="62">
                        <c:v>45211</c:v>
                      </c:pt>
                      <c:pt idx="63">
                        <c:v>45212</c:v>
                      </c:pt>
                      <c:pt idx="64">
                        <c:v>45215</c:v>
                      </c:pt>
                      <c:pt idx="65">
                        <c:v>45216</c:v>
                      </c:pt>
                      <c:pt idx="66">
                        <c:v>45217</c:v>
                      </c:pt>
                      <c:pt idx="67">
                        <c:v>45218</c:v>
                      </c:pt>
                      <c:pt idx="68">
                        <c:v>45219</c:v>
                      </c:pt>
                      <c:pt idx="69">
                        <c:v>45222</c:v>
                      </c:pt>
                      <c:pt idx="70">
                        <c:v>45223</c:v>
                      </c:pt>
                      <c:pt idx="71">
                        <c:v>45224</c:v>
                      </c:pt>
                      <c:pt idx="72">
                        <c:v>45225</c:v>
                      </c:pt>
                      <c:pt idx="73">
                        <c:v>45226</c:v>
                      </c:pt>
                      <c:pt idx="74">
                        <c:v>45229</c:v>
                      </c:pt>
                      <c:pt idx="75">
                        <c:v>45230</c:v>
                      </c:pt>
                      <c:pt idx="76">
                        <c:v>45231</c:v>
                      </c:pt>
                      <c:pt idx="77">
                        <c:v>45232</c:v>
                      </c:pt>
                      <c:pt idx="78">
                        <c:v>45233</c:v>
                      </c:pt>
                      <c:pt idx="79">
                        <c:v>45236</c:v>
                      </c:pt>
                      <c:pt idx="80">
                        <c:v>45237</c:v>
                      </c:pt>
                      <c:pt idx="81">
                        <c:v>45238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Data'!$W$2:$W$83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82"/>
                      <c:pt idx="0">
                        <c:v>0</c:v>
                      </c:pt>
                      <c:pt idx="1">
                        <c:v>24301.200000000001</c:v>
                      </c:pt>
                      <c:pt idx="2">
                        <c:v>498121.55</c:v>
                      </c:pt>
                      <c:pt idx="3">
                        <c:v>260877.25</c:v>
                      </c:pt>
                      <c:pt idx="4">
                        <c:v>155980</c:v>
                      </c:pt>
                      <c:pt idx="5">
                        <c:v>185757.39999999991</c:v>
                      </c:pt>
                      <c:pt idx="6">
                        <c:v>411442.3600000001</c:v>
                      </c:pt>
                      <c:pt idx="7">
                        <c:v>209067.10000000009</c:v>
                      </c:pt>
                      <c:pt idx="8">
                        <c:v>178855.04999999981</c:v>
                      </c:pt>
                      <c:pt idx="9">
                        <c:v>249033.59999999986</c:v>
                      </c:pt>
                      <c:pt idx="10">
                        <c:v>165339.5</c:v>
                      </c:pt>
                      <c:pt idx="11">
                        <c:v>720226.43000000017</c:v>
                      </c:pt>
                      <c:pt idx="12">
                        <c:v>289030.89999999991</c:v>
                      </c:pt>
                      <c:pt idx="13">
                        <c:v>331567.95999999996</c:v>
                      </c:pt>
                      <c:pt idx="14">
                        <c:v>503187.15000000037</c:v>
                      </c:pt>
                      <c:pt idx="15">
                        <c:v>652874.78000000026</c:v>
                      </c:pt>
                      <c:pt idx="16">
                        <c:v>1150816.7999999998</c:v>
                      </c:pt>
                      <c:pt idx="17">
                        <c:v>837514.87000000011</c:v>
                      </c:pt>
                      <c:pt idx="18">
                        <c:v>690116.44999999925</c:v>
                      </c:pt>
                      <c:pt idx="19">
                        <c:v>693860.75</c:v>
                      </c:pt>
                      <c:pt idx="20">
                        <c:v>661890.70000000112</c:v>
                      </c:pt>
                      <c:pt idx="21">
                        <c:v>1155986.2299999986</c:v>
                      </c:pt>
                      <c:pt idx="22">
                        <c:v>1704482.120000001</c:v>
                      </c:pt>
                      <c:pt idx="23">
                        <c:v>1149437.4499999993</c:v>
                      </c:pt>
                      <c:pt idx="24">
                        <c:v>1260459.4000000004</c:v>
                      </c:pt>
                      <c:pt idx="25">
                        <c:v>1359453.1500000004</c:v>
                      </c:pt>
                      <c:pt idx="26">
                        <c:v>2520162.459999999</c:v>
                      </c:pt>
                      <c:pt idx="27">
                        <c:v>1787714.9000000022</c:v>
                      </c:pt>
                      <c:pt idx="28">
                        <c:v>1769644.7599999979</c:v>
                      </c:pt>
                      <c:pt idx="29">
                        <c:v>1842320.7300000004</c:v>
                      </c:pt>
                      <c:pt idx="30">
                        <c:v>2758364.0300000012</c:v>
                      </c:pt>
                      <c:pt idx="31">
                        <c:v>6570249.3999999985</c:v>
                      </c:pt>
                      <c:pt idx="32">
                        <c:v>1450331.7299999967</c:v>
                      </c:pt>
                      <c:pt idx="33">
                        <c:v>660661.92000000179</c:v>
                      </c:pt>
                      <c:pt idx="34">
                        <c:v>444340.41000000387</c:v>
                      </c:pt>
                      <c:pt idx="35">
                        <c:v>806442.30999999493</c:v>
                      </c:pt>
                      <c:pt idx="36">
                        <c:v>305939.73000000417</c:v>
                      </c:pt>
                      <c:pt idx="37">
                        <c:v>407902.29999999702</c:v>
                      </c:pt>
                      <c:pt idx="38">
                        <c:v>257979.10000000149</c:v>
                      </c:pt>
                      <c:pt idx="39">
                        <c:v>199095.8900000006</c:v>
                      </c:pt>
                      <c:pt idx="40">
                        <c:v>647786.03999999911</c:v>
                      </c:pt>
                      <c:pt idx="41">
                        <c:v>276875.78000000119</c:v>
                      </c:pt>
                      <c:pt idx="42">
                        <c:v>253520.71000000089</c:v>
                      </c:pt>
                      <c:pt idx="43">
                        <c:v>301808.61999999732</c:v>
                      </c:pt>
                      <c:pt idx="44">
                        <c:v>392592.06000000238</c:v>
                      </c:pt>
                      <c:pt idx="45">
                        <c:v>2951392.9699999988</c:v>
                      </c:pt>
                      <c:pt idx="46">
                        <c:v>-824526</c:v>
                      </c:pt>
                      <c:pt idx="47">
                        <c:v>-3108</c:v>
                      </c:pt>
                      <c:pt idx="48">
                        <c:v>-292788</c:v>
                      </c:pt>
                      <c:pt idx="49">
                        <c:v>125118</c:v>
                      </c:pt>
                      <c:pt idx="50">
                        <c:v>203566</c:v>
                      </c:pt>
                      <c:pt idx="51">
                        <c:v>136897</c:v>
                      </c:pt>
                      <c:pt idx="52">
                        <c:v>53643</c:v>
                      </c:pt>
                      <c:pt idx="53">
                        <c:v>-9433</c:v>
                      </c:pt>
                      <c:pt idx="54">
                        <c:v>74260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303509</c:v>
                      </c:pt>
                      <c:pt idx="59">
                        <c:v>-336753</c:v>
                      </c:pt>
                      <c:pt idx="60">
                        <c:v>361842</c:v>
                      </c:pt>
                      <c:pt idx="61">
                        <c:v>335608</c:v>
                      </c:pt>
                      <c:pt idx="62">
                        <c:v>130363</c:v>
                      </c:pt>
                      <c:pt idx="63">
                        <c:v>-231155</c:v>
                      </c:pt>
                      <c:pt idx="64">
                        <c:v>88315</c:v>
                      </c:pt>
                      <c:pt idx="65">
                        <c:v>35296.079999998212</c:v>
                      </c:pt>
                      <c:pt idx="66">
                        <c:v>79316.760000005364</c:v>
                      </c:pt>
                      <c:pt idx="67">
                        <c:v>26700.919999994338</c:v>
                      </c:pt>
                      <c:pt idx="68">
                        <c:v>50484.5</c:v>
                      </c:pt>
                      <c:pt idx="69">
                        <c:v>8308.5500000044703</c:v>
                      </c:pt>
                      <c:pt idx="70">
                        <c:v>11094.5</c:v>
                      </c:pt>
                      <c:pt idx="71">
                        <c:v>6903.6999999955297</c:v>
                      </c:pt>
                      <c:pt idx="72">
                        <c:v>5601.3000000044703</c:v>
                      </c:pt>
                      <c:pt idx="73">
                        <c:v>-9389.9500000029802</c:v>
                      </c:pt>
                      <c:pt idx="74">
                        <c:v>15054.29999999702</c:v>
                      </c:pt>
                      <c:pt idx="75">
                        <c:v>64275.5</c:v>
                      </c:pt>
                      <c:pt idx="76">
                        <c:v>6116.8400000035763</c:v>
                      </c:pt>
                      <c:pt idx="77">
                        <c:v>58871.060000002384</c:v>
                      </c:pt>
                      <c:pt idx="78">
                        <c:v>36802.79999999702</c:v>
                      </c:pt>
                      <c:pt idx="79">
                        <c:v>43741</c:v>
                      </c:pt>
                      <c:pt idx="80">
                        <c:v>3147</c:v>
                      </c:pt>
                      <c:pt idx="81">
                        <c:v>59169.39999999851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2-CA51-40BD-B4B6-700C9C16AE2B}"/>
                  </c:ext>
                </c:extLst>
              </c15:ser>
            </c15:filteredLineSeries>
            <c15:filteredLineSeries>
              <c15:ser>
                <c:idx val="19"/>
                <c:order val="1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Data'!$X$1</c15:sqref>
                        </c15:formulaRef>
                      </c:ext>
                    </c:extLst>
                    <c:strCache>
                      <c:ptCount val="1"/>
                      <c:pt idx="0">
                        <c:v>BUDGET_VARIANCE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Data'!$A$2:$A$83</c15:sqref>
                        </c15:formulaRef>
                      </c:ext>
                    </c:extLst>
                    <c:numCache>
                      <c:formatCode>m/d/yyyy</c:formatCode>
                      <c:ptCount val="82"/>
                      <c:pt idx="0">
                        <c:v>45123</c:v>
                      </c:pt>
                      <c:pt idx="1">
                        <c:v>45125</c:v>
                      </c:pt>
                      <c:pt idx="2">
                        <c:v>45126</c:v>
                      </c:pt>
                      <c:pt idx="3">
                        <c:v>45127</c:v>
                      </c:pt>
                      <c:pt idx="4">
                        <c:v>45128</c:v>
                      </c:pt>
                      <c:pt idx="5">
                        <c:v>45131</c:v>
                      </c:pt>
                      <c:pt idx="6">
                        <c:v>45132</c:v>
                      </c:pt>
                      <c:pt idx="7">
                        <c:v>45133</c:v>
                      </c:pt>
                      <c:pt idx="8">
                        <c:v>45134</c:v>
                      </c:pt>
                      <c:pt idx="9">
                        <c:v>45135</c:v>
                      </c:pt>
                      <c:pt idx="10">
                        <c:v>45138</c:v>
                      </c:pt>
                      <c:pt idx="11">
                        <c:v>45139</c:v>
                      </c:pt>
                      <c:pt idx="12">
                        <c:v>45140</c:v>
                      </c:pt>
                      <c:pt idx="13">
                        <c:v>45141</c:v>
                      </c:pt>
                      <c:pt idx="14">
                        <c:v>45142</c:v>
                      </c:pt>
                      <c:pt idx="15">
                        <c:v>45145</c:v>
                      </c:pt>
                      <c:pt idx="16">
                        <c:v>45146</c:v>
                      </c:pt>
                      <c:pt idx="17">
                        <c:v>45147</c:v>
                      </c:pt>
                      <c:pt idx="18">
                        <c:v>45148</c:v>
                      </c:pt>
                      <c:pt idx="19">
                        <c:v>45149</c:v>
                      </c:pt>
                      <c:pt idx="20">
                        <c:v>45152</c:v>
                      </c:pt>
                      <c:pt idx="21">
                        <c:v>45153</c:v>
                      </c:pt>
                      <c:pt idx="22">
                        <c:v>45154</c:v>
                      </c:pt>
                      <c:pt idx="23">
                        <c:v>45155</c:v>
                      </c:pt>
                      <c:pt idx="24">
                        <c:v>45156</c:v>
                      </c:pt>
                      <c:pt idx="25">
                        <c:v>45159</c:v>
                      </c:pt>
                      <c:pt idx="26">
                        <c:v>45160</c:v>
                      </c:pt>
                      <c:pt idx="27">
                        <c:v>45161</c:v>
                      </c:pt>
                      <c:pt idx="28">
                        <c:v>45162</c:v>
                      </c:pt>
                      <c:pt idx="29">
                        <c:v>45163</c:v>
                      </c:pt>
                      <c:pt idx="30">
                        <c:v>45166</c:v>
                      </c:pt>
                      <c:pt idx="31">
                        <c:v>45167</c:v>
                      </c:pt>
                      <c:pt idx="32">
                        <c:v>45168</c:v>
                      </c:pt>
                      <c:pt idx="33">
                        <c:v>45169</c:v>
                      </c:pt>
                      <c:pt idx="34">
                        <c:v>45170</c:v>
                      </c:pt>
                      <c:pt idx="35">
                        <c:v>45174</c:v>
                      </c:pt>
                      <c:pt idx="36">
                        <c:v>45175</c:v>
                      </c:pt>
                      <c:pt idx="37">
                        <c:v>45176</c:v>
                      </c:pt>
                      <c:pt idx="38">
                        <c:v>45177</c:v>
                      </c:pt>
                      <c:pt idx="39">
                        <c:v>45180</c:v>
                      </c:pt>
                      <c:pt idx="40">
                        <c:v>45181</c:v>
                      </c:pt>
                      <c:pt idx="41">
                        <c:v>45182</c:v>
                      </c:pt>
                      <c:pt idx="42">
                        <c:v>45183</c:v>
                      </c:pt>
                      <c:pt idx="43">
                        <c:v>45184</c:v>
                      </c:pt>
                      <c:pt idx="44">
                        <c:v>45187</c:v>
                      </c:pt>
                      <c:pt idx="45">
                        <c:v>45188</c:v>
                      </c:pt>
                      <c:pt idx="46">
                        <c:v>45189</c:v>
                      </c:pt>
                      <c:pt idx="47">
                        <c:v>45190</c:v>
                      </c:pt>
                      <c:pt idx="48">
                        <c:v>45191</c:v>
                      </c:pt>
                      <c:pt idx="49">
                        <c:v>45194</c:v>
                      </c:pt>
                      <c:pt idx="50">
                        <c:v>45195</c:v>
                      </c:pt>
                      <c:pt idx="51">
                        <c:v>45196</c:v>
                      </c:pt>
                      <c:pt idx="52">
                        <c:v>45197</c:v>
                      </c:pt>
                      <c:pt idx="53">
                        <c:v>45198</c:v>
                      </c:pt>
                      <c:pt idx="54">
                        <c:v>45201</c:v>
                      </c:pt>
                      <c:pt idx="55">
                        <c:v>45202</c:v>
                      </c:pt>
                      <c:pt idx="56">
                        <c:v>45203</c:v>
                      </c:pt>
                      <c:pt idx="57">
                        <c:v>45204</c:v>
                      </c:pt>
                      <c:pt idx="58">
                        <c:v>45205</c:v>
                      </c:pt>
                      <c:pt idx="59">
                        <c:v>45208</c:v>
                      </c:pt>
                      <c:pt idx="60">
                        <c:v>45209</c:v>
                      </c:pt>
                      <c:pt idx="61">
                        <c:v>45210</c:v>
                      </c:pt>
                      <c:pt idx="62">
                        <c:v>45211</c:v>
                      </c:pt>
                      <c:pt idx="63">
                        <c:v>45212</c:v>
                      </c:pt>
                      <c:pt idx="64">
                        <c:v>45215</c:v>
                      </c:pt>
                      <c:pt idx="65">
                        <c:v>45216</c:v>
                      </c:pt>
                      <c:pt idx="66">
                        <c:v>45217</c:v>
                      </c:pt>
                      <c:pt idx="67">
                        <c:v>45218</c:v>
                      </c:pt>
                      <c:pt idx="68">
                        <c:v>45219</c:v>
                      </c:pt>
                      <c:pt idx="69">
                        <c:v>45222</c:v>
                      </c:pt>
                      <c:pt idx="70">
                        <c:v>45223</c:v>
                      </c:pt>
                      <c:pt idx="71">
                        <c:v>45224</c:v>
                      </c:pt>
                      <c:pt idx="72">
                        <c:v>45225</c:v>
                      </c:pt>
                      <c:pt idx="73">
                        <c:v>45226</c:v>
                      </c:pt>
                      <c:pt idx="74">
                        <c:v>45229</c:v>
                      </c:pt>
                      <c:pt idx="75">
                        <c:v>45230</c:v>
                      </c:pt>
                      <c:pt idx="76">
                        <c:v>45231</c:v>
                      </c:pt>
                      <c:pt idx="77">
                        <c:v>45232</c:v>
                      </c:pt>
                      <c:pt idx="78">
                        <c:v>45233</c:v>
                      </c:pt>
                      <c:pt idx="79">
                        <c:v>45236</c:v>
                      </c:pt>
                      <c:pt idx="80">
                        <c:v>45237</c:v>
                      </c:pt>
                      <c:pt idx="81">
                        <c:v>45238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Data'!$X$2:$X$83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82"/>
                      <c:pt idx="0">
                        <c:v>-4624722.9600000009</c:v>
                      </c:pt>
                      <c:pt idx="1">
                        <c:v>-4205705.5799999982</c:v>
                      </c:pt>
                      <c:pt idx="2">
                        <c:v>-3398739.9299999997</c:v>
                      </c:pt>
                      <c:pt idx="3">
                        <c:v>-2518683.9699999988</c:v>
                      </c:pt>
                      <c:pt idx="4">
                        <c:v>-2419091</c:v>
                      </c:pt>
                      <c:pt idx="5">
                        <c:v>-2167973.1599999964</c:v>
                      </c:pt>
                      <c:pt idx="6">
                        <c:v>-2126591.3000000045</c:v>
                      </c:pt>
                      <c:pt idx="7">
                        <c:v>-1849976.8900000006</c:v>
                      </c:pt>
                      <c:pt idx="8">
                        <c:v>-1764702.8400000036</c:v>
                      </c:pt>
                      <c:pt idx="9">
                        <c:v>-1424565.3100000024</c:v>
                      </c:pt>
                      <c:pt idx="10">
                        <c:v>-1161975.0600000024</c:v>
                      </c:pt>
                      <c:pt idx="11">
                        <c:v>-913363.37000000477</c:v>
                      </c:pt>
                      <c:pt idx="12">
                        <c:v>-550146.61999999732</c:v>
                      </c:pt>
                      <c:pt idx="13">
                        <c:v>-781963</c:v>
                      </c:pt>
                      <c:pt idx="14">
                        <c:v>-478674.70000000298</c:v>
                      </c:pt>
                      <c:pt idx="15">
                        <c:v>-216082.57000000775</c:v>
                      </c:pt>
                      <c:pt idx="16">
                        <c:v>-91903.810000002384</c:v>
                      </c:pt>
                      <c:pt idx="17">
                        <c:v>98474.320000000298</c:v>
                      </c:pt>
                      <c:pt idx="18">
                        <c:v>278640.36999999732</c:v>
                      </c:pt>
                      <c:pt idx="19">
                        <c:v>930340.61999999732</c:v>
                      </c:pt>
                      <c:pt idx="20">
                        <c:v>1075360.4300000072</c:v>
                      </c:pt>
                      <c:pt idx="21">
                        <c:v>1030623.1299999952</c:v>
                      </c:pt>
                      <c:pt idx="22">
                        <c:v>1121999.0900000036</c:v>
                      </c:pt>
                      <c:pt idx="23">
                        <c:v>1124431.3900000006</c:v>
                      </c:pt>
                      <c:pt idx="24">
                        <c:v>1313169.0300000012</c:v>
                      </c:pt>
                      <c:pt idx="25">
                        <c:v>1532458.4399999976</c:v>
                      </c:pt>
                      <c:pt idx="26">
                        <c:v>1470927.5600000024</c:v>
                      </c:pt>
                      <c:pt idx="27">
                        <c:v>1581073.4300000072</c:v>
                      </c:pt>
                      <c:pt idx="28">
                        <c:v>1763980.4899999946</c:v>
                      </c:pt>
                      <c:pt idx="29">
                        <c:v>1867091.3299999982</c:v>
                      </c:pt>
                      <c:pt idx="30">
                        <c:v>2056148.0600000024</c:v>
                      </c:pt>
                      <c:pt idx="31">
                        <c:v>2095946.9200000018</c:v>
                      </c:pt>
                      <c:pt idx="32">
                        <c:v>2010811.549999997</c:v>
                      </c:pt>
                      <c:pt idx="33">
                        <c:v>2021969.2800000012</c:v>
                      </c:pt>
                      <c:pt idx="34">
                        <c:v>2061621.0799999982</c:v>
                      </c:pt>
                      <c:pt idx="35">
                        <c:v>1947686.8099999949</c:v>
                      </c:pt>
                      <c:pt idx="36">
                        <c:v>1802193.4700000063</c:v>
                      </c:pt>
                      <c:pt idx="37">
                        <c:v>1891954.6899999976</c:v>
                      </c:pt>
                      <c:pt idx="38">
                        <c:v>1864371.7299999967</c:v>
                      </c:pt>
                      <c:pt idx="39">
                        <c:v>1757957.9399999976</c:v>
                      </c:pt>
                      <c:pt idx="40">
                        <c:v>1668990.0100000054</c:v>
                      </c:pt>
                      <c:pt idx="41">
                        <c:v>1473198.6600000039</c:v>
                      </c:pt>
                      <c:pt idx="42">
                        <c:v>1494544.7899999991</c:v>
                      </c:pt>
                      <c:pt idx="43">
                        <c:v>1449640.3899999931</c:v>
                      </c:pt>
                      <c:pt idx="44">
                        <c:v>769852.3200000003</c:v>
                      </c:pt>
                      <c:pt idx="45">
                        <c:v>1294776.1199999973</c:v>
                      </c:pt>
                      <c:pt idx="46">
                        <c:v>803225.67000000179</c:v>
                      </c:pt>
                      <c:pt idx="47">
                        <c:v>802986</c:v>
                      </c:pt>
                      <c:pt idx="48">
                        <c:v>837080.34000000358</c:v>
                      </c:pt>
                      <c:pt idx="49">
                        <c:v>878304.78000000119</c:v>
                      </c:pt>
                      <c:pt idx="50">
                        <c:v>930336.53999999911</c:v>
                      </c:pt>
                      <c:pt idx="51">
                        <c:v>929009.6400000006</c:v>
                      </c:pt>
                      <c:pt idx="52">
                        <c:v>900160.18999999762</c:v>
                      </c:pt>
                      <c:pt idx="53">
                        <c:v>919018.3900000006</c:v>
                      </c:pt>
                      <c:pt idx="54">
                        <c:v>919018.3900000006</c:v>
                      </c:pt>
                      <c:pt idx="55">
                        <c:v>919018.3900000006</c:v>
                      </c:pt>
                      <c:pt idx="56">
                        <c:v>919018.3900000006</c:v>
                      </c:pt>
                      <c:pt idx="57">
                        <c:v>919018.3900000006</c:v>
                      </c:pt>
                      <c:pt idx="58">
                        <c:v>1159580.7899999991</c:v>
                      </c:pt>
                      <c:pt idx="59">
                        <c:v>822827.78999999911</c:v>
                      </c:pt>
                      <c:pt idx="60">
                        <c:v>781831.07999999821</c:v>
                      </c:pt>
                      <c:pt idx="61">
                        <c:v>1092683.6799999997</c:v>
                      </c:pt>
                      <c:pt idx="62">
                        <c:v>1092683.7299999967</c:v>
                      </c:pt>
                      <c:pt idx="63">
                        <c:v>841515.13000000268</c:v>
                      </c:pt>
                      <c:pt idx="64">
                        <c:v>841515.28000000119</c:v>
                      </c:pt>
                      <c:pt idx="65">
                        <c:v>825639.46000000089</c:v>
                      </c:pt>
                      <c:pt idx="66">
                        <c:v>825816.22000000626</c:v>
                      </c:pt>
                      <c:pt idx="67">
                        <c:v>829765.03999999911</c:v>
                      </c:pt>
                      <c:pt idx="68">
                        <c:v>830659.53999999911</c:v>
                      </c:pt>
                      <c:pt idx="69">
                        <c:v>795414.53999999911</c:v>
                      </c:pt>
                      <c:pt idx="70">
                        <c:v>785624.24000000209</c:v>
                      </c:pt>
                      <c:pt idx="71">
                        <c:v>776759.73999999464</c:v>
                      </c:pt>
                      <c:pt idx="72">
                        <c:v>768894.03999999911</c:v>
                      </c:pt>
                      <c:pt idx="73">
                        <c:v>745127.49000000209</c:v>
                      </c:pt>
                      <c:pt idx="74">
                        <c:v>737964.08999999613</c:v>
                      </c:pt>
                      <c:pt idx="75">
                        <c:v>735888.83999999613</c:v>
                      </c:pt>
                      <c:pt idx="76">
                        <c:v>736725.15999999642</c:v>
                      </c:pt>
                      <c:pt idx="77">
                        <c:v>735897.71999999881</c:v>
                      </c:pt>
                      <c:pt idx="78">
                        <c:v>635198.06000000238</c:v>
                      </c:pt>
                      <c:pt idx="79">
                        <c:v>632825.10000000149</c:v>
                      </c:pt>
                      <c:pt idx="80">
                        <c:v>608825.10000000149</c:v>
                      </c:pt>
                      <c:pt idx="81">
                        <c:v>603325.57999999821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CA51-40BD-B4B6-700C9C16AE2B}"/>
                  </c:ext>
                </c:extLst>
              </c15:ser>
            </c15:filteredLineSeries>
            <c15:filteredLineSeries>
              <c15:ser>
                <c:idx val="20"/>
                <c:order val="1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Data'!$Y$1</c15:sqref>
                        </c15:formulaRef>
                      </c:ext>
                    </c:extLst>
                    <c:strCache>
                      <c:ptCount val="1"/>
                      <c:pt idx="0">
                        <c:v>FINALIZED_AVG_STU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Data'!$A$2:$A$83</c15:sqref>
                        </c15:formulaRef>
                      </c:ext>
                    </c:extLst>
                    <c:numCache>
                      <c:formatCode>m/d/yyyy</c:formatCode>
                      <c:ptCount val="82"/>
                      <c:pt idx="0">
                        <c:v>45123</c:v>
                      </c:pt>
                      <c:pt idx="1">
                        <c:v>45125</c:v>
                      </c:pt>
                      <c:pt idx="2">
                        <c:v>45126</c:v>
                      </c:pt>
                      <c:pt idx="3">
                        <c:v>45127</c:v>
                      </c:pt>
                      <c:pt idx="4">
                        <c:v>45128</c:v>
                      </c:pt>
                      <c:pt idx="5">
                        <c:v>45131</c:v>
                      </c:pt>
                      <c:pt idx="6">
                        <c:v>45132</c:v>
                      </c:pt>
                      <c:pt idx="7">
                        <c:v>45133</c:v>
                      </c:pt>
                      <c:pt idx="8">
                        <c:v>45134</c:v>
                      </c:pt>
                      <c:pt idx="9">
                        <c:v>45135</c:v>
                      </c:pt>
                      <c:pt idx="10">
                        <c:v>45138</c:v>
                      </c:pt>
                      <c:pt idx="11">
                        <c:v>45139</c:v>
                      </c:pt>
                      <c:pt idx="12">
                        <c:v>45140</c:v>
                      </c:pt>
                      <c:pt idx="13">
                        <c:v>45141</c:v>
                      </c:pt>
                      <c:pt idx="14">
                        <c:v>45142</c:v>
                      </c:pt>
                      <c:pt idx="15">
                        <c:v>45145</c:v>
                      </c:pt>
                      <c:pt idx="16">
                        <c:v>45146</c:v>
                      </c:pt>
                      <c:pt idx="17">
                        <c:v>45147</c:v>
                      </c:pt>
                      <c:pt idx="18">
                        <c:v>45148</c:v>
                      </c:pt>
                      <c:pt idx="19">
                        <c:v>45149</c:v>
                      </c:pt>
                      <c:pt idx="20">
                        <c:v>45152</c:v>
                      </c:pt>
                      <c:pt idx="21">
                        <c:v>45153</c:v>
                      </c:pt>
                      <c:pt idx="22">
                        <c:v>45154</c:v>
                      </c:pt>
                      <c:pt idx="23">
                        <c:v>45155</c:v>
                      </c:pt>
                      <c:pt idx="24">
                        <c:v>45156</c:v>
                      </c:pt>
                      <c:pt idx="25">
                        <c:v>45159</c:v>
                      </c:pt>
                      <c:pt idx="26">
                        <c:v>45160</c:v>
                      </c:pt>
                      <c:pt idx="27">
                        <c:v>45161</c:v>
                      </c:pt>
                      <c:pt idx="28">
                        <c:v>45162</c:v>
                      </c:pt>
                      <c:pt idx="29">
                        <c:v>45163</c:v>
                      </c:pt>
                      <c:pt idx="30">
                        <c:v>45166</c:v>
                      </c:pt>
                      <c:pt idx="31">
                        <c:v>45167</c:v>
                      </c:pt>
                      <c:pt idx="32">
                        <c:v>45168</c:v>
                      </c:pt>
                      <c:pt idx="33">
                        <c:v>45169</c:v>
                      </c:pt>
                      <c:pt idx="34">
                        <c:v>45170</c:v>
                      </c:pt>
                      <c:pt idx="35">
                        <c:v>45174</c:v>
                      </c:pt>
                      <c:pt idx="36">
                        <c:v>45175</c:v>
                      </c:pt>
                      <c:pt idx="37">
                        <c:v>45176</c:v>
                      </c:pt>
                      <c:pt idx="38">
                        <c:v>45177</c:v>
                      </c:pt>
                      <c:pt idx="39">
                        <c:v>45180</c:v>
                      </c:pt>
                      <c:pt idx="40">
                        <c:v>45181</c:v>
                      </c:pt>
                      <c:pt idx="41">
                        <c:v>45182</c:v>
                      </c:pt>
                      <c:pt idx="42">
                        <c:v>45183</c:v>
                      </c:pt>
                      <c:pt idx="43">
                        <c:v>45184</c:v>
                      </c:pt>
                      <c:pt idx="44">
                        <c:v>45187</c:v>
                      </c:pt>
                      <c:pt idx="45">
                        <c:v>45188</c:v>
                      </c:pt>
                      <c:pt idx="46">
                        <c:v>45189</c:v>
                      </c:pt>
                      <c:pt idx="47">
                        <c:v>45190</c:v>
                      </c:pt>
                      <c:pt idx="48">
                        <c:v>45191</c:v>
                      </c:pt>
                      <c:pt idx="49">
                        <c:v>45194</c:v>
                      </c:pt>
                      <c:pt idx="50">
                        <c:v>45195</c:v>
                      </c:pt>
                      <c:pt idx="51">
                        <c:v>45196</c:v>
                      </c:pt>
                      <c:pt idx="52">
                        <c:v>45197</c:v>
                      </c:pt>
                      <c:pt idx="53">
                        <c:v>45198</c:v>
                      </c:pt>
                      <c:pt idx="54">
                        <c:v>45201</c:v>
                      </c:pt>
                      <c:pt idx="55">
                        <c:v>45202</c:v>
                      </c:pt>
                      <c:pt idx="56">
                        <c:v>45203</c:v>
                      </c:pt>
                      <c:pt idx="57">
                        <c:v>45204</c:v>
                      </c:pt>
                      <c:pt idx="58">
                        <c:v>45205</c:v>
                      </c:pt>
                      <c:pt idx="59">
                        <c:v>45208</c:v>
                      </c:pt>
                      <c:pt idx="60">
                        <c:v>45209</c:v>
                      </c:pt>
                      <c:pt idx="61">
                        <c:v>45210</c:v>
                      </c:pt>
                      <c:pt idx="62">
                        <c:v>45211</c:v>
                      </c:pt>
                      <c:pt idx="63">
                        <c:v>45212</c:v>
                      </c:pt>
                      <c:pt idx="64">
                        <c:v>45215</c:v>
                      </c:pt>
                      <c:pt idx="65">
                        <c:v>45216</c:v>
                      </c:pt>
                      <c:pt idx="66">
                        <c:v>45217</c:v>
                      </c:pt>
                      <c:pt idx="67">
                        <c:v>45218</c:v>
                      </c:pt>
                      <c:pt idx="68">
                        <c:v>45219</c:v>
                      </c:pt>
                      <c:pt idx="69">
                        <c:v>45222</c:v>
                      </c:pt>
                      <c:pt idx="70">
                        <c:v>45223</c:v>
                      </c:pt>
                      <c:pt idx="71">
                        <c:v>45224</c:v>
                      </c:pt>
                      <c:pt idx="72">
                        <c:v>45225</c:v>
                      </c:pt>
                      <c:pt idx="73">
                        <c:v>45226</c:v>
                      </c:pt>
                      <c:pt idx="74">
                        <c:v>45229</c:v>
                      </c:pt>
                      <c:pt idx="75">
                        <c:v>45230</c:v>
                      </c:pt>
                      <c:pt idx="76">
                        <c:v>45231</c:v>
                      </c:pt>
                      <c:pt idx="77">
                        <c:v>45232</c:v>
                      </c:pt>
                      <c:pt idx="78">
                        <c:v>45233</c:v>
                      </c:pt>
                      <c:pt idx="79">
                        <c:v>45236</c:v>
                      </c:pt>
                      <c:pt idx="80">
                        <c:v>45237</c:v>
                      </c:pt>
                      <c:pt idx="81">
                        <c:v>45238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Data'!$Y$2:$Y$83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82"/>
                      <c:pt idx="0">
                        <c:v>0</c:v>
                      </c:pt>
                      <c:pt idx="1">
                        <c:v>148.17804878048781</c:v>
                      </c:pt>
                      <c:pt idx="2">
                        <c:v>9962.4310000000005</c:v>
                      </c:pt>
                      <c:pt idx="3">
                        <c:v>4347.9541666666664</c:v>
                      </c:pt>
                      <c:pt idx="4">
                        <c:v>2999.6153846153848</c:v>
                      </c:pt>
                      <c:pt idx="5">
                        <c:v>1786.1288461538452</c:v>
                      </c:pt>
                      <c:pt idx="6">
                        <c:v>6744.9567213114769</c:v>
                      </c:pt>
                      <c:pt idx="7">
                        <c:v>4266.6755102040834</c:v>
                      </c:pt>
                      <c:pt idx="8">
                        <c:v>3577.1009999999965</c:v>
                      </c:pt>
                      <c:pt idx="9">
                        <c:v>4698.7471698113177</c:v>
                      </c:pt>
                      <c:pt idx="10">
                        <c:v>1670.0959595959596</c:v>
                      </c:pt>
                      <c:pt idx="11">
                        <c:v>5808.2776612903235</c:v>
                      </c:pt>
                      <c:pt idx="12">
                        <c:v>4446.6292307692293</c:v>
                      </c:pt>
                      <c:pt idx="13">
                        <c:v>2809.8979661016947</c:v>
                      </c:pt>
                      <c:pt idx="14">
                        <c:v>4574.4286363636402</c:v>
                      </c:pt>
                      <c:pt idx="15">
                        <c:v>2228.2415699658713</c:v>
                      </c:pt>
                      <c:pt idx="16">
                        <c:v>9061.5496062992115</c:v>
                      </c:pt>
                      <c:pt idx="17">
                        <c:v>4627.1539779005534</c:v>
                      </c:pt>
                      <c:pt idx="18">
                        <c:v>4600.7763333333287</c:v>
                      </c:pt>
                      <c:pt idx="19">
                        <c:v>5981.5581896551721</c:v>
                      </c:pt>
                      <c:pt idx="20">
                        <c:v>2042.8725308642011</c:v>
                      </c:pt>
                      <c:pt idx="21">
                        <c:v>5376.6801395348775</c:v>
                      </c:pt>
                      <c:pt idx="22">
                        <c:v>4657.0549726775989</c:v>
                      </c:pt>
                      <c:pt idx="23">
                        <c:v>4749.7415289256169</c:v>
                      </c:pt>
                      <c:pt idx="24">
                        <c:v>4119.1483660130734</c:v>
                      </c:pt>
                      <c:pt idx="25">
                        <c:v>2343.884741379311</c:v>
                      </c:pt>
                      <c:pt idx="26">
                        <c:v>7434.1075516224164</c:v>
                      </c:pt>
                      <c:pt idx="27">
                        <c:v>4525.8605063291197</c:v>
                      </c:pt>
                      <c:pt idx="28">
                        <c:v>4096.3999074074027</c:v>
                      </c:pt>
                      <c:pt idx="29">
                        <c:v>4075.9308185840719</c:v>
                      </c:pt>
                      <c:pt idx="30">
                        <c:v>1957.6749680624564</c:v>
                      </c:pt>
                      <c:pt idx="31">
                        <c:v>7738.809658421671</c:v>
                      </c:pt>
                      <c:pt idx="32">
                        <c:v>9356.978903225785</c:v>
                      </c:pt>
                      <c:pt idx="33">
                        <c:v>4181.4045569620366</c:v>
                      </c:pt>
                      <c:pt idx="34">
                        <c:v>4628.5459375000401</c:v>
                      </c:pt>
                      <c:pt idx="35">
                        <c:v>4634.7259195402012</c:v>
                      </c:pt>
                      <c:pt idx="36">
                        <c:v>4025.5227631579496</c:v>
                      </c:pt>
                      <c:pt idx="37">
                        <c:v>4855.9797619047267</c:v>
                      </c:pt>
                      <c:pt idx="38">
                        <c:v>4606.7696428571699</c:v>
                      </c:pt>
                      <c:pt idx="39">
                        <c:v>2237.0324719101191</c:v>
                      </c:pt>
                      <c:pt idx="40">
                        <c:v>3598.8113333333285</c:v>
                      </c:pt>
                      <c:pt idx="41">
                        <c:v>3460.9472500000147</c:v>
                      </c:pt>
                      <c:pt idx="42">
                        <c:v>3570.7142253521251</c:v>
                      </c:pt>
                      <c:pt idx="43">
                        <c:v>2743.7147272727029</c:v>
                      </c:pt>
                      <c:pt idx="44">
                        <c:v>1915.0832195122068</c:v>
                      </c:pt>
                      <c:pt idx="45">
                        <c:v>11264.858664122134</c:v>
                      </c:pt>
                      <c:pt idx="46">
                        <c:v>-17924.478260869564</c:v>
                      </c:pt>
                      <c:pt idx="47">
                        <c:v>-3108</c:v>
                      </c:pt>
                      <c:pt idx="48">
                        <c:v>-32532</c:v>
                      </c:pt>
                      <c:pt idx="49">
                        <c:v>-125118</c:v>
                      </c:pt>
                      <c:pt idx="50">
                        <c:v>3450.2711864406779</c:v>
                      </c:pt>
                      <c:pt idx="51">
                        <c:v>6844.85</c:v>
                      </c:pt>
                      <c:pt idx="52">
                        <c:v>4470.25</c:v>
                      </c:pt>
                      <c:pt idx="53">
                        <c:v>-943.3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37938.625</c:v>
                      </c:pt>
                      <c:pt idx="59">
                        <c:v>0</c:v>
                      </c:pt>
                      <c:pt idx="60">
                        <c:v>4580.2784810126586</c:v>
                      </c:pt>
                      <c:pt idx="61">
                        <c:v>23972</c:v>
                      </c:pt>
                      <c:pt idx="62">
                        <c:v>5667.95652173913</c:v>
                      </c:pt>
                      <c:pt idx="63">
                        <c:v>115577.5</c:v>
                      </c:pt>
                      <c:pt idx="64">
                        <c:v>8028.636363636364</c:v>
                      </c:pt>
                      <c:pt idx="65">
                        <c:v>3921.7866666664681</c:v>
                      </c:pt>
                      <c:pt idx="66">
                        <c:v>7931.6760000005361</c:v>
                      </c:pt>
                      <c:pt idx="67">
                        <c:v>3814.4171428563341</c:v>
                      </c:pt>
                      <c:pt idx="68">
                        <c:v>5048.45</c:v>
                      </c:pt>
                      <c:pt idx="69">
                        <c:v>-8308.5500000044703</c:v>
                      </c:pt>
                      <c:pt idx="70">
                        <c:v>11094.5</c:v>
                      </c:pt>
                      <c:pt idx="71">
                        <c:v>-3451.8499999977648</c:v>
                      </c:pt>
                      <c:pt idx="72">
                        <c:v>254.60454545474866</c:v>
                      </c:pt>
                      <c:pt idx="73">
                        <c:v>9389.9500000029802</c:v>
                      </c:pt>
                      <c:pt idx="74">
                        <c:v>3763.5749999992549</c:v>
                      </c:pt>
                      <c:pt idx="75">
                        <c:v>2295.5535714285716</c:v>
                      </c:pt>
                      <c:pt idx="76">
                        <c:v>6116.8400000035763</c:v>
                      </c:pt>
                      <c:pt idx="77">
                        <c:v>3463.0035294119048</c:v>
                      </c:pt>
                      <c:pt idx="78">
                        <c:v>6133.7999999995036</c:v>
                      </c:pt>
                      <c:pt idx="79">
                        <c:v>3645.0833333333335</c:v>
                      </c:pt>
                      <c:pt idx="80">
                        <c:v>0</c:v>
                      </c:pt>
                      <c:pt idx="81">
                        <c:v>8452.7714285712154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6D75-49B7-BE5A-C76B39080FBA}"/>
                  </c:ext>
                </c:extLst>
              </c15:ser>
            </c15:filteredLineSeries>
            <c15:filteredLineSeries>
              <c15:ser>
                <c:idx val="21"/>
                <c:order val="1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Data'!$Z$1</c15:sqref>
                        </c15:formulaRef>
                      </c:ext>
                    </c:extLst>
                    <c:strCache>
                      <c:ptCount val="1"/>
                      <c:pt idx="0">
                        <c:v>CUMULAT_FINAL_AVG/STUDENT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Data'!$A$2:$A$83</c15:sqref>
                        </c15:formulaRef>
                      </c:ext>
                    </c:extLst>
                    <c:numCache>
                      <c:formatCode>m/d/yyyy</c:formatCode>
                      <c:ptCount val="82"/>
                      <c:pt idx="0">
                        <c:v>45123</c:v>
                      </c:pt>
                      <c:pt idx="1">
                        <c:v>45125</c:v>
                      </c:pt>
                      <c:pt idx="2">
                        <c:v>45126</c:v>
                      </c:pt>
                      <c:pt idx="3">
                        <c:v>45127</c:v>
                      </c:pt>
                      <c:pt idx="4">
                        <c:v>45128</c:v>
                      </c:pt>
                      <c:pt idx="5">
                        <c:v>45131</c:v>
                      </c:pt>
                      <c:pt idx="6">
                        <c:v>45132</c:v>
                      </c:pt>
                      <c:pt idx="7">
                        <c:v>45133</c:v>
                      </c:pt>
                      <c:pt idx="8">
                        <c:v>45134</c:v>
                      </c:pt>
                      <c:pt idx="9">
                        <c:v>45135</c:v>
                      </c:pt>
                      <c:pt idx="10">
                        <c:v>45138</c:v>
                      </c:pt>
                      <c:pt idx="11">
                        <c:v>45139</c:v>
                      </c:pt>
                      <c:pt idx="12">
                        <c:v>45140</c:v>
                      </c:pt>
                      <c:pt idx="13">
                        <c:v>45141</c:v>
                      </c:pt>
                      <c:pt idx="14">
                        <c:v>45142</c:v>
                      </c:pt>
                      <c:pt idx="15">
                        <c:v>45145</c:v>
                      </c:pt>
                      <c:pt idx="16">
                        <c:v>45146</c:v>
                      </c:pt>
                      <c:pt idx="17">
                        <c:v>45147</c:v>
                      </c:pt>
                      <c:pt idx="18">
                        <c:v>45148</c:v>
                      </c:pt>
                      <c:pt idx="19">
                        <c:v>45149</c:v>
                      </c:pt>
                      <c:pt idx="20">
                        <c:v>45152</c:v>
                      </c:pt>
                      <c:pt idx="21">
                        <c:v>45153</c:v>
                      </c:pt>
                      <c:pt idx="22">
                        <c:v>45154</c:v>
                      </c:pt>
                      <c:pt idx="23">
                        <c:v>45155</c:v>
                      </c:pt>
                      <c:pt idx="24">
                        <c:v>45156</c:v>
                      </c:pt>
                      <c:pt idx="25">
                        <c:v>45159</c:v>
                      </c:pt>
                      <c:pt idx="26">
                        <c:v>45160</c:v>
                      </c:pt>
                      <c:pt idx="27">
                        <c:v>45161</c:v>
                      </c:pt>
                      <c:pt idx="28">
                        <c:v>45162</c:v>
                      </c:pt>
                      <c:pt idx="29">
                        <c:v>45163</c:v>
                      </c:pt>
                      <c:pt idx="30">
                        <c:v>45166</c:v>
                      </c:pt>
                      <c:pt idx="31">
                        <c:v>45167</c:v>
                      </c:pt>
                      <c:pt idx="32">
                        <c:v>45168</c:v>
                      </c:pt>
                      <c:pt idx="33">
                        <c:v>45169</c:v>
                      </c:pt>
                      <c:pt idx="34">
                        <c:v>45170</c:v>
                      </c:pt>
                      <c:pt idx="35">
                        <c:v>45174</c:v>
                      </c:pt>
                      <c:pt idx="36">
                        <c:v>45175</c:v>
                      </c:pt>
                      <c:pt idx="37">
                        <c:v>45176</c:v>
                      </c:pt>
                      <c:pt idx="38">
                        <c:v>45177</c:v>
                      </c:pt>
                      <c:pt idx="39">
                        <c:v>45180</c:v>
                      </c:pt>
                      <c:pt idx="40">
                        <c:v>45181</c:v>
                      </c:pt>
                      <c:pt idx="41">
                        <c:v>45182</c:v>
                      </c:pt>
                      <c:pt idx="42">
                        <c:v>45183</c:v>
                      </c:pt>
                      <c:pt idx="43">
                        <c:v>45184</c:v>
                      </c:pt>
                      <c:pt idx="44">
                        <c:v>45187</c:v>
                      </c:pt>
                      <c:pt idx="45">
                        <c:v>45188</c:v>
                      </c:pt>
                      <c:pt idx="46">
                        <c:v>45189</c:v>
                      </c:pt>
                      <c:pt idx="47">
                        <c:v>45190</c:v>
                      </c:pt>
                      <c:pt idx="48">
                        <c:v>45191</c:v>
                      </c:pt>
                      <c:pt idx="49">
                        <c:v>45194</c:v>
                      </c:pt>
                      <c:pt idx="50">
                        <c:v>45195</c:v>
                      </c:pt>
                      <c:pt idx="51">
                        <c:v>45196</c:v>
                      </c:pt>
                      <c:pt idx="52">
                        <c:v>45197</c:v>
                      </c:pt>
                      <c:pt idx="53">
                        <c:v>45198</c:v>
                      </c:pt>
                      <c:pt idx="54">
                        <c:v>45201</c:v>
                      </c:pt>
                      <c:pt idx="55">
                        <c:v>45202</c:v>
                      </c:pt>
                      <c:pt idx="56">
                        <c:v>45203</c:v>
                      </c:pt>
                      <c:pt idx="57">
                        <c:v>45204</c:v>
                      </c:pt>
                      <c:pt idx="58">
                        <c:v>45205</c:v>
                      </c:pt>
                      <c:pt idx="59">
                        <c:v>45208</c:v>
                      </c:pt>
                      <c:pt idx="60">
                        <c:v>45209</c:v>
                      </c:pt>
                      <c:pt idx="61">
                        <c:v>45210</c:v>
                      </c:pt>
                      <c:pt idx="62">
                        <c:v>45211</c:v>
                      </c:pt>
                      <c:pt idx="63">
                        <c:v>45212</c:v>
                      </c:pt>
                      <c:pt idx="64">
                        <c:v>45215</c:v>
                      </c:pt>
                      <c:pt idx="65">
                        <c:v>45216</c:v>
                      </c:pt>
                      <c:pt idx="66">
                        <c:v>45217</c:v>
                      </c:pt>
                      <c:pt idx="67">
                        <c:v>45218</c:v>
                      </c:pt>
                      <c:pt idx="68">
                        <c:v>45219</c:v>
                      </c:pt>
                      <c:pt idx="69">
                        <c:v>45222</c:v>
                      </c:pt>
                      <c:pt idx="70">
                        <c:v>45223</c:v>
                      </c:pt>
                      <c:pt idx="71">
                        <c:v>45224</c:v>
                      </c:pt>
                      <c:pt idx="72">
                        <c:v>45225</c:v>
                      </c:pt>
                      <c:pt idx="73">
                        <c:v>45226</c:v>
                      </c:pt>
                      <c:pt idx="74">
                        <c:v>45229</c:v>
                      </c:pt>
                      <c:pt idx="75">
                        <c:v>45230</c:v>
                      </c:pt>
                      <c:pt idx="76">
                        <c:v>45231</c:v>
                      </c:pt>
                      <c:pt idx="77">
                        <c:v>45232</c:v>
                      </c:pt>
                      <c:pt idx="78">
                        <c:v>45233</c:v>
                      </c:pt>
                      <c:pt idx="79">
                        <c:v>45236</c:v>
                      </c:pt>
                      <c:pt idx="80">
                        <c:v>45237</c:v>
                      </c:pt>
                      <c:pt idx="81">
                        <c:v>45238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Data'!$Z$2:$Z$83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82"/>
                      <c:pt idx="1">
                        <c:v>148.17804878048781</c:v>
                      </c:pt>
                      <c:pt idx="2">
                        <c:v>2441.2278037383176</c:v>
                      </c:pt>
                      <c:pt idx="3">
                        <c:v>2858.7591240875913</c:v>
                      </c:pt>
                      <c:pt idx="4">
                        <c:v>2881.2269938650306</c:v>
                      </c:pt>
                      <c:pt idx="5">
                        <c:v>2616.3660465116277</c:v>
                      </c:pt>
                      <c:pt idx="6">
                        <c:v>3129.2866802443991</c:v>
                      </c:pt>
                      <c:pt idx="7">
                        <c:v>3232.4941851851854</c:v>
                      </c:pt>
                      <c:pt idx="8">
                        <c:v>3261.6981525423726</c:v>
                      </c:pt>
                      <c:pt idx="9">
                        <c:v>3380.1485381026437</c:v>
                      </c:pt>
                      <c:pt idx="10">
                        <c:v>3151.9878840970346</c:v>
                      </c:pt>
                      <c:pt idx="11">
                        <c:v>3532.3342263279446</c:v>
                      </c:pt>
                      <c:pt idx="12">
                        <c:v>3596.1679269602578</c:v>
                      </c:pt>
                      <c:pt idx="13">
                        <c:v>3507.7219256434696</c:v>
                      </c:pt>
                      <c:pt idx="14">
                        <c:v>3608.9624245038826</c:v>
                      </c:pt>
                      <c:pt idx="15">
                        <c:v>3330.3458884297524</c:v>
                      </c:pt>
                      <c:pt idx="16">
                        <c:v>3791.3103419886006</c:v>
                      </c:pt>
                      <c:pt idx="17">
                        <c:v>3877.2692613636364</c:v>
                      </c:pt>
                      <c:pt idx="18">
                        <c:v>3934.0891884816751</c:v>
                      </c:pt>
                      <c:pt idx="19">
                        <c:v>4051.3184106614017</c:v>
                      </c:pt>
                      <c:pt idx="20">
                        <c:v>3774.4092765957448</c:v>
                      </c:pt>
                      <c:pt idx="21">
                        <c:v>3908.7126822612081</c:v>
                      </c:pt>
                      <c:pt idx="22">
                        <c:v>4002.1597236438079</c:v>
                      </c:pt>
                      <c:pt idx="23">
                        <c:v>4059.1766782225022</c:v>
                      </c:pt>
                      <c:pt idx="24">
                        <c:v>4064.45156654211</c:v>
                      </c:pt>
                      <c:pt idx="25">
                        <c:v>3818.5957501847747</c:v>
                      </c:pt>
                      <c:pt idx="26">
                        <c:v>4097.2811755343337</c:v>
                      </c:pt>
                      <c:pt idx="27">
                        <c:v>4132.6011913206767</c:v>
                      </c:pt>
                      <c:pt idx="28">
                        <c:v>4129.608089952153</c:v>
                      </c:pt>
                      <c:pt idx="29">
                        <c:v>4125.3343315131233</c:v>
                      </c:pt>
                      <c:pt idx="30">
                        <c:v>3694.3108989556877</c:v>
                      </c:pt>
                      <c:pt idx="31">
                        <c:v>4127.0493295526148</c:v>
                      </c:pt>
                      <c:pt idx="32">
                        <c:v>4227.2519357231149</c:v>
                      </c:pt>
                      <c:pt idx="33">
                        <c:v>4226.3736760426764</c:v>
                      </c:pt>
                      <c:pt idx="34">
                        <c:v>4231.000777804411</c:v>
                      </c:pt>
                      <c:pt idx="35">
                        <c:v>4239.2478046489787</c:v>
                      </c:pt>
                      <c:pt idx="36">
                        <c:v>4237.3577530835464</c:v>
                      </c:pt>
                      <c:pt idx="37">
                        <c:v>4243.3457974187595</c:v>
                      </c:pt>
                      <c:pt idx="38">
                        <c:v>4245.6759709182506</c:v>
                      </c:pt>
                      <c:pt idx="39">
                        <c:v>4225.4142377876005</c:v>
                      </c:pt>
                      <c:pt idx="40">
                        <c:v>4212.886355659225</c:v>
                      </c:pt>
                      <c:pt idx="41">
                        <c:v>4206.263529670814</c:v>
                      </c:pt>
                      <c:pt idx="42">
                        <c:v>4201.3340998470612</c:v>
                      </c:pt>
                      <c:pt idx="43">
                        <c:v>4184.0264432210706</c:v>
                      </c:pt>
                      <c:pt idx="44">
                        <c:v>4134.904744957229</c:v>
                      </c:pt>
                      <c:pt idx="45">
                        <c:v>4326.8734970712158</c:v>
                      </c:pt>
                      <c:pt idx="46">
                        <c:v>4222.1826736217654</c:v>
                      </c:pt>
                      <c:pt idx="47">
                        <c:v>4221.4330128860711</c:v>
                      </c:pt>
                      <c:pt idx="48">
                        <c:v>4187.6350260549707</c:v>
                      </c:pt>
                      <c:pt idx="49">
                        <c:v>4200.8483547925607</c:v>
                      </c:pt>
                      <c:pt idx="50">
                        <c:v>4196.3502285424074</c:v>
                      </c:pt>
                      <c:pt idx="51">
                        <c:v>4201.7197161682716</c:v>
                      </c:pt>
                      <c:pt idx="52">
                        <c:v>4202.0459653741018</c:v>
                      </c:pt>
                      <c:pt idx="53">
                        <c:v>4196.841812481036</c:v>
                      </c:pt>
                      <c:pt idx="54">
                        <c:v>4204.3526853443918</c:v>
                      </c:pt>
                      <c:pt idx="55">
                        <c:v>4204.3526853443918</c:v>
                      </c:pt>
                      <c:pt idx="56">
                        <c:v>4204.3526853443918</c:v>
                      </c:pt>
                      <c:pt idx="57">
                        <c:v>4204.3526853443918</c:v>
                      </c:pt>
                      <c:pt idx="58">
                        <c:v>4231.6264780192014</c:v>
                      </c:pt>
                      <c:pt idx="59">
                        <c:v>4197.5938352703388</c:v>
                      </c:pt>
                      <c:pt idx="60">
                        <c:v>4200.6249248044915</c:v>
                      </c:pt>
                      <c:pt idx="61">
                        <c:v>4228.3381057268725</c:v>
                      </c:pt>
                      <c:pt idx="62">
                        <c:v>4231.645589851164</c:v>
                      </c:pt>
                      <c:pt idx="63">
                        <c:v>4209.3964432011189</c:v>
                      </c:pt>
                      <c:pt idx="64">
                        <c:v>4213.5892215568865</c:v>
                      </c:pt>
                      <c:pt idx="65">
                        <c:v>4213.3273586598862</c:v>
                      </c:pt>
                      <c:pt idx="66">
                        <c:v>4217.0312620778968</c:v>
                      </c:pt>
                      <c:pt idx="67">
                        <c:v>4216.7507226756916</c:v>
                      </c:pt>
                      <c:pt idx="68">
                        <c:v>4217.5777903739063</c:v>
                      </c:pt>
                      <c:pt idx="69">
                        <c:v>4218.8235514669323</c:v>
                      </c:pt>
                      <c:pt idx="70">
                        <c:v>4219.50729017502</c:v>
                      </c:pt>
                      <c:pt idx="71">
                        <c:v>4221.033321066242</c:v>
                      </c:pt>
                      <c:pt idx="72">
                        <c:v>4212.3729962286625</c:v>
                      </c:pt>
                      <c:pt idx="73">
                        <c:v>4211.8590928039703</c:v>
                      </c:pt>
                      <c:pt idx="74">
                        <c:v>4211.6811846413329</c:v>
                      </c:pt>
                      <c:pt idx="75">
                        <c:v>4206.3728267537344</c:v>
                      </c:pt>
                      <c:pt idx="76">
                        <c:v>4206.561832212109</c:v>
                      </c:pt>
                      <c:pt idx="77">
                        <c:v>4205.3133886419755</c:v>
                      </c:pt>
                      <c:pt idx="78">
                        <c:v>4206.4555187049646</c:v>
                      </c:pt>
                      <c:pt idx="79">
                        <c:v>4205.7913694173321</c:v>
                      </c:pt>
                      <c:pt idx="80">
                        <c:v>4206.1016326530607</c:v>
                      </c:pt>
                      <c:pt idx="81">
                        <c:v>4209.03037044335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6D75-49B7-BE5A-C76B39080FBA}"/>
                  </c:ext>
                </c:extLst>
              </c15:ser>
            </c15:filteredLineSeries>
          </c:ext>
        </c:extLst>
      </c:lineChart>
      <c:dateAx>
        <c:axId val="52765776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7658416"/>
        <c:crosses val="autoZero"/>
        <c:auto val="1"/>
        <c:lblOffset val="100"/>
        <c:baseTimeUnit val="days"/>
      </c:dateAx>
      <c:valAx>
        <c:axId val="527658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_);_(&quot;$&quot;* \(#,##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7657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University of Montana</a:t>
            </a:r>
          </a:p>
          <a:p>
            <a:pPr>
              <a:defRPr/>
            </a:pPr>
            <a:r>
              <a:rPr lang="en-US"/>
              <a:t>Total # of Students</a:t>
            </a:r>
            <a:r>
              <a:rPr lang="en-US" baseline="0"/>
              <a:t> </a:t>
            </a:r>
            <a:r>
              <a:rPr lang="en-US"/>
              <a:t>Comparison  - 2023 vs 2022</a:t>
            </a:r>
          </a:p>
          <a:p>
            <a:pPr>
              <a:defRPr/>
            </a:pPr>
            <a:r>
              <a:rPr lang="en-US"/>
              <a:t>Days</a:t>
            </a:r>
            <a:r>
              <a:rPr lang="en-US" baseline="0"/>
              <a:t> Relative to First Day of Class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1"/>
          <c:tx>
            <c:strRef>
              <c:f>'Days Before Start Data'!$C$3</c:f>
              <c:strCache>
                <c:ptCount val="1"/>
                <c:pt idx="0">
                  <c:v>2023 # of Students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'Days Before Start Data'!$O$5:$O$174</c:f>
              <c:numCache>
                <c:formatCode>_(* #,##0_);_(* \(#,##0\);_(* "-"??_);_(@_)</c:formatCode>
                <c:ptCount val="170"/>
                <c:pt idx="0">
                  <c:v>50</c:v>
                </c:pt>
                <c:pt idx="1">
                  <c:v>49</c:v>
                </c:pt>
                <c:pt idx="2">
                  <c:v>48</c:v>
                </c:pt>
                <c:pt idx="3">
                  <c:v>47</c:v>
                </c:pt>
                <c:pt idx="4">
                  <c:v>46</c:v>
                </c:pt>
                <c:pt idx="5">
                  <c:v>45</c:v>
                </c:pt>
                <c:pt idx="6">
                  <c:v>44</c:v>
                </c:pt>
                <c:pt idx="7">
                  <c:v>43</c:v>
                </c:pt>
                <c:pt idx="8">
                  <c:v>42</c:v>
                </c:pt>
                <c:pt idx="9">
                  <c:v>41</c:v>
                </c:pt>
                <c:pt idx="10">
                  <c:v>40</c:v>
                </c:pt>
                <c:pt idx="11">
                  <c:v>39</c:v>
                </c:pt>
                <c:pt idx="12">
                  <c:v>38</c:v>
                </c:pt>
                <c:pt idx="13">
                  <c:v>37</c:v>
                </c:pt>
                <c:pt idx="14">
                  <c:v>36</c:v>
                </c:pt>
                <c:pt idx="15">
                  <c:v>35</c:v>
                </c:pt>
                <c:pt idx="16">
                  <c:v>34</c:v>
                </c:pt>
                <c:pt idx="17">
                  <c:v>33</c:v>
                </c:pt>
                <c:pt idx="18">
                  <c:v>32</c:v>
                </c:pt>
                <c:pt idx="19">
                  <c:v>31</c:v>
                </c:pt>
                <c:pt idx="20">
                  <c:v>30</c:v>
                </c:pt>
                <c:pt idx="21">
                  <c:v>29</c:v>
                </c:pt>
                <c:pt idx="22">
                  <c:v>28</c:v>
                </c:pt>
                <c:pt idx="23">
                  <c:v>27</c:v>
                </c:pt>
                <c:pt idx="24">
                  <c:v>26</c:v>
                </c:pt>
                <c:pt idx="25">
                  <c:v>25</c:v>
                </c:pt>
                <c:pt idx="26">
                  <c:v>24</c:v>
                </c:pt>
                <c:pt idx="27">
                  <c:v>23</c:v>
                </c:pt>
                <c:pt idx="28">
                  <c:v>22</c:v>
                </c:pt>
                <c:pt idx="29">
                  <c:v>21</c:v>
                </c:pt>
                <c:pt idx="30">
                  <c:v>20</c:v>
                </c:pt>
                <c:pt idx="31">
                  <c:v>19</c:v>
                </c:pt>
                <c:pt idx="32">
                  <c:v>18</c:v>
                </c:pt>
                <c:pt idx="33">
                  <c:v>17</c:v>
                </c:pt>
                <c:pt idx="34">
                  <c:v>16</c:v>
                </c:pt>
                <c:pt idx="35">
                  <c:v>15</c:v>
                </c:pt>
                <c:pt idx="36">
                  <c:v>14</c:v>
                </c:pt>
                <c:pt idx="37">
                  <c:v>13</c:v>
                </c:pt>
                <c:pt idx="38">
                  <c:v>12</c:v>
                </c:pt>
                <c:pt idx="39">
                  <c:v>11</c:v>
                </c:pt>
                <c:pt idx="40">
                  <c:v>10</c:v>
                </c:pt>
                <c:pt idx="41">
                  <c:v>9</c:v>
                </c:pt>
                <c:pt idx="42">
                  <c:v>8</c:v>
                </c:pt>
                <c:pt idx="43">
                  <c:v>7</c:v>
                </c:pt>
                <c:pt idx="44">
                  <c:v>6</c:v>
                </c:pt>
                <c:pt idx="45">
                  <c:v>5</c:v>
                </c:pt>
                <c:pt idx="46">
                  <c:v>4</c:v>
                </c:pt>
                <c:pt idx="47">
                  <c:v>3</c:v>
                </c:pt>
                <c:pt idx="48">
                  <c:v>2</c:v>
                </c:pt>
                <c:pt idx="49">
                  <c:v>1</c:v>
                </c:pt>
                <c:pt idx="50">
                  <c:v>0</c:v>
                </c:pt>
                <c:pt idx="51">
                  <c:v>-1</c:v>
                </c:pt>
                <c:pt idx="52">
                  <c:v>-2</c:v>
                </c:pt>
                <c:pt idx="53">
                  <c:v>-3</c:v>
                </c:pt>
                <c:pt idx="54">
                  <c:v>-4</c:v>
                </c:pt>
                <c:pt idx="55">
                  <c:v>-5</c:v>
                </c:pt>
                <c:pt idx="56">
                  <c:v>-6</c:v>
                </c:pt>
                <c:pt idx="57">
                  <c:v>-7</c:v>
                </c:pt>
                <c:pt idx="58">
                  <c:v>-8</c:v>
                </c:pt>
                <c:pt idx="59">
                  <c:v>-9</c:v>
                </c:pt>
                <c:pt idx="60">
                  <c:v>-10</c:v>
                </c:pt>
                <c:pt idx="61">
                  <c:v>-11</c:v>
                </c:pt>
                <c:pt idx="62">
                  <c:v>-12</c:v>
                </c:pt>
                <c:pt idx="63">
                  <c:v>-13</c:v>
                </c:pt>
                <c:pt idx="64">
                  <c:v>-14</c:v>
                </c:pt>
                <c:pt idx="65">
                  <c:v>-15</c:v>
                </c:pt>
                <c:pt idx="66">
                  <c:v>-16</c:v>
                </c:pt>
                <c:pt idx="67">
                  <c:v>-17</c:v>
                </c:pt>
                <c:pt idx="68">
                  <c:v>-18</c:v>
                </c:pt>
                <c:pt idx="69">
                  <c:v>-19</c:v>
                </c:pt>
                <c:pt idx="70">
                  <c:v>-20</c:v>
                </c:pt>
                <c:pt idx="71">
                  <c:v>-21</c:v>
                </c:pt>
                <c:pt idx="72">
                  <c:v>-22</c:v>
                </c:pt>
                <c:pt idx="73">
                  <c:v>-23</c:v>
                </c:pt>
                <c:pt idx="74">
                  <c:v>-24</c:v>
                </c:pt>
                <c:pt idx="75">
                  <c:v>-25</c:v>
                </c:pt>
                <c:pt idx="76">
                  <c:v>-26</c:v>
                </c:pt>
                <c:pt idx="77">
                  <c:v>-27</c:v>
                </c:pt>
                <c:pt idx="78">
                  <c:v>-28</c:v>
                </c:pt>
                <c:pt idx="79">
                  <c:v>-29</c:v>
                </c:pt>
                <c:pt idx="80">
                  <c:v>-30</c:v>
                </c:pt>
                <c:pt idx="81">
                  <c:v>-31</c:v>
                </c:pt>
                <c:pt idx="82">
                  <c:v>-32</c:v>
                </c:pt>
                <c:pt idx="83">
                  <c:v>-33</c:v>
                </c:pt>
                <c:pt idx="84">
                  <c:v>-34</c:v>
                </c:pt>
                <c:pt idx="85">
                  <c:v>-35</c:v>
                </c:pt>
                <c:pt idx="86">
                  <c:v>-36</c:v>
                </c:pt>
                <c:pt idx="87">
                  <c:v>-37</c:v>
                </c:pt>
                <c:pt idx="88">
                  <c:v>-38</c:v>
                </c:pt>
                <c:pt idx="89">
                  <c:v>-39</c:v>
                </c:pt>
                <c:pt idx="90">
                  <c:v>-40</c:v>
                </c:pt>
                <c:pt idx="91">
                  <c:v>-41</c:v>
                </c:pt>
                <c:pt idx="92">
                  <c:v>-42</c:v>
                </c:pt>
                <c:pt idx="93">
                  <c:v>-43</c:v>
                </c:pt>
                <c:pt idx="94">
                  <c:v>-44</c:v>
                </c:pt>
                <c:pt idx="95">
                  <c:v>-45</c:v>
                </c:pt>
                <c:pt idx="96">
                  <c:v>-46</c:v>
                </c:pt>
                <c:pt idx="97">
                  <c:v>-47</c:v>
                </c:pt>
                <c:pt idx="98">
                  <c:v>-48</c:v>
                </c:pt>
                <c:pt idx="99">
                  <c:v>-49</c:v>
                </c:pt>
                <c:pt idx="100">
                  <c:v>-50</c:v>
                </c:pt>
                <c:pt idx="101">
                  <c:v>-51</c:v>
                </c:pt>
                <c:pt idx="102">
                  <c:v>-52</c:v>
                </c:pt>
                <c:pt idx="103">
                  <c:v>-53</c:v>
                </c:pt>
                <c:pt idx="104">
                  <c:v>-54</c:v>
                </c:pt>
                <c:pt idx="105">
                  <c:v>-55</c:v>
                </c:pt>
                <c:pt idx="106">
                  <c:v>-56</c:v>
                </c:pt>
                <c:pt idx="107">
                  <c:v>-57</c:v>
                </c:pt>
                <c:pt idx="108">
                  <c:v>-58</c:v>
                </c:pt>
                <c:pt idx="109">
                  <c:v>-59</c:v>
                </c:pt>
                <c:pt idx="110">
                  <c:v>-60</c:v>
                </c:pt>
                <c:pt idx="111">
                  <c:v>-61</c:v>
                </c:pt>
                <c:pt idx="112">
                  <c:v>-62</c:v>
                </c:pt>
                <c:pt idx="113">
                  <c:v>-63</c:v>
                </c:pt>
                <c:pt idx="114">
                  <c:v>-64</c:v>
                </c:pt>
                <c:pt idx="115">
                  <c:v>-65</c:v>
                </c:pt>
                <c:pt idx="116">
                  <c:v>-66</c:v>
                </c:pt>
                <c:pt idx="117">
                  <c:v>-67</c:v>
                </c:pt>
                <c:pt idx="118">
                  <c:v>-68</c:v>
                </c:pt>
                <c:pt idx="119">
                  <c:v>-69</c:v>
                </c:pt>
                <c:pt idx="120">
                  <c:v>-70</c:v>
                </c:pt>
                <c:pt idx="121">
                  <c:v>-71</c:v>
                </c:pt>
                <c:pt idx="122">
                  <c:v>-72</c:v>
                </c:pt>
                <c:pt idx="123">
                  <c:v>-73</c:v>
                </c:pt>
                <c:pt idx="124">
                  <c:v>-74</c:v>
                </c:pt>
                <c:pt idx="125">
                  <c:v>-75</c:v>
                </c:pt>
                <c:pt idx="126">
                  <c:v>-76</c:v>
                </c:pt>
                <c:pt idx="127">
                  <c:v>-77</c:v>
                </c:pt>
                <c:pt idx="128">
                  <c:v>-78</c:v>
                </c:pt>
                <c:pt idx="129">
                  <c:v>-79</c:v>
                </c:pt>
                <c:pt idx="130">
                  <c:v>-80</c:v>
                </c:pt>
                <c:pt idx="131">
                  <c:v>-81</c:v>
                </c:pt>
                <c:pt idx="132">
                  <c:v>-82</c:v>
                </c:pt>
                <c:pt idx="133">
                  <c:v>-83</c:v>
                </c:pt>
                <c:pt idx="134">
                  <c:v>-84</c:v>
                </c:pt>
                <c:pt idx="135">
                  <c:v>-85</c:v>
                </c:pt>
                <c:pt idx="136">
                  <c:v>-86</c:v>
                </c:pt>
                <c:pt idx="137">
                  <c:v>-87</c:v>
                </c:pt>
                <c:pt idx="138">
                  <c:v>-88</c:v>
                </c:pt>
                <c:pt idx="139">
                  <c:v>-89</c:v>
                </c:pt>
                <c:pt idx="140">
                  <c:v>-90</c:v>
                </c:pt>
                <c:pt idx="141">
                  <c:v>-91</c:v>
                </c:pt>
                <c:pt idx="142">
                  <c:v>-92</c:v>
                </c:pt>
                <c:pt idx="143">
                  <c:v>-93</c:v>
                </c:pt>
                <c:pt idx="144">
                  <c:v>-94</c:v>
                </c:pt>
                <c:pt idx="145">
                  <c:v>-95</c:v>
                </c:pt>
                <c:pt idx="146">
                  <c:v>-96</c:v>
                </c:pt>
                <c:pt idx="147">
                  <c:v>-97</c:v>
                </c:pt>
                <c:pt idx="148">
                  <c:v>-98</c:v>
                </c:pt>
                <c:pt idx="149">
                  <c:v>-99</c:v>
                </c:pt>
                <c:pt idx="150">
                  <c:v>-100</c:v>
                </c:pt>
                <c:pt idx="151">
                  <c:v>-101</c:v>
                </c:pt>
                <c:pt idx="152">
                  <c:v>-102</c:v>
                </c:pt>
                <c:pt idx="153">
                  <c:v>-103</c:v>
                </c:pt>
                <c:pt idx="154">
                  <c:v>-104</c:v>
                </c:pt>
                <c:pt idx="155">
                  <c:v>-105</c:v>
                </c:pt>
                <c:pt idx="156">
                  <c:v>-106</c:v>
                </c:pt>
                <c:pt idx="157">
                  <c:v>-107</c:v>
                </c:pt>
                <c:pt idx="158">
                  <c:v>-109</c:v>
                </c:pt>
                <c:pt idx="159">
                  <c:v>-110</c:v>
                </c:pt>
                <c:pt idx="160">
                  <c:v>-111</c:v>
                </c:pt>
                <c:pt idx="161">
                  <c:v>-112</c:v>
                </c:pt>
                <c:pt idx="162">
                  <c:v>-113</c:v>
                </c:pt>
                <c:pt idx="163">
                  <c:v>-114</c:v>
                </c:pt>
                <c:pt idx="164">
                  <c:v>-115</c:v>
                </c:pt>
                <c:pt idx="165">
                  <c:v>-116</c:v>
                </c:pt>
                <c:pt idx="166">
                  <c:v>-117</c:v>
                </c:pt>
                <c:pt idx="167">
                  <c:v>-118</c:v>
                </c:pt>
                <c:pt idx="168">
                  <c:v>-119</c:v>
                </c:pt>
                <c:pt idx="169">
                  <c:v>-120</c:v>
                </c:pt>
              </c:numCache>
            </c:numRef>
          </c:cat>
          <c:val>
            <c:numRef>
              <c:f>'Days Before Start Data'!$C$4:$C$174</c:f>
              <c:numCache>
                <c:formatCode>_(* #,##0_);_(* \(#,##0\);_(* "-"??_);_(@_)</c:formatCode>
                <c:ptCount val="171"/>
                <c:pt idx="8">
                  <c:v>7494</c:v>
                </c:pt>
                <c:pt idx="9">
                  <c:v>7494</c:v>
                </c:pt>
                <c:pt idx="10">
                  <c:v>7909</c:v>
                </c:pt>
                <c:pt idx="11">
                  <c:v>7943</c:v>
                </c:pt>
                <c:pt idx="12">
                  <c:v>7976</c:v>
                </c:pt>
                <c:pt idx="13">
                  <c:v>8023</c:v>
                </c:pt>
                <c:pt idx="14">
                  <c:v>8023</c:v>
                </c:pt>
                <c:pt idx="15">
                  <c:v>8023</c:v>
                </c:pt>
                <c:pt idx="16">
                  <c:v>8074</c:v>
                </c:pt>
                <c:pt idx="17">
                  <c:v>8108</c:v>
                </c:pt>
                <c:pt idx="18">
                  <c:v>8152</c:v>
                </c:pt>
                <c:pt idx="19">
                  <c:v>8190</c:v>
                </c:pt>
                <c:pt idx="20">
                  <c:v>8251</c:v>
                </c:pt>
                <c:pt idx="21">
                  <c:v>8251</c:v>
                </c:pt>
                <c:pt idx="22">
                  <c:v>8251</c:v>
                </c:pt>
                <c:pt idx="23">
                  <c:v>8306</c:v>
                </c:pt>
                <c:pt idx="24">
                  <c:v>8362</c:v>
                </c:pt>
                <c:pt idx="25">
                  <c:v>8454</c:v>
                </c:pt>
                <c:pt idx="26">
                  <c:v>8518</c:v>
                </c:pt>
                <c:pt idx="27">
                  <c:v>8572</c:v>
                </c:pt>
                <c:pt idx="28">
                  <c:v>8572</c:v>
                </c:pt>
                <c:pt idx="29">
                  <c:v>8572</c:v>
                </c:pt>
                <c:pt idx="30">
                  <c:v>8667</c:v>
                </c:pt>
                <c:pt idx="31">
                  <c:v>8801</c:v>
                </c:pt>
                <c:pt idx="32">
                  <c:v>8925</c:v>
                </c:pt>
                <c:pt idx="33">
                  <c:v>9016</c:v>
                </c:pt>
                <c:pt idx="34">
                  <c:v>9087</c:v>
                </c:pt>
                <c:pt idx="35">
                  <c:v>9087</c:v>
                </c:pt>
                <c:pt idx="36">
                  <c:v>9087</c:v>
                </c:pt>
                <c:pt idx="37">
                  <c:v>9236</c:v>
                </c:pt>
                <c:pt idx="38">
                  <c:v>9306</c:v>
                </c:pt>
                <c:pt idx="39">
                  <c:v>9447</c:v>
                </c:pt>
                <c:pt idx="40">
                  <c:v>9514</c:v>
                </c:pt>
                <c:pt idx="41">
                  <c:v>9587</c:v>
                </c:pt>
                <c:pt idx="42">
                  <c:v>9587</c:v>
                </c:pt>
                <c:pt idx="43">
                  <c:v>9587</c:v>
                </c:pt>
                <c:pt idx="44">
                  <c:v>9714</c:v>
                </c:pt>
                <c:pt idx="45">
                  <c:v>9770</c:v>
                </c:pt>
                <c:pt idx="46">
                  <c:v>9828</c:v>
                </c:pt>
                <c:pt idx="47">
                  <c:v>9947</c:v>
                </c:pt>
                <c:pt idx="48">
                  <c:v>10019</c:v>
                </c:pt>
                <c:pt idx="49">
                  <c:v>10019</c:v>
                </c:pt>
                <c:pt idx="50">
                  <c:v>10019</c:v>
                </c:pt>
                <c:pt idx="51">
                  <c:v>10141</c:v>
                </c:pt>
                <c:pt idx="52">
                  <c:v>10197</c:v>
                </c:pt>
                <c:pt idx="53">
                  <c:v>10217</c:v>
                </c:pt>
                <c:pt idx="54">
                  <c:v>10238</c:v>
                </c:pt>
                <c:pt idx="55">
                  <c:v>10253</c:v>
                </c:pt>
                <c:pt idx="56">
                  <c:v>10253</c:v>
                </c:pt>
                <c:pt idx="57">
                  <c:v>10253</c:v>
                </c:pt>
                <c:pt idx="58">
                  <c:v>10253</c:v>
                </c:pt>
                <c:pt idx="59">
                  <c:v>10259</c:v>
                </c:pt>
                <c:pt idx="60">
                  <c:v>10258</c:v>
                </c:pt>
                <c:pt idx="61">
                  <c:v>10268</c:v>
                </c:pt>
                <c:pt idx="62">
                  <c:v>10295</c:v>
                </c:pt>
                <c:pt idx="63">
                  <c:v>10295</c:v>
                </c:pt>
                <c:pt idx="64">
                  <c:v>10295</c:v>
                </c:pt>
                <c:pt idx="65">
                  <c:v>10332</c:v>
                </c:pt>
                <c:pt idx="66">
                  <c:v>10355</c:v>
                </c:pt>
                <c:pt idx="67">
                  <c:v>10364</c:v>
                </c:pt>
                <c:pt idx="68">
                  <c:v>10396</c:v>
                </c:pt>
                <c:pt idx="69">
                  <c:v>10399</c:v>
                </c:pt>
                <c:pt idx="70">
                  <c:v>10399</c:v>
                </c:pt>
                <c:pt idx="71">
                  <c:v>10399</c:v>
                </c:pt>
                <c:pt idx="72">
                  <c:v>10441</c:v>
                </c:pt>
                <c:pt idx="73">
                  <c:v>10148</c:v>
                </c:pt>
                <c:pt idx="74">
                  <c:v>10257</c:v>
                </c:pt>
                <c:pt idx="75">
                  <c:v>10309</c:v>
                </c:pt>
                <c:pt idx="76">
                  <c:v>10343</c:v>
                </c:pt>
                <c:pt idx="77">
                  <c:v>10343</c:v>
                </c:pt>
                <c:pt idx="78">
                  <c:v>10343</c:v>
                </c:pt>
                <c:pt idx="79">
                  <c:v>10334</c:v>
                </c:pt>
                <c:pt idx="80">
                  <c:v>10340</c:v>
                </c:pt>
                <c:pt idx="81">
                  <c:v>10339</c:v>
                </c:pt>
                <c:pt idx="82">
                  <c:v>10336</c:v>
                </c:pt>
                <c:pt idx="83">
                  <c:v>10343</c:v>
                </c:pt>
                <c:pt idx="84">
                  <c:v>10343</c:v>
                </c:pt>
                <c:pt idx="85">
                  <c:v>10343</c:v>
                </c:pt>
                <c:pt idx="86">
                  <c:v>10343</c:v>
                </c:pt>
                <c:pt idx="87">
                  <c:v>10343</c:v>
                </c:pt>
                <c:pt idx="88">
                  <c:v>10343</c:v>
                </c:pt>
                <c:pt idx="89">
                  <c:v>10343</c:v>
                </c:pt>
                <c:pt idx="90">
                  <c:v>10353</c:v>
                </c:pt>
                <c:pt idx="91">
                  <c:v>10353</c:v>
                </c:pt>
                <c:pt idx="92">
                  <c:v>10353</c:v>
                </c:pt>
                <c:pt idx="93">
                  <c:v>10353</c:v>
                </c:pt>
                <c:pt idx="94">
                  <c:v>10363</c:v>
                </c:pt>
                <c:pt idx="95">
                  <c:v>10363</c:v>
                </c:pt>
                <c:pt idx="96">
                  <c:v>10364</c:v>
                </c:pt>
                <c:pt idx="97">
                  <c:v>10354</c:v>
                </c:pt>
                <c:pt idx="98">
                  <c:v>10354</c:v>
                </c:pt>
                <c:pt idx="99">
                  <c:v>10354</c:v>
                </c:pt>
                <c:pt idx="100">
                  <c:v>10349</c:v>
                </c:pt>
                <c:pt idx="101">
                  <c:v>10347</c:v>
                </c:pt>
                <c:pt idx="102">
                  <c:v>10348</c:v>
                </c:pt>
                <c:pt idx="103">
                  <c:v>10355</c:v>
                </c:pt>
                <c:pt idx="104">
                  <c:v>10355</c:v>
                </c:pt>
                <c:pt idx="105">
                  <c:v>10355</c:v>
                </c:pt>
                <c:pt idx="106">
                  <c:v>10355</c:v>
                </c:pt>
                <c:pt idx="107">
                  <c:v>10349</c:v>
                </c:pt>
                <c:pt idx="108">
                  <c:v>10346</c:v>
                </c:pt>
                <c:pt idx="109">
                  <c:v>10343</c:v>
                </c:pt>
                <c:pt idx="110">
                  <c:v>10340</c:v>
                </c:pt>
                <c:pt idx="111">
                  <c:v>10337</c:v>
                </c:pt>
                <c:pt idx="112">
                  <c:v>10337</c:v>
                </c:pt>
                <c:pt idx="113">
                  <c:v>10337</c:v>
                </c:pt>
                <c:pt idx="114">
                  <c:v>10336</c:v>
                </c:pt>
                <c:pt idx="115">
                  <c:v>10326</c:v>
                </c:pt>
                <c:pt idx="116">
                  <c:v>10322</c:v>
                </c:pt>
                <c:pt idx="117">
                  <c:v>10321</c:v>
                </c:pt>
                <c:pt idx="118">
                  <c:v>10305</c:v>
                </c:pt>
                <c:pt idx="119">
                  <c:v>10305</c:v>
                </c:pt>
                <c:pt idx="120">
                  <c:v>10305</c:v>
                </c:pt>
                <c:pt idx="121">
                  <c:v>10305</c:v>
                </c:pt>
                <c:pt idx="122">
                  <c:v>10297</c:v>
                </c:pt>
                <c:pt idx="123">
                  <c:v>10292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DFD3-4863-8F6C-D19147FBBACA}"/>
            </c:ext>
          </c:extLst>
        </c:ser>
        <c:ser>
          <c:idx val="15"/>
          <c:order val="14"/>
          <c:tx>
            <c:strRef>
              <c:f>'Days Before Start Data'!$P$3</c:f>
              <c:strCache>
                <c:ptCount val="1"/>
                <c:pt idx="0">
                  <c:v>2022 # of Students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'Days Before Start Data'!$O$5:$O$174</c:f>
              <c:numCache>
                <c:formatCode>_(* #,##0_);_(* \(#,##0\);_(* "-"??_);_(@_)</c:formatCode>
                <c:ptCount val="170"/>
                <c:pt idx="0">
                  <c:v>50</c:v>
                </c:pt>
                <c:pt idx="1">
                  <c:v>49</c:v>
                </c:pt>
                <c:pt idx="2">
                  <c:v>48</c:v>
                </c:pt>
                <c:pt idx="3">
                  <c:v>47</c:v>
                </c:pt>
                <c:pt idx="4">
                  <c:v>46</c:v>
                </c:pt>
                <c:pt idx="5">
                  <c:v>45</c:v>
                </c:pt>
                <c:pt idx="6">
                  <c:v>44</c:v>
                </c:pt>
                <c:pt idx="7">
                  <c:v>43</c:v>
                </c:pt>
                <c:pt idx="8">
                  <c:v>42</c:v>
                </c:pt>
                <c:pt idx="9">
                  <c:v>41</c:v>
                </c:pt>
                <c:pt idx="10">
                  <c:v>40</c:v>
                </c:pt>
                <c:pt idx="11">
                  <c:v>39</c:v>
                </c:pt>
                <c:pt idx="12">
                  <c:v>38</c:v>
                </c:pt>
                <c:pt idx="13">
                  <c:v>37</c:v>
                </c:pt>
                <c:pt idx="14">
                  <c:v>36</c:v>
                </c:pt>
                <c:pt idx="15">
                  <c:v>35</c:v>
                </c:pt>
                <c:pt idx="16">
                  <c:v>34</c:v>
                </c:pt>
                <c:pt idx="17">
                  <c:v>33</c:v>
                </c:pt>
                <c:pt idx="18">
                  <c:v>32</c:v>
                </c:pt>
                <c:pt idx="19">
                  <c:v>31</c:v>
                </c:pt>
                <c:pt idx="20">
                  <c:v>30</c:v>
                </c:pt>
                <c:pt idx="21">
                  <c:v>29</c:v>
                </c:pt>
                <c:pt idx="22">
                  <c:v>28</c:v>
                </c:pt>
                <c:pt idx="23">
                  <c:v>27</c:v>
                </c:pt>
                <c:pt idx="24">
                  <c:v>26</c:v>
                </c:pt>
                <c:pt idx="25">
                  <c:v>25</c:v>
                </c:pt>
                <c:pt idx="26">
                  <c:v>24</c:v>
                </c:pt>
                <c:pt idx="27">
                  <c:v>23</c:v>
                </c:pt>
                <c:pt idx="28">
                  <c:v>22</c:v>
                </c:pt>
                <c:pt idx="29">
                  <c:v>21</c:v>
                </c:pt>
                <c:pt idx="30">
                  <c:v>20</c:v>
                </c:pt>
                <c:pt idx="31">
                  <c:v>19</c:v>
                </c:pt>
                <c:pt idx="32">
                  <c:v>18</c:v>
                </c:pt>
                <c:pt idx="33">
                  <c:v>17</c:v>
                </c:pt>
                <c:pt idx="34">
                  <c:v>16</c:v>
                </c:pt>
                <c:pt idx="35">
                  <c:v>15</c:v>
                </c:pt>
                <c:pt idx="36">
                  <c:v>14</c:v>
                </c:pt>
                <c:pt idx="37">
                  <c:v>13</c:v>
                </c:pt>
                <c:pt idx="38">
                  <c:v>12</c:v>
                </c:pt>
                <c:pt idx="39">
                  <c:v>11</c:v>
                </c:pt>
                <c:pt idx="40">
                  <c:v>10</c:v>
                </c:pt>
                <c:pt idx="41">
                  <c:v>9</c:v>
                </c:pt>
                <c:pt idx="42">
                  <c:v>8</c:v>
                </c:pt>
                <c:pt idx="43">
                  <c:v>7</c:v>
                </c:pt>
                <c:pt idx="44">
                  <c:v>6</c:v>
                </c:pt>
                <c:pt idx="45">
                  <c:v>5</c:v>
                </c:pt>
                <c:pt idx="46">
                  <c:v>4</c:v>
                </c:pt>
                <c:pt idx="47">
                  <c:v>3</c:v>
                </c:pt>
                <c:pt idx="48">
                  <c:v>2</c:v>
                </c:pt>
                <c:pt idx="49">
                  <c:v>1</c:v>
                </c:pt>
                <c:pt idx="50">
                  <c:v>0</c:v>
                </c:pt>
                <c:pt idx="51">
                  <c:v>-1</c:v>
                </c:pt>
                <c:pt idx="52">
                  <c:v>-2</c:v>
                </c:pt>
                <c:pt idx="53">
                  <c:v>-3</c:v>
                </c:pt>
                <c:pt idx="54">
                  <c:v>-4</c:v>
                </c:pt>
                <c:pt idx="55">
                  <c:v>-5</c:v>
                </c:pt>
                <c:pt idx="56">
                  <c:v>-6</c:v>
                </c:pt>
                <c:pt idx="57">
                  <c:v>-7</c:v>
                </c:pt>
                <c:pt idx="58">
                  <c:v>-8</c:v>
                </c:pt>
                <c:pt idx="59">
                  <c:v>-9</c:v>
                </c:pt>
                <c:pt idx="60">
                  <c:v>-10</c:v>
                </c:pt>
                <c:pt idx="61">
                  <c:v>-11</c:v>
                </c:pt>
                <c:pt idx="62">
                  <c:v>-12</c:v>
                </c:pt>
                <c:pt idx="63">
                  <c:v>-13</c:v>
                </c:pt>
                <c:pt idx="64">
                  <c:v>-14</c:v>
                </c:pt>
                <c:pt idx="65">
                  <c:v>-15</c:v>
                </c:pt>
                <c:pt idx="66">
                  <c:v>-16</c:v>
                </c:pt>
                <c:pt idx="67">
                  <c:v>-17</c:v>
                </c:pt>
                <c:pt idx="68">
                  <c:v>-18</c:v>
                </c:pt>
                <c:pt idx="69">
                  <c:v>-19</c:v>
                </c:pt>
                <c:pt idx="70">
                  <c:v>-20</c:v>
                </c:pt>
                <c:pt idx="71">
                  <c:v>-21</c:v>
                </c:pt>
                <c:pt idx="72">
                  <c:v>-22</c:v>
                </c:pt>
                <c:pt idx="73">
                  <c:v>-23</c:v>
                </c:pt>
                <c:pt idx="74">
                  <c:v>-24</c:v>
                </c:pt>
                <c:pt idx="75">
                  <c:v>-25</c:v>
                </c:pt>
                <c:pt idx="76">
                  <c:v>-26</c:v>
                </c:pt>
                <c:pt idx="77">
                  <c:v>-27</c:v>
                </c:pt>
                <c:pt idx="78">
                  <c:v>-28</c:v>
                </c:pt>
                <c:pt idx="79">
                  <c:v>-29</c:v>
                </c:pt>
                <c:pt idx="80">
                  <c:v>-30</c:v>
                </c:pt>
                <c:pt idx="81">
                  <c:v>-31</c:v>
                </c:pt>
                <c:pt idx="82">
                  <c:v>-32</c:v>
                </c:pt>
                <c:pt idx="83">
                  <c:v>-33</c:v>
                </c:pt>
                <c:pt idx="84">
                  <c:v>-34</c:v>
                </c:pt>
                <c:pt idx="85">
                  <c:v>-35</c:v>
                </c:pt>
                <c:pt idx="86">
                  <c:v>-36</c:v>
                </c:pt>
                <c:pt idx="87">
                  <c:v>-37</c:v>
                </c:pt>
                <c:pt idx="88">
                  <c:v>-38</c:v>
                </c:pt>
                <c:pt idx="89">
                  <c:v>-39</c:v>
                </c:pt>
                <c:pt idx="90">
                  <c:v>-40</c:v>
                </c:pt>
                <c:pt idx="91">
                  <c:v>-41</c:v>
                </c:pt>
                <c:pt idx="92">
                  <c:v>-42</c:v>
                </c:pt>
                <c:pt idx="93">
                  <c:v>-43</c:v>
                </c:pt>
                <c:pt idx="94">
                  <c:v>-44</c:v>
                </c:pt>
                <c:pt idx="95">
                  <c:v>-45</c:v>
                </c:pt>
                <c:pt idx="96">
                  <c:v>-46</c:v>
                </c:pt>
                <c:pt idx="97">
                  <c:v>-47</c:v>
                </c:pt>
                <c:pt idx="98">
                  <c:v>-48</c:v>
                </c:pt>
                <c:pt idx="99">
                  <c:v>-49</c:v>
                </c:pt>
                <c:pt idx="100">
                  <c:v>-50</c:v>
                </c:pt>
                <c:pt idx="101">
                  <c:v>-51</c:v>
                </c:pt>
                <c:pt idx="102">
                  <c:v>-52</c:v>
                </c:pt>
                <c:pt idx="103">
                  <c:v>-53</c:v>
                </c:pt>
                <c:pt idx="104">
                  <c:v>-54</c:v>
                </c:pt>
                <c:pt idx="105">
                  <c:v>-55</c:v>
                </c:pt>
                <c:pt idx="106">
                  <c:v>-56</c:v>
                </c:pt>
                <c:pt idx="107">
                  <c:v>-57</c:v>
                </c:pt>
                <c:pt idx="108">
                  <c:v>-58</c:v>
                </c:pt>
                <c:pt idx="109">
                  <c:v>-59</c:v>
                </c:pt>
                <c:pt idx="110">
                  <c:v>-60</c:v>
                </c:pt>
                <c:pt idx="111">
                  <c:v>-61</c:v>
                </c:pt>
                <c:pt idx="112">
                  <c:v>-62</c:v>
                </c:pt>
                <c:pt idx="113">
                  <c:v>-63</c:v>
                </c:pt>
                <c:pt idx="114">
                  <c:v>-64</c:v>
                </c:pt>
                <c:pt idx="115">
                  <c:v>-65</c:v>
                </c:pt>
                <c:pt idx="116">
                  <c:v>-66</c:v>
                </c:pt>
                <c:pt idx="117">
                  <c:v>-67</c:v>
                </c:pt>
                <c:pt idx="118">
                  <c:v>-68</c:v>
                </c:pt>
                <c:pt idx="119">
                  <c:v>-69</c:v>
                </c:pt>
                <c:pt idx="120">
                  <c:v>-70</c:v>
                </c:pt>
                <c:pt idx="121">
                  <c:v>-71</c:v>
                </c:pt>
                <c:pt idx="122">
                  <c:v>-72</c:v>
                </c:pt>
                <c:pt idx="123">
                  <c:v>-73</c:v>
                </c:pt>
                <c:pt idx="124">
                  <c:v>-74</c:v>
                </c:pt>
                <c:pt idx="125">
                  <c:v>-75</c:v>
                </c:pt>
                <c:pt idx="126">
                  <c:v>-76</c:v>
                </c:pt>
                <c:pt idx="127">
                  <c:v>-77</c:v>
                </c:pt>
                <c:pt idx="128">
                  <c:v>-78</c:v>
                </c:pt>
                <c:pt idx="129">
                  <c:v>-79</c:v>
                </c:pt>
                <c:pt idx="130">
                  <c:v>-80</c:v>
                </c:pt>
                <c:pt idx="131">
                  <c:v>-81</c:v>
                </c:pt>
                <c:pt idx="132">
                  <c:v>-82</c:v>
                </c:pt>
                <c:pt idx="133">
                  <c:v>-83</c:v>
                </c:pt>
                <c:pt idx="134">
                  <c:v>-84</c:v>
                </c:pt>
                <c:pt idx="135">
                  <c:v>-85</c:v>
                </c:pt>
                <c:pt idx="136">
                  <c:v>-86</c:v>
                </c:pt>
                <c:pt idx="137">
                  <c:v>-87</c:v>
                </c:pt>
                <c:pt idx="138">
                  <c:v>-88</c:v>
                </c:pt>
                <c:pt idx="139">
                  <c:v>-89</c:v>
                </c:pt>
                <c:pt idx="140">
                  <c:v>-90</c:v>
                </c:pt>
                <c:pt idx="141">
                  <c:v>-91</c:v>
                </c:pt>
                <c:pt idx="142">
                  <c:v>-92</c:v>
                </c:pt>
                <c:pt idx="143">
                  <c:v>-93</c:v>
                </c:pt>
                <c:pt idx="144">
                  <c:v>-94</c:v>
                </c:pt>
                <c:pt idx="145">
                  <c:v>-95</c:v>
                </c:pt>
                <c:pt idx="146">
                  <c:v>-96</c:v>
                </c:pt>
                <c:pt idx="147">
                  <c:v>-97</c:v>
                </c:pt>
                <c:pt idx="148">
                  <c:v>-98</c:v>
                </c:pt>
                <c:pt idx="149">
                  <c:v>-99</c:v>
                </c:pt>
                <c:pt idx="150">
                  <c:v>-100</c:v>
                </c:pt>
                <c:pt idx="151">
                  <c:v>-101</c:v>
                </c:pt>
                <c:pt idx="152">
                  <c:v>-102</c:v>
                </c:pt>
                <c:pt idx="153">
                  <c:v>-103</c:v>
                </c:pt>
                <c:pt idx="154">
                  <c:v>-104</c:v>
                </c:pt>
                <c:pt idx="155">
                  <c:v>-105</c:v>
                </c:pt>
                <c:pt idx="156">
                  <c:v>-106</c:v>
                </c:pt>
                <c:pt idx="157">
                  <c:v>-107</c:v>
                </c:pt>
                <c:pt idx="158">
                  <c:v>-109</c:v>
                </c:pt>
                <c:pt idx="159">
                  <c:v>-110</c:v>
                </c:pt>
                <c:pt idx="160">
                  <c:v>-111</c:v>
                </c:pt>
                <c:pt idx="161">
                  <c:v>-112</c:v>
                </c:pt>
                <c:pt idx="162">
                  <c:v>-113</c:v>
                </c:pt>
                <c:pt idx="163">
                  <c:v>-114</c:v>
                </c:pt>
                <c:pt idx="164">
                  <c:v>-115</c:v>
                </c:pt>
                <c:pt idx="165">
                  <c:v>-116</c:v>
                </c:pt>
                <c:pt idx="166">
                  <c:v>-117</c:v>
                </c:pt>
                <c:pt idx="167">
                  <c:v>-118</c:v>
                </c:pt>
                <c:pt idx="168">
                  <c:v>-119</c:v>
                </c:pt>
                <c:pt idx="169">
                  <c:v>-120</c:v>
                </c:pt>
              </c:numCache>
            </c:numRef>
          </c:cat>
          <c:val>
            <c:numRef>
              <c:f>'Days Before Start Data'!$P$4:$P$174</c:f>
              <c:numCache>
                <c:formatCode>_(* #,##0_);_(* \(#,##0\);_(* "-"??_);_(@_)</c:formatCode>
                <c:ptCount val="171"/>
                <c:pt idx="1">
                  <c:v>7188</c:v>
                </c:pt>
                <c:pt idx="2">
                  <c:v>7188</c:v>
                </c:pt>
                <c:pt idx="3">
                  <c:v>7253</c:v>
                </c:pt>
                <c:pt idx="4">
                  <c:v>7298</c:v>
                </c:pt>
                <c:pt idx="5">
                  <c:v>7347</c:v>
                </c:pt>
                <c:pt idx="6">
                  <c:v>7406</c:v>
                </c:pt>
                <c:pt idx="7">
                  <c:v>7406</c:v>
                </c:pt>
                <c:pt idx="8">
                  <c:v>7406</c:v>
                </c:pt>
                <c:pt idx="9">
                  <c:v>7460</c:v>
                </c:pt>
                <c:pt idx="10">
                  <c:v>7505</c:v>
                </c:pt>
                <c:pt idx="11">
                  <c:v>7569</c:v>
                </c:pt>
                <c:pt idx="12">
                  <c:v>7628</c:v>
                </c:pt>
                <c:pt idx="13">
                  <c:v>7679</c:v>
                </c:pt>
                <c:pt idx="14">
                  <c:v>7679</c:v>
                </c:pt>
                <c:pt idx="15">
                  <c:v>7679</c:v>
                </c:pt>
                <c:pt idx="16">
                  <c:v>7725</c:v>
                </c:pt>
                <c:pt idx="17">
                  <c:v>7766</c:v>
                </c:pt>
                <c:pt idx="18">
                  <c:v>7825</c:v>
                </c:pt>
                <c:pt idx="19">
                  <c:v>7859</c:v>
                </c:pt>
                <c:pt idx="20">
                  <c:v>7903</c:v>
                </c:pt>
                <c:pt idx="21">
                  <c:v>7903</c:v>
                </c:pt>
                <c:pt idx="22">
                  <c:v>7903</c:v>
                </c:pt>
                <c:pt idx="23">
                  <c:v>7952</c:v>
                </c:pt>
                <c:pt idx="24">
                  <c:v>8077</c:v>
                </c:pt>
                <c:pt idx="25">
                  <c:v>8135</c:v>
                </c:pt>
                <c:pt idx="26">
                  <c:v>8178</c:v>
                </c:pt>
                <c:pt idx="27">
                  <c:v>8275</c:v>
                </c:pt>
                <c:pt idx="28">
                  <c:v>8275</c:v>
                </c:pt>
                <c:pt idx="29">
                  <c:v>8275</c:v>
                </c:pt>
                <c:pt idx="30">
                  <c:v>8460</c:v>
                </c:pt>
                <c:pt idx="31">
                  <c:v>8566</c:v>
                </c:pt>
                <c:pt idx="32">
                  <c:v>8677</c:v>
                </c:pt>
                <c:pt idx="33">
                  <c:v>8775</c:v>
                </c:pt>
                <c:pt idx="34">
                  <c:v>8856</c:v>
                </c:pt>
                <c:pt idx="35">
                  <c:v>8856</c:v>
                </c:pt>
                <c:pt idx="36">
                  <c:v>8856</c:v>
                </c:pt>
                <c:pt idx="37">
                  <c:v>8973</c:v>
                </c:pt>
                <c:pt idx="38">
                  <c:v>9053</c:v>
                </c:pt>
                <c:pt idx="39">
                  <c:v>9138</c:v>
                </c:pt>
                <c:pt idx="40">
                  <c:v>9196</c:v>
                </c:pt>
                <c:pt idx="41">
                  <c:v>9273</c:v>
                </c:pt>
                <c:pt idx="42">
                  <c:v>9273</c:v>
                </c:pt>
                <c:pt idx="43">
                  <c:v>9273</c:v>
                </c:pt>
                <c:pt idx="44">
                  <c:v>9386</c:v>
                </c:pt>
                <c:pt idx="45">
                  <c:v>9481</c:v>
                </c:pt>
                <c:pt idx="46">
                  <c:v>9564</c:v>
                </c:pt>
                <c:pt idx="47">
                  <c:v>9678</c:v>
                </c:pt>
                <c:pt idx="48">
                  <c:v>9773</c:v>
                </c:pt>
                <c:pt idx="49">
                  <c:v>9773</c:v>
                </c:pt>
                <c:pt idx="50">
                  <c:v>9773</c:v>
                </c:pt>
                <c:pt idx="51">
                  <c:v>9941</c:v>
                </c:pt>
                <c:pt idx="52">
                  <c:v>10039</c:v>
                </c:pt>
                <c:pt idx="53">
                  <c:v>10059</c:v>
                </c:pt>
                <c:pt idx="54">
                  <c:v>10042</c:v>
                </c:pt>
                <c:pt idx="55">
                  <c:v>10047</c:v>
                </c:pt>
                <c:pt idx="56">
                  <c:v>10047</c:v>
                </c:pt>
                <c:pt idx="57">
                  <c:v>10047</c:v>
                </c:pt>
                <c:pt idx="58">
                  <c:v>10047</c:v>
                </c:pt>
                <c:pt idx="59">
                  <c:v>10068</c:v>
                </c:pt>
                <c:pt idx="60">
                  <c:v>10074</c:v>
                </c:pt>
                <c:pt idx="61">
                  <c:v>10060</c:v>
                </c:pt>
                <c:pt idx="62">
                  <c:v>10064</c:v>
                </c:pt>
                <c:pt idx="63">
                  <c:v>10064</c:v>
                </c:pt>
                <c:pt idx="64">
                  <c:v>10064</c:v>
                </c:pt>
                <c:pt idx="65">
                  <c:v>10075</c:v>
                </c:pt>
                <c:pt idx="66">
                  <c:v>10063</c:v>
                </c:pt>
                <c:pt idx="67">
                  <c:v>10052</c:v>
                </c:pt>
                <c:pt idx="68">
                  <c:v>10092</c:v>
                </c:pt>
                <c:pt idx="69">
                  <c:v>10102</c:v>
                </c:pt>
                <c:pt idx="70">
                  <c:v>10102</c:v>
                </c:pt>
                <c:pt idx="71">
                  <c:v>10102</c:v>
                </c:pt>
                <c:pt idx="72">
                  <c:v>10097</c:v>
                </c:pt>
                <c:pt idx="73">
                  <c:v>10123</c:v>
                </c:pt>
                <c:pt idx="74">
                  <c:v>9829</c:v>
                </c:pt>
                <c:pt idx="75">
                  <c:v>9969</c:v>
                </c:pt>
                <c:pt idx="76">
                  <c:v>9970</c:v>
                </c:pt>
                <c:pt idx="77">
                  <c:v>9970</c:v>
                </c:pt>
                <c:pt idx="78">
                  <c:v>9970</c:v>
                </c:pt>
                <c:pt idx="79">
                  <c:v>9971</c:v>
                </c:pt>
                <c:pt idx="80">
                  <c:v>9966</c:v>
                </c:pt>
                <c:pt idx="81">
                  <c:v>10025</c:v>
                </c:pt>
                <c:pt idx="82">
                  <c:v>10038</c:v>
                </c:pt>
                <c:pt idx="83">
                  <c:v>10035</c:v>
                </c:pt>
                <c:pt idx="84">
                  <c:v>10035</c:v>
                </c:pt>
                <c:pt idx="85">
                  <c:v>10035</c:v>
                </c:pt>
                <c:pt idx="86">
                  <c:v>10039</c:v>
                </c:pt>
                <c:pt idx="87">
                  <c:v>10059</c:v>
                </c:pt>
                <c:pt idx="88">
                  <c:v>10056</c:v>
                </c:pt>
                <c:pt idx="89">
                  <c:v>10054</c:v>
                </c:pt>
                <c:pt idx="90">
                  <c:v>9981</c:v>
                </c:pt>
                <c:pt idx="91">
                  <c:v>9981</c:v>
                </c:pt>
                <c:pt idx="92">
                  <c:v>9981</c:v>
                </c:pt>
                <c:pt idx="93">
                  <c:v>9981</c:v>
                </c:pt>
                <c:pt idx="94">
                  <c:v>9991</c:v>
                </c:pt>
                <c:pt idx="95">
                  <c:v>9991</c:v>
                </c:pt>
                <c:pt idx="96">
                  <c:v>10015</c:v>
                </c:pt>
                <c:pt idx="97">
                  <c:v>10002</c:v>
                </c:pt>
                <c:pt idx="98">
                  <c:v>10002</c:v>
                </c:pt>
                <c:pt idx="99">
                  <c:v>10002</c:v>
                </c:pt>
                <c:pt idx="100">
                  <c:v>10001</c:v>
                </c:pt>
                <c:pt idx="101">
                  <c:v>9994</c:v>
                </c:pt>
                <c:pt idx="102">
                  <c:v>9989</c:v>
                </c:pt>
                <c:pt idx="103">
                  <c:v>9994</c:v>
                </c:pt>
                <c:pt idx="104">
                  <c:v>9988</c:v>
                </c:pt>
                <c:pt idx="105">
                  <c:v>9988</c:v>
                </c:pt>
                <c:pt idx="106">
                  <c:v>9988</c:v>
                </c:pt>
                <c:pt idx="107">
                  <c:v>9984</c:v>
                </c:pt>
                <c:pt idx="108">
                  <c:v>9984</c:v>
                </c:pt>
                <c:pt idx="109">
                  <c:v>9984</c:v>
                </c:pt>
                <c:pt idx="110">
                  <c:v>9984</c:v>
                </c:pt>
                <c:pt idx="111">
                  <c:v>9976</c:v>
                </c:pt>
                <c:pt idx="112">
                  <c:v>9976</c:v>
                </c:pt>
                <c:pt idx="113">
                  <c:v>9976</c:v>
                </c:pt>
                <c:pt idx="114">
                  <c:v>9978</c:v>
                </c:pt>
                <c:pt idx="115">
                  <c:v>9967</c:v>
                </c:pt>
                <c:pt idx="116">
                  <c:v>9962</c:v>
                </c:pt>
                <c:pt idx="117">
                  <c:v>9959</c:v>
                </c:pt>
                <c:pt idx="118">
                  <c:v>9960</c:v>
                </c:pt>
                <c:pt idx="119">
                  <c:v>9960</c:v>
                </c:pt>
                <c:pt idx="120">
                  <c:v>9960</c:v>
                </c:pt>
                <c:pt idx="121">
                  <c:v>9960</c:v>
                </c:pt>
                <c:pt idx="122">
                  <c:v>9960</c:v>
                </c:pt>
                <c:pt idx="123">
                  <c:v>9956</c:v>
                </c:pt>
                <c:pt idx="124">
                  <c:v>9950</c:v>
                </c:pt>
                <c:pt idx="125">
                  <c:v>9950</c:v>
                </c:pt>
                <c:pt idx="126">
                  <c:v>9950</c:v>
                </c:pt>
                <c:pt idx="127">
                  <c:v>9950</c:v>
                </c:pt>
                <c:pt idx="128">
                  <c:v>9947</c:v>
                </c:pt>
                <c:pt idx="129">
                  <c:v>9947</c:v>
                </c:pt>
                <c:pt idx="130">
                  <c:v>9942</c:v>
                </c:pt>
                <c:pt idx="131">
                  <c:v>9939</c:v>
                </c:pt>
                <c:pt idx="132">
                  <c:v>9941</c:v>
                </c:pt>
                <c:pt idx="133">
                  <c:v>9941</c:v>
                </c:pt>
                <c:pt idx="134">
                  <c:v>9941</c:v>
                </c:pt>
                <c:pt idx="135">
                  <c:v>9941</c:v>
                </c:pt>
                <c:pt idx="136">
                  <c:v>9942</c:v>
                </c:pt>
                <c:pt idx="137">
                  <c:v>9938</c:v>
                </c:pt>
                <c:pt idx="138">
                  <c:v>9938</c:v>
                </c:pt>
                <c:pt idx="139">
                  <c:v>9938</c:v>
                </c:pt>
                <c:pt idx="140">
                  <c:v>9938</c:v>
                </c:pt>
                <c:pt idx="141">
                  <c:v>9938</c:v>
                </c:pt>
                <c:pt idx="142">
                  <c:v>9937</c:v>
                </c:pt>
                <c:pt idx="143">
                  <c:v>9937</c:v>
                </c:pt>
                <c:pt idx="144">
                  <c:v>9937</c:v>
                </c:pt>
                <c:pt idx="145">
                  <c:v>9937</c:v>
                </c:pt>
                <c:pt idx="146">
                  <c:v>9936</c:v>
                </c:pt>
                <c:pt idx="147">
                  <c:v>9936</c:v>
                </c:pt>
                <c:pt idx="148">
                  <c:v>9936</c:v>
                </c:pt>
                <c:pt idx="149">
                  <c:v>9951</c:v>
                </c:pt>
                <c:pt idx="150">
                  <c:v>9951</c:v>
                </c:pt>
                <c:pt idx="151">
                  <c:v>9945</c:v>
                </c:pt>
                <c:pt idx="152">
                  <c:v>9944</c:v>
                </c:pt>
                <c:pt idx="153">
                  <c:v>9934</c:v>
                </c:pt>
                <c:pt idx="154">
                  <c:v>9934</c:v>
                </c:pt>
                <c:pt idx="155">
                  <c:v>9934</c:v>
                </c:pt>
                <c:pt idx="156">
                  <c:v>9924</c:v>
                </c:pt>
                <c:pt idx="157">
                  <c:v>9923</c:v>
                </c:pt>
                <c:pt idx="158">
                  <c:v>9903</c:v>
                </c:pt>
                <c:pt idx="159">
                  <c:v>9903</c:v>
                </c:pt>
                <c:pt idx="160">
                  <c:v>9903</c:v>
                </c:pt>
                <c:pt idx="161">
                  <c:v>9903</c:v>
                </c:pt>
                <c:pt idx="162">
                  <c:v>9903</c:v>
                </c:pt>
                <c:pt idx="163">
                  <c:v>9903</c:v>
                </c:pt>
                <c:pt idx="164">
                  <c:v>9902</c:v>
                </c:pt>
                <c:pt idx="165">
                  <c:v>9901</c:v>
                </c:pt>
                <c:pt idx="166">
                  <c:v>9901</c:v>
                </c:pt>
                <c:pt idx="167">
                  <c:v>9901</c:v>
                </c:pt>
                <c:pt idx="168">
                  <c:v>9901</c:v>
                </c:pt>
                <c:pt idx="169">
                  <c:v>9901</c:v>
                </c:pt>
                <c:pt idx="170">
                  <c:v>9900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E-DFD3-4863-8F6C-D19147FBBA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7726832"/>
        <c:axId val="1997715184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strRef>
                    <c:extLst>
                      <c:ext uri="{02D57815-91ED-43cb-92C2-25804820EDAC}">
                        <c15:formulaRef>
                          <c15:sqref>'Days Before Start Data'!$B$3</c15:sqref>
                        </c15:formulaRef>
                      </c:ext>
                    </c:extLst>
                    <c:strCache>
                      <c:ptCount val="1"/>
                      <c:pt idx="0">
                        <c:v>Days Before Start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'Days Before Start Data'!$B$4:$B$4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DFD3-4863-8F6C-D19147FBBACA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Data'!$D$3</c15:sqref>
                        </c15:formulaRef>
                      </c:ext>
                    </c:extLst>
                    <c:strCache>
                      <c:ptCount val="1"/>
                      <c:pt idx="0">
                        <c:v>2023 # Students Paid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Data'!$D$4:$D$4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FD3-4863-8F6C-D19147FBBACA}"/>
                  </c:ext>
                </c:extLst>
              </c15:ser>
            </c15:filteredLineSeries>
            <c15:filteredLineSeries>
              <c15:ser>
                <c:idx val="0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Data'!$E$3</c15:sqref>
                        </c15:formulaRef>
                      </c:ext>
                    </c:extLst>
                    <c:strCache>
                      <c:ptCount val="1"/>
                      <c:pt idx="0">
                        <c:v>2023 # Confirmed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Data'!$E$4:$E$4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DFD3-4863-8F6C-D19147FBBACA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Data'!$F$3</c15:sqref>
                        </c15:formulaRef>
                      </c:ext>
                    </c:extLst>
                    <c:strCache>
                      <c:ptCount val="1"/>
                      <c:pt idx="0">
                        <c:v>2023 % Students PAID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Data'!$F$4:$F$4</c15:sqref>
                        </c15:formulaRef>
                      </c:ext>
                    </c:extLst>
                    <c:numCache>
                      <c:formatCode>0.0%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FD3-4863-8F6C-D19147FBBACA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Data'!$G$3</c15:sqref>
                        </c15:formulaRef>
                      </c:ext>
                    </c:extLst>
                    <c:strCache>
                      <c:ptCount val="1"/>
                      <c:pt idx="0">
                        <c:v>2023 Tuition Finalized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Data'!$G$4:$G$4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DFD3-4863-8F6C-D19147FBBACA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Data'!$H$3</c15:sqref>
                        </c15:formulaRef>
                      </c:ext>
                    </c:extLst>
                    <c:strCache>
                      <c:ptCount val="1"/>
                      <c:pt idx="0">
                        <c:v>2023 Tuition Confirmed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Data'!$H$4:$H$4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DFD3-4863-8F6C-D19147FBBACA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Data'!$I$3</c15:sqref>
                        </c15:formulaRef>
                      </c:ext>
                    </c:extLst>
                    <c:strCache>
                      <c:ptCount val="1"/>
                      <c:pt idx="0">
                        <c:v>2023 Total Assessed</c:v>
                      </c:pt>
                    </c:strCache>
                  </c:strRef>
                </c:tx>
                <c:spPr>
                  <a:ln w="28575" cap="rnd">
                    <a:solidFill>
                      <a:srgbClr val="C0000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Data'!$I$4:$I$4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DFD3-4863-8F6C-D19147FBBACA}"/>
                  </c:ext>
                </c:extLst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Data'!$J$3</c15:sqref>
                        </c15:formulaRef>
                      </c:ext>
                    </c:extLst>
                    <c:strCache>
                      <c:ptCount val="1"/>
                      <c:pt idx="0">
                        <c:v>2023 Budget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Data'!$J$4:$J$4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DFD3-4863-8F6C-D19147FBBACA}"/>
                  </c:ext>
                </c:extLst>
              </c15:ser>
            </c15:filteredLineSeries>
            <c15:filteredLin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Data'!$K$3</c15:sqref>
                        </c15:formulaRef>
                      </c:ext>
                    </c:extLst>
                    <c:strCache>
                      <c:ptCount val="1"/>
                      <c:pt idx="0">
                        <c:v>2023 Cumulative Avg per Finalized Student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Data'!$K$4:$K$4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DFD3-4863-8F6C-D19147FBBACA}"/>
                  </c:ext>
                </c:extLst>
              </c15:ser>
            </c15:filteredLineSeries>
            <c15:filteredLineSeries>
              <c15:ser>
                <c:idx val="11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Data'!$L$3</c15:sqref>
                        </c15:formulaRef>
                      </c:ext>
                    </c:extLst>
                    <c:strCache>
                      <c:ptCount val="1"/>
                      <c:pt idx="0">
                        <c:v>2023 Cumulative Avg per Assessed Student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Data'!$L$4:$L$4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DFD3-4863-8F6C-D19147FBBACA}"/>
                  </c:ext>
                </c:extLst>
              </c15:ser>
            </c15:filteredLineSeries>
            <c15:filteredLineSeries>
              <c15:ser>
                <c:idx val="12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Data'!$M$3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Data'!$M$4:$M$169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66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DFD3-4863-8F6C-D19147FBBACA}"/>
                  </c:ext>
                </c:extLst>
              </c15:ser>
            </c15:filteredLineSeries>
            <c15:filteredLineSeries>
              <c15:ser>
                <c:idx val="13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Data'!$N$3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Data'!$N$5:$N$150</c15:sqref>
                        </c15:formulaRef>
                      </c:ext>
                    </c:extLst>
                    <c:numCache>
                      <c:formatCode>m/d/yyyy</c:formatCode>
                      <c:ptCount val="146"/>
                      <c:pt idx="0">
                        <c:v>44752</c:v>
                      </c:pt>
                      <c:pt idx="1">
                        <c:v>44753</c:v>
                      </c:pt>
                      <c:pt idx="2">
                        <c:v>44754</c:v>
                      </c:pt>
                      <c:pt idx="3">
                        <c:v>44755</c:v>
                      </c:pt>
                      <c:pt idx="4">
                        <c:v>44756</c:v>
                      </c:pt>
                      <c:pt idx="5">
                        <c:v>44757</c:v>
                      </c:pt>
                      <c:pt idx="6">
                        <c:v>44758</c:v>
                      </c:pt>
                      <c:pt idx="7">
                        <c:v>44759</c:v>
                      </c:pt>
                      <c:pt idx="8">
                        <c:v>44760</c:v>
                      </c:pt>
                      <c:pt idx="9">
                        <c:v>44761</c:v>
                      </c:pt>
                      <c:pt idx="10">
                        <c:v>44762</c:v>
                      </c:pt>
                      <c:pt idx="11">
                        <c:v>44763</c:v>
                      </c:pt>
                      <c:pt idx="12">
                        <c:v>44764</c:v>
                      </c:pt>
                      <c:pt idx="13">
                        <c:v>44765</c:v>
                      </c:pt>
                      <c:pt idx="14">
                        <c:v>44766</c:v>
                      </c:pt>
                      <c:pt idx="15">
                        <c:v>44767</c:v>
                      </c:pt>
                      <c:pt idx="16">
                        <c:v>44768</c:v>
                      </c:pt>
                      <c:pt idx="17">
                        <c:v>44769</c:v>
                      </c:pt>
                      <c:pt idx="18">
                        <c:v>44770</c:v>
                      </c:pt>
                      <c:pt idx="19">
                        <c:v>44771</c:v>
                      </c:pt>
                      <c:pt idx="20">
                        <c:v>44772</c:v>
                      </c:pt>
                      <c:pt idx="21">
                        <c:v>44773</c:v>
                      </c:pt>
                      <c:pt idx="22">
                        <c:v>44774</c:v>
                      </c:pt>
                      <c:pt idx="23">
                        <c:v>44775</c:v>
                      </c:pt>
                      <c:pt idx="24">
                        <c:v>44776</c:v>
                      </c:pt>
                      <c:pt idx="25">
                        <c:v>44777</c:v>
                      </c:pt>
                      <c:pt idx="26">
                        <c:v>44778</c:v>
                      </c:pt>
                      <c:pt idx="27">
                        <c:v>44779</c:v>
                      </c:pt>
                      <c:pt idx="28">
                        <c:v>44780</c:v>
                      </c:pt>
                      <c:pt idx="29">
                        <c:v>44781</c:v>
                      </c:pt>
                      <c:pt idx="30">
                        <c:v>44782</c:v>
                      </c:pt>
                      <c:pt idx="31">
                        <c:v>44783</c:v>
                      </c:pt>
                      <c:pt idx="32">
                        <c:v>44784</c:v>
                      </c:pt>
                      <c:pt idx="33">
                        <c:v>44785</c:v>
                      </c:pt>
                      <c:pt idx="34">
                        <c:v>44786</c:v>
                      </c:pt>
                      <c:pt idx="35">
                        <c:v>44787</c:v>
                      </c:pt>
                      <c:pt idx="36">
                        <c:v>44788</c:v>
                      </c:pt>
                      <c:pt idx="37">
                        <c:v>44789</c:v>
                      </c:pt>
                      <c:pt idx="38">
                        <c:v>44790</c:v>
                      </c:pt>
                      <c:pt idx="39">
                        <c:v>44791</c:v>
                      </c:pt>
                      <c:pt idx="40">
                        <c:v>44792</c:v>
                      </c:pt>
                      <c:pt idx="41">
                        <c:v>44793</c:v>
                      </c:pt>
                      <c:pt idx="42">
                        <c:v>44794</c:v>
                      </c:pt>
                      <c:pt idx="43">
                        <c:v>44795</c:v>
                      </c:pt>
                      <c:pt idx="44">
                        <c:v>44796</c:v>
                      </c:pt>
                      <c:pt idx="45">
                        <c:v>44797</c:v>
                      </c:pt>
                      <c:pt idx="46">
                        <c:v>44798</c:v>
                      </c:pt>
                      <c:pt idx="47">
                        <c:v>44799</c:v>
                      </c:pt>
                      <c:pt idx="48">
                        <c:v>44800</c:v>
                      </c:pt>
                      <c:pt idx="49">
                        <c:v>44801</c:v>
                      </c:pt>
                      <c:pt idx="50">
                        <c:v>44802</c:v>
                      </c:pt>
                      <c:pt idx="51">
                        <c:v>44803</c:v>
                      </c:pt>
                      <c:pt idx="52">
                        <c:v>44804</c:v>
                      </c:pt>
                      <c:pt idx="53">
                        <c:v>44805</c:v>
                      </c:pt>
                      <c:pt idx="54">
                        <c:v>44806</c:v>
                      </c:pt>
                      <c:pt idx="55">
                        <c:v>44807</c:v>
                      </c:pt>
                      <c:pt idx="56">
                        <c:v>44808</c:v>
                      </c:pt>
                      <c:pt idx="57">
                        <c:v>44809</c:v>
                      </c:pt>
                      <c:pt idx="58">
                        <c:v>44810</c:v>
                      </c:pt>
                      <c:pt idx="59">
                        <c:v>44811</c:v>
                      </c:pt>
                      <c:pt idx="60">
                        <c:v>44812</c:v>
                      </c:pt>
                      <c:pt idx="61">
                        <c:v>44813</c:v>
                      </c:pt>
                      <c:pt idx="62">
                        <c:v>44814</c:v>
                      </c:pt>
                      <c:pt idx="63">
                        <c:v>44815</c:v>
                      </c:pt>
                      <c:pt idx="64">
                        <c:v>44816</c:v>
                      </c:pt>
                      <c:pt idx="65">
                        <c:v>44817</c:v>
                      </c:pt>
                      <c:pt idx="66">
                        <c:v>44818</c:v>
                      </c:pt>
                      <c:pt idx="67">
                        <c:v>44819</c:v>
                      </c:pt>
                      <c:pt idx="68">
                        <c:v>44820</c:v>
                      </c:pt>
                      <c:pt idx="69">
                        <c:v>44821</c:v>
                      </c:pt>
                      <c:pt idx="70">
                        <c:v>44822</c:v>
                      </c:pt>
                      <c:pt idx="71">
                        <c:v>44823</c:v>
                      </c:pt>
                      <c:pt idx="72">
                        <c:v>44824</c:v>
                      </c:pt>
                      <c:pt idx="73">
                        <c:v>44825</c:v>
                      </c:pt>
                      <c:pt idx="74">
                        <c:v>44826</c:v>
                      </c:pt>
                      <c:pt idx="75">
                        <c:v>44827</c:v>
                      </c:pt>
                      <c:pt idx="76">
                        <c:v>44828</c:v>
                      </c:pt>
                      <c:pt idx="77">
                        <c:v>44829</c:v>
                      </c:pt>
                      <c:pt idx="78">
                        <c:v>44830</c:v>
                      </c:pt>
                      <c:pt idx="79">
                        <c:v>44831</c:v>
                      </c:pt>
                      <c:pt idx="80">
                        <c:v>44832</c:v>
                      </c:pt>
                      <c:pt idx="81">
                        <c:v>44833</c:v>
                      </c:pt>
                      <c:pt idx="82">
                        <c:v>44834</c:v>
                      </c:pt>
                      <c:pt idx="83">
                        <c:v>44835</c:v>
                      </c:pt>
                      <c:pt idx="84">
                        <c:v>44836</c:v>
                      </c:pt>
                      <c:pt idx="85">
                        <c:v>44837</c:v>
                      </c:pt>
                      <c:pt idx="86">
                        <c:v>44838</c:v>
                      </c:pt>
                      <c:pt idx="87">
                        <c:v>44839</c:v>
                      </c:pt>
                      <c:pt idx="88">
                        <c:v>44840</c:v>
                      </c:pt>
                      <c:pt idx="89">
                        <c:v>44841</c:v>
                      </c:pt>
                      <c:pt idx="90">
                        <c:v>44842</c:v>
                      </c:pt>
                      <c:pt idx="91">
                        <c:v>44843</c:v>
                      </c:pt>
                      <c:pt idx="92">
                        <c:v>44844</c:v>
                      </c:pt>
                      <c:pt idx="93">
                        <c:v>44844</c:v>
                      </c:pt>
                      <c:pt idx="94">
                        <c:v>44845</c:v>
                      </c:pt>
                      <c:pt idx="95">
                        <c:v>44846</c:v>
                      </c:pt>
                      <c:pt idx="96">
                        <c:v>44847</c:v>
                      </c:pt>
                      <c:pt idx="97">
                        <c:v>44848</c:v>
                      </c:pt>
                      <c:pt idx="98">
                        <c:v>44849</c:v>
                      </c:pt>
                      <c:pt idx="99">
                        <c:v>44848</c:v>
                      </c:pt>
                      <c:pt idx="100">
                        <c:v>44851</c:v>
                      </c:pt>
                      <c:pt idx="101">
                        <c:v>44852</c:v>
                      </c:pt>
                      <c:pt idx="102">
                        <c:v>44853</c:v>
                      </c:pt>
                      <c:pt idx="103">
                        <c:v>44854</c:v>
                      </c:pt>
                      <c:pt idx="104">
                        <c:v>44855</c:v>
                      </c:pt>
                      <c:pt idx="105">
                        <c:v>44856</c:v>
                      </c:pt>
                      <c:pt idx="106">
                        <c:v>44855</c:v>
                      </c:pt>
                      <c:pt idx="107">
                        <c:v>44856</c:v>
                      </c:pt>
                      <c:pt idx="108">
                        <c:v>44859</c:v>
                      </c:pt>
                      <c:pt idx="109">
                        <c:v>44860</c:v>
                      </c:pt>
                      <c:pt idx="110">
                        <c:v>44861</c:v>
                      </c:pt>
                      <c:pt idx="111">
                        <c:v>44862</c:v>
                      </c:pt>
                      <c:pt idx="112">
                        <c:v>44863</c:v>
                      </c:pt>
                      <c:pt idx="113">
                        <c:v>44862</c:v>
                      </c:pt>
                      <c:pt idx="114">
                        <c:v>44865</c:v>
                      </c:pt>
                      <c:pt idx="115">
                        <c:v>44866</c:v>
                      </c:pt>
                      <c:pt idx="116">
                        <c:v>44867</c:v>
                      </c:pt>
                      <c:pt idx="117">
                        <c:v>44868</c:v>
                      </c:pt>
                      <c:pt idx="118">
                        <c:v>44869</c:v>
                      </c:pt>
                      <c:pt idx="119">
                        <c:v>44870</c:v>
                      </c:pt>
                      <c:pt idx="120">
                        <c:v>44869</c:v>
                      </c:pt>
                      <c:pt idx="121">
                        <c:v>44870</c:v>
                      </c:pt>
                      <c:pt idx="122">
                        <c:v>44872</c:v>
                      </c:pt>
                      <c:pt idx="123">
                        <c:v>44874</c:v>
                      </c:pt>
                      <c:pt idx="124">
                        <c:v>44875</c:v>
                      </c:pt>
                      <c:pt idx="125">
                        <c:v>44876</c:v>
                      </c:pt>
                      <c:pt idx="126">
                        <c:v>44877</c:v>
                      </c:pt>
                      <c:pt idx="127">
                        <c:v>44875</c:v>
                      </c:pt>
                      <c:pt idx="128">
                        <c:v>44879</c:v>
                      </c:pt>
                      <c:pt idx="129">
                        <c:v>44880</c:v>
                      </c:pt>
                      <c:pt idx="130">
                        <c:v>44881</c:v>
                      </c:pt>
                      <c:pt idx="131">
                        <c:v>44882</c:v>
                      </c:pt>
                      <c:pt idx="132">
                        <c:v>44883</c:v>
                      </c:pt>
                      <c:pt idx="133">
                        <c:v>44884</c:v>
                      </c:pt>
                      <c:pt idx="134">
                        <c:v>44883</c:v>
                      </c:pt>
                      <c:pt idx="135">
                        <c:v>44886</c:v>
                      </c:pt>
                      <c:pt idx="136">
                        <c:v>44887</c:v>
                      </c:pt>
                      <c:pt idx="137">
                        <c:v>44888</c:v>
                      </c:pt>
                      <c:pt idx="138">
                        <c:v>44889</c:v>
                      </c:pt>
                      <c:pt idx="139">
                        <c:v>44890</c:v>
                      </c:pt>
                      <c:pt idx="140">
                        <c:v>44891</c:v>
                      </c:pt>
                      <c:pt idx="141">
                        <c:v>44888</c:v>
                      </c:pt>
                      <c:pt idx="142">
                        <c:v>44893</c:v>
                      </c:pt>
                      <c:pt idx="143">
                        <c:v>44894</c:v>
                      </c:pt>
                      <c:pt idx="144">
                        <c:v>44895</c:v>
                      </c:pt>
                      <c:pt idx="145">
                        <c:v>44896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DFD3-4863-8F6C-D19147FBBACA}"/>
                  </c:ext>
                </c:extLst>
              </c15:ser>
            </c15:filteredLineSeries>
            <c15:filteredLineSeries>
              <c15:ser>
                <c:idx val="14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Data'!$O$3</c15:sqref>
                        </c15:formulaRef>
                      </c:ext>
                    </c:extLst>
                    <c:strCache>
                      <c:ptCount val="1"/>
                      <c:pt idx="0">
                        <c:v>Days Before Start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Data'!$O$5:$O$150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46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DFD3-4863-8F6C-D19147FBBACA}"/>
                  </c:ext>
                </c:extLst>
              </c15:ser>
            </c15:filteredLineSeries>
            <c15:filteredLineSeries>
              <c15:ser>
                <c:idx val="16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Data'!$Q$3</c15:sqref>
                        </c15:formulaRef>
                      </c:ext>
                    </c:extLst>
                    <c:strCache>
                      <c:ptCount val="1"/>
                      <c:pt idx="0">
                        <c:v>2022 # students Paid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Data'!$Q$5:$Q$150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46"/>
                      <c:pt idx="0">
                        <c:v>0</c:v>
                      </c:pt>
                      <c:pt idx="1">
                        <c:v>0</c:v>
                      </c:pt>
                      <c:pt idx="2">
                        <c:v>89</c:v>
                      </c:pt>
                      <c:pt idx="3">
                        <c:v>243</c:v>
                      </c:pt>
                      <c:pt idx="4">
                        <c:v>327</c:v>
                      </c:pt>
                      <c:pt idx="5">
                        <c:v>386</c:v>
                      </c:pt>
                      <c:pt idx="6">
                        <c:v>386</c:v>
                      </c:pt>
                      <c:pt idx="7">
                        <c:v>386</c:v>
                      </c:pt>
                      <c:pt idx="8">
                        <c:v>466</c:v>
                      </c:pt>
                      <c:pt idx="9">
                        <c:v>516</c:v>
                      </c:pt>
                      <c:pt idx="10">
                        <c:v>564</c:v>
                      </c:pt>
                      <c:pt idx="11">
                        <c:v>616</c:v>
                      </c:pt>
                      <c:pt idx="12">
                        <c:v>662</c:v>
                      </c:pt>
                      <c:pt idx="13">
                        <c:v>662</c:v>
                      </c:pt>
                      <c:pt idx="14">
                        <c:v>662</c:v>
                      </c:pt>
                      <c:pt idx="15">
                        <c:v>741</c:v>
                      </c:pt>
                      <c:pt idx="16">
                        <c:v>778</c:v>
                      </c:pt>
                      <c:pt idx="17">
                        <c:v>829</c:v>
                      </c:pt>
                      <c:pt idx="18">
                        <c:v>898</c:v>
                      </c:pt>
                      <c:pt idx="19">
                        <c:v>953</c:v>
                      </c:pt>
                      <c:pt idx="20">
                        <c:v>953</c:v>
                      </c:pt>
                      <c:pt idx="21">
                        <c:v>953</c:v>
                      </c:pt>
                      <c:pt idx="22">
                        <c:v>1075</c:v>
                      </c:pt>
                      <c:pt idx="23">
                        <c:v>1155</c:v>
                      </c:pt>
                      <c:pt idx="24">
                        <c:v>1279</c:v>
                      </c:pt>
                      <c:pt idx="25">
                        <c:v>1353</c:v>
                      </c:pt>
                      <c:pt idx="26">
                        <c:v>1443</c:v>
                      </c:pt>
                      <c:pt idx="27">
                        <c:v>1443</c:v>
                      </c:pt>
                      <c:pt idx="28">
                        <c:v>1443</c:v>
                      </c:pt>
                      <c:pt idx="29">
                        <c:v>1655</c:v>
                      </c:pt>
                      <c:pt idx="30">
                        <c:v>1796</c:v>
                      </c:pt>
                      <c:pt idx="31">
                        <c:v>1931</c:v>
                      </c:pt>
                      <c:pt idx="32">
                        <c:v>2072</c:v>
                      </c:pt>
                      <c:pt idx="33">
                        <c:v>2182</c:v>
                      </c:pt>
                      <c:pt idx="34">
                        <c:v>2182</c:v>
                      </c:pt>
                      <c:pt idx="35">
                        <c:v>2182</c:v>
                      </c:pt>
                      <c:pt idx="36">
                        <c:v>2484</c:v>
                      </c:pt>
                      <c:pt idx="37">
                        <c:v>2677</c:v>
                      </c:pt>
                      <c:pt idx="38">
                        <c:v>2981</c:v>
                      </c:pt>
                      <c:pt idx="39">
                        <c:v>3195</c:v>
                      </c:pt>
                      <c:pt idx="40">
                        <c:v>3409</c:v>
                      </c:pt>
                      <c:pt idx="41">
                        <c:v>3409</c:v>
                      </c:pt>
                      <c:pt idx="42">
                        <c:v>3409</c:v>
                      </c:pt>
                      <c:pt idx="43">
                        <c:v>3877</c:v>
                      </c:pt>
                      <c:pt idx="44">
                        <c:v>4233</c:v>
                      </c:pt>
                      <c:pt idx="45">
                        <c:v>4574</c:v>
                      </c:pt>
                      <c:pt idx="46">
                        <c:v>4647</c:v>
                      </c:pt>
                      <c:pt idx="47">
                        <c:v>5440</c:v>
                      </c:pt>
                      <c:pt idx="48">
                        <c:v>5440</c:v>
                      </c:pt>
                      <c:pt idx="49">
                        <c:v>5440</c:v>
                      </c:pt>
                      <c:pt idx="50">
                        <c:v>6852</c:v>
                      </c:pt>
                      <c:pt idx="51">
                        <c:v>7687</c:v>
                      </c:pt>
                      <c:pt idx="52">
                        <c:v>7837</c:v>
                      </c:pt>
                      <c:pt idx="53">
                        <c:v>7924</c:v>
                      </c:pt>
                      <c:pt idx="54">
                        <c:v>8024</c:v>
                      </c:pt>
                      <c:pt idx="55">
                        <c:v>8024</c:v>
                      </c:pt>
                      <c:pt idx="56">
                        <c:v>8024</c:v>
                      </c:pt>
                      <c:pt idx="57">
                        <c:v>8024</c:v>
                      </c:pt>
                      <c:pt idx="58">
                        <c:v>8149</c:v>
                      </c:pt>
                      <c:pt idx="59">
                        <c:v>8196</c:v>
                      </c:pt>
                      <c:pt idx="60">
                        <c:v>8332</c:v>
                      </c:pt>
                      <c:pt idx="61">
                        <c:v>8427</c:v>
                      </c:pt>
                      <c:pt idx="62">
                        <c:v>8427</c:v>
                      </c:pt>
                      <c:pt idx="63">
                        <c:v>8427</c:v>
                      </c:pt>
                      <c:pt idx="64">
                        <c:v>8532</c:v>
                      </c:pt>
                      <c:pt idx="65">
                        <c:v>8661</c:v>
                      </c:pt>
                      <c:pt idx="66">
                        <c:v>8751</c:v>
                      </c:pt>
                      <c:pt idx="67">
                        <c:v>8873</c:v>
                      </c:pt>
                      <c:pt idx="68">
                        <c:v>9047</c:v>
                      </c:pt>
                      <c:pt idx="69">
                        <c:v>9047</c:v>
                      </c:pt>
                      <c:pt idx="70">
                        <c:v>9047</c:v>
                      </c:pt>
                      <c:pt idx="71">
                        <c:v>9295</c:v>
                      </c:pt>
                      <c:pt idx="72">
                        <c:v>9580</c:v>
                      </c:pt>
                      <c:pt idx="73">
                        <c:v>9589</c:v>
                      </c:pt>
                      <c:pt idx="74">
                        <c:v>9594</c:v>
                      </c:pt>
                      <c:pt idx="75">
                        <c:v>9602</c:v>
                      </c:pt>
                      <c:pt idx="76">
                        <c:v>9602</c:v>
                      </c:pt>
                      <c:pt idx="77">
                        <c:v>9602</c:v>
                      </c:pt>
                      <c:pt idx="78">
                        <c:v>9617</c:v>
                      </c:pt>
                      <c:pt idx="79">
                        <c:v>9617</c:v>
                      </c:pt>
                      <c:pt idx="80">
                        <c:v>9631</c:v>
                      </c:pt>
                      <c:pt idx="81">
                        <c:v>9640</c:v>
                      </c:pt>
                      <c:pt idx="82">
                        <c:v>9656</c:v>
                      </c:pt>
                      <c:pt idx="83">
                        <c:v>9656</c:v>
                      </c:pt>
                      <c:pt idx="84">
                        <c:v>9656</c:v>
                      </c:pt>
                      <c:pt idx="85">
                        <c:v>9670</c:v>
                      </c:pt>
                      <c:pt idx="86">
                        <c:v>9678</c:v>
                      </c:pt>
                      <c:pt idx="87">
                        <c:v>9696</c:v>
                      </c:pt>
                      <c:pt idx="88">
                        <c:v>9810</c:v>
                      </c:pt>
                      <c:pt idx="89">
                        <c:v>9832</c:v>
                      </c:pt>
                      <c:pt idx="90">
                        <c:v>9832</c:v>
                      </c:pt>
                      <c:pt idx="91">
                        <c:v>9832</c:v>
                      </c:pt>
                      <c:pt idx="92">
                        <c:v>9832</c:v>
                      </c:pt>
                      <c:pt idx="93">
                        <c:v>9877</c:v>
                      </c:pt>
                      <c:pt idx="94">
                        <c:v>9881</c:v>
                      </c:pt>
                      <c:pt idx="95">
                        <c:v>9883</c:v>
                      </c:pt>
                      <c:pt idx="96">
                        <c:v>9873</c:v>
                      </c:pt>
                      <c:pt idx="97">
                        <c:v>9873</c:v>
                      </c:pt>
                      <c:pt idx="98">
                        <c:v>9873</c:v>
                      </c:pt>
                      <c:pt idx="99">
                        <c:v>9884</c:v>
                      </c:pt>
                      <c:pt idx="100">
                        <c:v>9886</c:v>
                      </c:pt>
                      <c:pt idx="101">
                        <c:v>9908</c:v>
                      </c:pt>
                      <c:pt idx="102">
                        <c:v>9910</c:v>
                      </c:pt>
                      <c:pt idx="103">
                        <c:v>9909</c:v>
                      </c:pt>
                      <c:pt idx="104">
                        <c:v>9909</c:v>
                      </c:pt>
                      <c:pt idx="105">
                        <c:v>9909</c:v>
                      </c:pt>
                      <c:pt idx="106">
                        <c:v>9907</c:v>
                      </c:pt>
                      <c:pt idx="107">
                        <c:v>9909</c:v>
                      </c:pt>
                      <c:pt idx="108">
                        <c:v>9911</c:v>
                      </c:pt>
                      <c:pt idx="109">
                        <c:v>9913</c:v>
                      </c:pt>
                      <c:pt idx="110">
                        <c:v>9905</c:v>
                      </c:pt>
                      <c:pt idx="111">
                        <c:v>9905</c:v>
                      </c:pt>
                      <c:pt idx="112">
                        <c:v>9905</c:v>
                      </c:pt>
                      <c:pt idx="113">
                        <c:v>9909</c:v>
                      </c:pt>
                      <c:pt idx="114">
                        <c:v>9899</c:v>
                      </c:pt>
                      <c:pt idx="115">
                        <c:v>9900</c:v>
                      </c:pt>
                      <c:pt idx="116">
                        <c:v>9900</c:v>
                      </c:pt>
                      <c:pt idx="117">
                        <c:v>9901</c:v>
                      </c:pt>
                      <c:pt idx="118">
                        <c:v>9901</c:v>
                      </c:pt>
                      <c:pt idx="119">
                        <c:v>9901</c:v>
                      </c:pt>
                      <c:pt idx="120">
                        <c:v>9905</c:v>
                      </c:pt>
                      <c:pt idx="121">
                        <c:v>9905</c:v>
                      </c:pt>
                      <c:pt idx="122">
                        <c:v>9902</c:v>
                      </c:pt>
                      <c:pt idx="123">
                        <c:v>9897</c:v>
                      </c:pt>
                      <c:pt idx="124">
                        <c:v>9897</c:v>
                      </c:pt>
                      <c:pt idx="125">
                        <c:v>9897</c:v>
                      </c:pt>
                      <c:pt idx="126">
                        <c:v>9897</c:v>
                      </c:pt>
                      <c:pt idx="127">
                        <c:v>9900</c:v>
                      </c:pt>
                      <c:pt idx="128">
                        <c:v>9898</c:v>
                      </c:pt>
                      <c:pt idx="129">
                        <c:v>9900</c:v>
                      </c:pt>
                      <c:pt idx="130">
                        <c:v>9894</c:v>
                      </c:pt>
                      <c:pt idx="131">
                        <c:v>9896</c:v>
                      </c:pt>
                      <c:pt idx="132">
                        <c:v>9896</c:v>
                      </c:pt>
                      <c:pt idx="133">
                        <c:v>9896</c:v>
                      </c:pt>
                      <c:pt idx="134">
                        <c:v>9896</c:v>
                      </c:pt>
                      <c:pt idx="135">
                        <c:v>9898</c:v>
                      </c:pt>
                      <c:pt idx="136">
                        <c:v>9896</c:v>
                      </c:pt>
                      <c:pt idx="137">
                        <c:v>9896</c:v>
                      </c:pt>
                      <c:pt idx="138">
                        <c:v>9896</c:v>
                      </c:pt>
                      <c:pt idx="139">
                        <c:v>9896</c:v>
                      </c:pt>
                      <c:pt idx="140">
                        <c:v>9896</c:v>
                      </c:pt>
                      <c:pt idx="141">
                        <c:v>9896</c:v>
                      </c:pt>
                      <c:pt idx="142">
                        <c:v>9896</c:v>
                      </c:pt>
                      <c:pt idx="143">
                        <c:v>9896</c:v>
                      </c:pt>
                      <c:pt idx="144">
                        <c:v>9896</c:v>
                      </c:pt>
                      <c:pt idx="145">
                        <c:v>9895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DFD3-4863-8F6C-D19147FBBACA}"/>
                  </c:ext>
                </c:extLst>
              </c15:ser>
            </c15:filteredLineSeries>
            <c15:filteredLineSeries>
              <c15:ser>
                <c:idx val="17"/>
                <c:order val="1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Data'!$R$3</c15:sqref>
                        </c15:formulaRef>
                      </c:ext>
                    </c:extLst>
                    <c:strCache>
                      <c:ptCount val="1"/>
                      <c:pt idx="0">
                        <c:v>2022 # students Confirmed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Data'!$R$5:$R$150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46"/>
                      <c:pt idx="0">
                        <c:v>0</c:v>
                      </c:pt>
                      <c:pt idx="1">
                        <c:v>0</c:v>
                      </c:pt>
                      <c:pt idx="2">
                        <c:v>1</c:v>
                      </c:pt>
                      <c:pt idx="3">
                        <c:v>2</c:v>
                      </c:pt>
                      <c:pt idx="4">
                        <c:v>2</c:v>
                      </c:pt>
                      <c:pt idx="5">
                        <c:v>2</c:v>
                      </c:pt>
                      <c:pt idx="6">
                        <c:v>2</c:v>
                      </c:pt>
                      <c:pt idx="7">
                        <c:v>2</c:v>
                      </c:pt>
                      <c:pt idx="8">
                        <c:v>2</c:v>
                      </c:pt>
                      <c:pt idx="9">
                        <c:v>2</c:v>
                      </c:pt>
                      <c:pt idx="10">
                        <c:v>2</c:v>
                      </c:pt>
                      <c:pt idx="11">
                        <c:v>2</c:v>
                      </c:pt>
                      <c:pt idx="12">
                        <c:v>2</c:v>
                      </c:pt>
                      <c:pt idx="13">
                        <c:v>2</c:v>
                      </c:pt>
                      <c:pt idx="14">
                        <c:v>2</c:v>
                      </c:pt>
                      <c:pt idx="15">
                        <c:v>2</c:v>
                      </c:pt>
                      <c:pt idx="16">
                        <c:v>2</c:v>
                      </c:pt>
                      <c:pt idx="17">
                        <c:v>2</c:v>
                      </c:pt>
                      <c:pt idx="18">
                        <c:v>2</c:v>
                      </c:pt>
                      <c:pt idx="19">
                        <c:v>2</c:v>
                      </c:pt>
                      <c:pt idx="20">
                        <c:v>2</c:v>
                      </c:pt>
                      <c:pt idx="21">
                        <c:v>2</c:v>
                      </c:pt>
                      <c:pt idx="22">
                        <c:v>2</c:v>
                      </c:pt>
                      <c:pt idx="23">
                        <c:v>2</c:v>
                      </c:pt>
                      <c:pt idx="24">
                        <c:v>2</c:v>
                      </c:pt>
                      <c:pt idx="25">
                        <c:v>2</c:v>
                      </c:pt>
                      <c:pt idx="26">
                        <c:v>2</c:v>
                      </c:pt>
                      <c:pt idx="27">
                        <c:v>2</c:v>
                      </c:pt>
                      <c:pt idx="28">
                        <c:v>2</c:v>
                      </c:pt>
                      <c:pt idx="29">
                        <c:v>2</c:v>
                      </c:pt>
                      <c:pt idx="30">
                        <c:v>2</c:v>
                      </c:pt>
                      <c:pt idx="31">
                        <c:v>2</c:v>
                      </c:pt>
                      <c:pt idx="32">
                        <c:v>2</c:v>
                      </c:pt>
                      <c:pt idx="33">
                        <c:v>2</c:v>
                      </c:pt>
                      <c:pt idx="34">
                        <c:v>2</c:v>
                      </c:pt>
                      <c:pt idx="35">
                        <c:v>2</c:v>
                      </c:pt>
                      <c:pt idx="36">
                        <c:v>2</c:v>
                      </c:pt>
                      <c:pt idx="37">
                        <c:v>2</c:v>
                      </c:pt>
                      <c:pt idx="38">
                        <c:v>2</c:v>
                      </c:pt>
                      <c:pt idx="39">
                        <c:v>2</c:v>
                      </c:pt>
                      <c:pt idx="40">
                        <c:v>2</c:v>
                      </c:pt>
                      <c:pt idx="41">
                        <c:v>2</c:v>
                      </c:pt>
                      <c:pt idx="42">
                        <c:v>2</c:v>
                      </c:pt>
                      <c:pt idx="43">
                        <c:v>3</c:v>
                      </c:pt>
                      <c:pt idx="44">
                        <c:v>7</c:v>
                      </c:pt>
                      <c:pt idx="45">
                        <c:v>7</c:v>
                      </c:pt>
                      <c:pt idx="46">
                        <c:v>8</c:v>
                      </c:pt>
                      <c:pt idx="47">
                        <c:v>9</c:v>
                      </c:pt>
                      <c:pt idx="48">
                        <c:v>9</c:v>
                      </c:pt>
                      <c:pt idx="49">
                        <c:v>9</c:v>
                      </c:pt>
                      <c:pt idx="50">
                        <c:v>11</c:v>
                      </c:pt>
                      <c:pt idx="51">
                        <c:v>13</c:v>
                      </c:pt>
                      <c:pt idx="52">
                        <c:v>13</c:v>
                      </c:pt>
                      <c:pt idx="53">
                        <c:v>13</c:v>
                      </c:pt>
                      <c:pt idx="54">
                        <c:v>12</c:v>
                      </c:pt>
                      <c:pt idx="55">
                        <c:v>12</c:v>
                      </c:pt>
                      <c:pt idx="56">
                        <c:v>12</c:v>
                      </c:pt>
                      <c:pt idx="57">
                        <c:v>12</c:v>
                      </c:pt>
                      <c:pt idx="58">
                        <c:v>12</c:v>
                      </c:pt>
                      <c:pt idx="59">
                        <c:v>13</c:v>
                      </c:pt>
                      <c:pt idx="60">
                        <c:v>14</c:v>
                      </c:pt>
                      <c:pt idx="61">
                        <c:v>16</c:v>
                      </c:pt>
                      <c:pt idx="62">
                        <c:v>16</c:v>
                      </c:pt>
                      <c:pt idx="63">
                        <c:v>16</c:v>
                      </c:pt>
                      <c:pt idx="64">
                        <c:v>17</c:v>
                      </c:pt>
                      <c:pt idx="65">
                        <c:v>19</c:v>
                      </c:pt>
                      <c:pt idx="66">
                        <c:v>24</c:v>
                      </c:pt>
                      <c:pt idx="67">
                        <c:v>36</c:v>
                      </c:pt>
                      <c:pt idx="68">
                        <c:v>47</c:v>
                      </c:pt>
                      <c:pt idx="69">
                        <c:v>47</c:v>
                      </c:pt>
                      <c:pt idx="70">
                        <c:v>47</c:v>
                      </c:pt>
                      <c:pt idx="71">
                        <c:v>186</c:v>
                      </c:pt>
                      <c:pt idx="72">
                        <c:v>195</c:v>
                      </c:pt>
                      <c:pt idx="73">
                        <c:v>240</c:v>
                      </c:pt>
                      <c:pt idx="74">
                        <c:v>375</c:v>
                      </c:pt>
                      <c:pt idx="75">
                        <c:v>368</c:v>
                      </c:pt>
                      <c:pt idx="76">
                        <c:v>368</c:v>
                      </c:pt>
                      <c:pt idx="77">
                        <c:v>368</c:v>
                      </c:pt>
                      <c:pt idx="78">
                        <c:v>353</c:v>
                      </c:pt>
                      <c:pt idx="79">
                        <c:v>348</c:v>
                      </c:pt>
                      <c:pt idx="80">
                        <c:v>335</c:v>
                      </c:pt>
                      <c:pt idx="81">
                        <c:v>328</c:v>
                      </c:pt>
                      <c:pt idx="82">
                        <c:v>310</c:v>
                      </c:pt>
                      <c:pt idx="83">
                        <c:v>310</c:v>
                      </c:pt>
                      <c:pt idx="84">
                        <c:v>310</c:v>
                      </c:pt>
                      <c:pt idx="85">
                        <c:v>295</c:v>
                      </c:pt>
                      <c:pt idx="86">
                        <c:v>284</c:v>
                      </c:pt>
                      <c:pt idx="87">
                        <c:v>263</c:v>
                      </c:pt>
                      <c:pt idx="88">
                        <c:v>203</c:v>
                      </c:pt>
                      <c:pt idx="89">
                        <c:v>87</c:v>
                      </c:pt>
                      <c:pt idx="90">
                        <c:v>87</c:v>
                      </c:pt>
                      <c:pt idx="91">
                        <c:v>87</c:v>
                      </c:pt>
                      <c:pt idx="92">
                        <c:v>87</c:v>
                      </c:pt>
                      <c:pt idx="93">
                        <c:v>71</c:v>
                      </c:pt>
                      <c:pt idx="94">
                        <c:v>71</c:v>
                      </c:pt>
                      <c:pt idx="95">
                        <c:v>70</c:v>
                      </c:pt>
                      <c:pt idx="96">
                        <c:v>69</c:v>
                      </c:pt>
                      <c:pt idx="97">
                        <c:v>69</c:v>
                      </c:pt>
                      <c:pt idx="98">
                        <c:v>69</c:v>
                      </c:pt>
                      <c:pt idx="99">
                        <c:v>58</c:v>
                      </c:pt>
                      <c:pt idx="100">
                        <c:v>50</c:v>
                      </c:pt>
                      <c:pt idx="101">
                        <c:v>48</c:v>
                      </c:pt>
                      <c:pt idx="102">
                        <c:v>46</c:v>
                      </c:pt>
                      <c:pt idx="103">
                        <c:v>42</c:v>
                      </c:pt>
                      <c:pt idx="104">
                        <c:v>42</c:v>
                      </c:pt>
                      <c:pt idx="105">
                        <c:v>42</c:v>
                      </c:pt>
                      <c:pt idx="106">
                        <c:v>40</c:v>
                      </c:pt>
                      <c:pt idx="107">
                        <c:v>39</c:v>
                      </c:pt>
                      <c:pt idx="108">
                        <c:v>37</c:v>
                      </c:pt>
                      <c:pt idx="109">
                        <c:v>35</c:v>
                      </c:pt>
                      <c:pt idx="110">
                        <c:v>35</c:v>
                      </c:pt>
                      <c:pt idx="111">
                        <c:v>35</c:v>
                      </c:pt>
                      <c:pt idx="112">
                        <c:v>35</c:v>
                      </c:pt>
                      <c:pt idx="113">
                        <c:v>33</c:v>
                      </c:pt>
                      <c:pt idx="114">
                        <c:v>32</c:v>
                      </c:pt>
                      <c:pt idx="115">
                        <c:v>29</c:v>
                      </c:pt>
                      <c:pt idx="116">
                        <c:v>27</c:v>
                      </c:pt>
                      <c:pt idx="117">
                        <c:v>27</c:v>
                      </c:pt>
                      <c:pt idx="118">
                        <c:v>27</c:v>
                      </c:pt>
                      <c:pt idx="119">
                        <c:v>27</c:v>
                      </c:pt>
                      <c:pt idx="120">
                        <c:v>27</c:v>
                      </c:pt>
                      <c:pt idx="121">
                        <c:v>27</c:v>
                      </c:pt>
                      <c:pt idx="122">
                        <c:v>27</c:v>
                      </c:pt>
                      <c:pt idx="123">
                        <c:v>26</c:v>
                      </c:pt>
                      <c:pt idx="124">
                        <c:v>26</c:v>
                      </c:pt>
                      <c:pt idx="125">
                        <c:v>26</c:v>
                      </c:pt>
                      <c:pt idx="126">
                        <c:v>26</c:v>
                      </c:pt>
                      <c:pt idx="127">
                        <c:v>25</c:v>
                      </c:pt>
                      <c:pt idx="128">
                        <c:v>24</c:v>
                      </c:pt>
                      <c:pt idx="129">
                        <c:v>17</c:v>
                      </c:pt>
                      <c:pt idx="130">
                        <c:v>17</c:v>
                      </c:pt>
                      <c:pt idx="131">
                        <c:v>16</c:v>
                      </c:pt>
                      <c:pt idx="132">
                        <c:v>16</c:v>
                      </c:pt>
                      <c:pt idx="133">
                        <c:v>16</c:v>
                      </c:pt>
                      <c:pt idx="134">
                        <c:v>16</c:v>
                      </c:pt>
                      <c:pt idx="135">
                        <c:v>15</c:v>
                      </c:pt>
                      <c:pt idx="136">
                        <c:v>14</c:v>
                      </c:pt>
                      <c:pt idx="137">
                        <c:v>14</c:v>
                      </c:pt>
                      <c:pt idx="138">
                        <c:v>14</c:v>
                      </c:pt>
                      <c:pt idx="139">
                        <c:v>14</c:v>
                      </c:pt>
                      <c:pt idx="140">
                        <c:v>14</c:v>
                      </c:pt>
                      <c:pt idx="141">
                        <c:v>12</c:v>
                      </c:pt>
                      <c:pt idx="142">
                        <c:v>12</c:v>
                      </c:pt>
                      <c:pt idx="143">
                        <c:v>11</c:v>
                      </c:pt>
                      <c:pt idx="144">
                        <c:v>11</c:v>
                      </c:pt>
                      <c:pt idx="145">
                        <c:v>11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DFD3-4863-8F6C-D19147FBBACA}"/>
                  </c:ext>
                </c:extLst>
              </c15:ser>
            </c15:filteredLineSeries>
            <c15:filteredLineSeries>
              <c15:ser>
                <c:idx val="19"/>
                <c:order val="1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Data'!$S$3</c15:sqref>
                        </c15:formulaRef>
                      </c:ext>
                    </c:extLst>
                    <c:strCache>
                      <c:ptCount val="1"/>
                      <c:pt idx="0">
                        <c:v>2022 % Students PAID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Data'!$S$5:$S$150</c15:sqref>
                        </c15:formulaRef>
                      </c:ext>
                    </c:extLst>
                    <c:numCache>
                      <c:formatCode>0.0%</c:formatCode>
                      <c:ptCount val="146"/>
                      <c:pt idx="0">
                        <c:v>0</c:v>
                      </c:pt>
                      <c:pt idx="1">
                        <c:v>0</c:v>
                      </c:pt>
                      <c:pt idx="2">
                        <c:v>1.227078450296429E-2</c:v>
                      </c:pt>
                      <c:pt idx="3">
                        <c:v>3.3296793642093724E-2</c:v>
                      </c:pt>
                      <c:pt idx="4">
                        <c:v>4.4507962433646388E-2</c:v>
                      </c:pt>
                      <c:pt idx="5">
                        <c:v>5.211990278152849E-2</c:v>
                      </c:pt>
                      <c:pt idx="6">
                        <c:v>5.211990278152849E-2</c:v>
                      </c:pt>
                      <c:pt idx="7">
                        <c:v>5.211990278152849E-2</c:v>
                      </c:pt>
                      <c:pt idx="8">
                        <c:v>6.2466487935656838E-2</c:v>
                      </c:pt>
                      <c:pt idx="9">
                        <c:v>6.8754163890739503E-2</c:v>
                      </c:pt>
                      <c:pt idx="10">
                        <c:v>7.4514466904478799E-2</c:v>
                      </c:pt>
                      <c:pt idx="11">
                        <c:v>8.0755112742527529E-2</c:v>
                      </c:pt>
                      <c:pt idx="12">
                        <c:v>8.6209141815340534E-2</c:v>
                      </c:pt>
                      <c:pt idx="13">
                        <c:v>8.6209141815340534E-2</c:v>
                      </c:pt>
                      <c:pt idx="14">
                        <c:v>8.6209141815340534E-2</c:v>
                      </c:pt>
                      <c:pt idx="15">
                        <c:v>9.592233009708738E-2</c:v>
                      </c:pt>
                      <c:pt idx="16">
                        <c:v>0.10018027298480556</c:v>
                      </c:pt>
                      <c:pt idx="17">
                        <c:v>0.10594249201277955</c:v>
                      </c:pt>
                      <c:pt idx="18">
                        <c:v>0.11426390125970225</c:v>
                      </c:pt>
                      <c:pt idx="19">
                        <c:v>0.12058711881563963</c:v>
                      </c:pt>
                      <c:pt idx="20">
                        <c:v>0.12058711881563963</c:v>
                      </c:pt>
                      <c:pt idx="21">
                        <c:v>0.12058711881563963</c:v>
                      </c:pt>
                      <c:pt idx="22">
                        <c:v>0.1351861167002012</c:v>
                      </c:pt>
                      <c:pt idx="23">
                        <c:v>0.14299863810820848</c:v>
                      </c:pt>
                      <c:pt idx="24">
                        <c:v>0.15722188076213892</c:v>
                      </c:pt>
                      <c:pt idx="25">
                        <c:v>0.16544387380777698</c:v>
                      </c:pt>
                      <c:pt idx="26">
                        <c:v>0.17438066465256796</c:v>
                      </c:pt>
                      <c:pt idx="27">
                        <c:v>0.17438066465256796</c:v>
                      </c:pt>
                      <c:pt idx="28">
                        <c:v>0.17438066465256796</c:v>
                      </c:pt>
                      <c:pt idx="29">
                        <c:v>0.19562647754137116</c:v>
                      </c:pt>
                      <c:pt idx="30">
                        <c:v>0.20966612187718889</c:v>
                      </c:pt>
                      <c:pt idx="31">
                        <c:v>0.22254235334793132</c:v>
                      </c:pt>
                      <c:pt idx="32">
                        <c:v>0.23612535612535612</c:v>
                      </c:pt>
                      <c:pt idx="33">
                        <c:v>0.246386630532972</c:v>
                      </c:pt>
                      <c:pt idx="34">
                        <c:v>0.246386630532972</c:v>
                      </c:pt>
                      <c:pt idx="35">
                        <c:v>0.246386630532972</c:v>
                      </c:pt>
                      <c:pt idx="36">
                        <c:v>0.27683049147442329</c:v>
                      </c:pt>
                      <c:pt idx="37">
                        <c:v>0.29570308185131999</c:v>
                      </c:pt>
                      <c:pt idx="38">
                        <c:v>0.3262201794703436</c:v>
                      </c:pt>
                      <c:pt idx="39">
                        <c:v>0.34743366681165722</c:v>
                      </c:pt>
                      <c:pt idx="40">
                        <c:v>0.36762644235953845</c:v>
                      </c:pt>
                      <c:pt idx="41">
                        <c:v>0.36762644235953845</c:v>
                      </c:pt>
                      <c:pt idx="42">
                        <c:v>0.36762644235953845</c:v>
                      </c:pt>
                      <c:pt idx="43">
                        <c:v>0.41306200724483272</c:v>
                      </c:pt>
                      <c:pt idx="44">
                        <c:v>0.4464718911507225</c:v>
                      </c:pt>
                      <c:pt idx="45">
                        <c:v>0.47825177749895442</c:v>
                      </c:pt>
                      <c:pt idx="46">
                        <c:v>0.48016119032858029</c:v>
                      </c:pt>
                      <c:pt idx="47">
                        <c:v>0.55663562877315054</c:v>
                      </c:pt>
                      <c:pt idx="48">
                        <c:v>0.55663562877315054</c:v>
                      </c:pt>
                      <c:pt idx="49">
                        <c:v>0.55663562877315054</c:v>
                      </c:pt>
                      <c:pt idx="50">
                        <c:v>0.68926667337290015</c:v>
                      </c:pt>
                      <c:pt idx="51">
                        <c:v>0.76571371650562803</c:v>
                      </c:pt>
                      <c:pt idx="52">
                        <c:v>0.77910329058554528</c:v>
                      </c:pt>
                      <c:pt idx="53">
                        <c:v>0.78908583947420829</c:v>
                      </c:pt>
                      <c:pt idx="54">
                        <c:v>0.79864636209813877</c:v>
                      </c:pt>
                      <c:pt idx="55">
                        <c:v>0.79864636209813877</c:v>
                      </c:pt>
                      <c:pt idx="56">
                        <c:v>0.79864636209813877</c:v>
                      </c:pt>
                      <c:pt idx="57">
                        <c:v>0.79864636209813877</c:v>
                      </c:pt>
                      <c:pt idx="58">
                        <c:v>0.80939610647596349</c:v>
                      </c:pt>
                      <c:pt idx="59">
                        <c:v>0.81357951161405595</c:v>
                      </c:pt>
                      <c:pt idx="60">
                        <c:v>0.82823061630218686</c:v>
                      </c:pt>
                      <c:pt idx="61">
                        <c:v>0.83734101748807632</c:v>
                      </c:pt>
                      <c:pt idx="62">
                        <c:v>0.83734101748807632</c:v>
                      </c:pt>
                      <c:pt idx="63">
                        <c:v>0.83734101748807632</c:v>
                      </c:pt>
                      <c:pt idx="64">
                        <c:v>0.84684863523573206</c:v>
                      </c:pt>
                      <c:pt idx="65">
                        <c:v>0.86067773029911554</c:v>
                      </c:pt>
                      <c:pt idx="66">
                        <c:v>0.87057302029446881</c:v>
                      </c:pt>
                      <c:pt idx="67">
                        <c:v>0.87921125644074516</c:v>
                      </c:pt>
                      <c:pt idx="68">
                        <c:v>0.89556523460700854</c:v>
                      </c:pt>
                      <c:pt idx="69">
                        <c:v>0.89556523460700854</c:v>
                      </c:pt>
                      <c:pt idx="70">
                        <c:v>0.89556523460700854</c:v>
                      </c:pt>
                      <c:pt idx="71">
                        <c:v>0.9205704664751907</c:v>
                      </c:pt>
                      <c:pt idx="72">
                        <c:v>0.94635977477032496</c:v>
                      </c:pt>
                      <c:pt idx="73">
                        <c:v>0.97558246006714822</c:v>
                      </c:pt>
                      <c:pt idx="74">
                        <c:v>0.96238338850436356</c:v>
                      </c:pt>
                      <c:pt idx="75">
                        <c:v>0.9630892678034102</c:v>
                      </c:pt>
                      <c:pt idx="76">
                        <c:v>0.9630892678034102</c:v>
                      </c:pt>
                      <c:pt idx="77">
                        <c:v>0.9630892678034102</c:v>
                      </c:pt>
                      <c:pt idx="78">
                        <c:v>0.96449704142011838</c:v>
                      </c:pt>
                      <c:pt idx="79">
                        <c:v>0.9649809351796107</c:v>
                      </c:pt>
                      <c:pt idx="80">
                        <c:v>0.96069825436408973</c:v>
                      </c:pt>
                      <c:pt idx="81">
                        <c:v>0.96035066746363817</c:v>
                      </c:pt>
                      <c:pt idx="82">
                        <c:v>0.96223218734429494</c:v>
                      </c:pt>
                      <c:pt idx="83">
                        <c:v>0.96223218734429494</c:v>
                      </c:pt>
                      <c:pt idx="84">
                        <c:v>0.96223218734429494</c:v>
                      </c:pt>
                      <c:pt idx="85">
                        <c:v>0.9632433509313677</c:v>
                      </c:pt>
                      <c:pt idx="86">
                        <c:v>0.96212347151804356</c:v>
                      </c:pt>
                      <c:pt idx="87">
                        <c:v>0.96420047732696901</c:v>
                      </c:pt>
                      <c:pt idx="88">
                        <c:v>0.97573105231748558</c:v>
                      </c:pt>
                      <c:pt idx="89">
                        <c:v>0.98507163610860637</c:v>
                      </c:pt>
                      <c:pt idx="90">
                        <c:v>0.98507163610860637</c:v>
                      </c:pt>
                      <c:pt idx="91">
                        <c:v>0.98507163610860637</c:v>
                      </c:pt>
                      <c:pt idx="92">
                        <c:v>0.98507163610860637</c:v>
                      </c:pt>
                      <c:pt idx="93">
                        <c:v>0.98858973075768186</c:v>
                      </c:pt>
                      <c:pt idx="94">
                        <c:v>0.98899009108197378</c:v>
                      </c:pt>
                      <c:pt idx="95">
                        <c:v>0.98681977034448332</c:v>
                      </c:pt>
                      <c:pt idx="96">
                        <c:v>0.98710257948410318</c:v>
                      </c:pt>
                      <c:pt idx="97">
                        <c:v>0.98710257948410318</c:v>
                      </c:pt>
                      <c:pt idx="98">
                        <c:v>0.98710257948410318</c:v>
                      </c:pt>
                      <c:pt idx="99">
                        <c:v>0.98830116988301175</c:v>
                      </c:pt>
                      <c:pt idx="100">
                        <c:v>0.98919351610966577</c:v>
                      </c:pt>
                      <c:pt idx="101">
                        <c:v>0.99189108018820704</c:v>
                      </c:pt>
                      <c:pt idx="102">
                        <c:v>0.99159495697418454</c:v>
                      </c:pt>
                      <c:pt idx="103">
                        <c:v>0.99209050861033243</c:v>
                      </c:pt>
                      <c:pt idx="104">
                        <c:v>0.99209050861033243</c:v>
                      </c:pt>
                      <c:pt idx="105">
                        <c:v>0.99209050861033243</c:v>
                      </c:pt>
                      <c:pt idx="106">
                        <c:v>0.99228766025641024</c:v>
                      </c:pt>
                      <c:pt idx="107">
                        <c:v>0.99248798076923073</c:v>
                      </c:pt>
                      <c:pt idx="108">
                        <c:v>0.99268830128205132</c:v>
                      </c:pt>
                      <c:pt idx="109">
                        <c:v>0.99288862179487181</c:v>
                      </c:pt>
                      <c:pt idx="110">
                        <c:v>0.99288291900561343</c:v>
                      </c:pt>
                      <c:pt idx="111">
                        <c:v>0.99288291900561343</c:v>
                      </c:pt>
                      <c:pt idx="112">
                        <c:v>0.99288291900561343</c:v>
                      </c:pt>
                      <c:pt idx="113">
                        <c:v>0.9930847865303668</c:v>
                      </c:pt>
                      <c:pt idx="114">
                        <c:v>0.99317748570281927</c:v>
                      </c:pt>
                      <c:pt idx="115">
                        <c:v>0.99377635013049592</c:v>
                      </c:pt>
                      <c:pt idx="116">
                        <c:v>0.99407571041269205</c:v>
                      </c:pt>
                      <c:pt idx="117">
                        <c:v>0.99407630522088353</c:v>
                      </c:pt>
                      <c:pt idx="118">
                        <c:v>0.99407630522088353</c:v>
                      </c:pt>
                      <c:pt idx="119">
                        <c:v>0.99407630522088353</c:v>
                      </c:pt>
                      <c:pt idx="120">
                        <c:v>0.99447791164658639</c:v>
                      </c:pt>
                      <c:pt idx="121">
                        <c:v>0.99447791164658639</c:v>
                      </c:pt>
                      <c:pt idx="122">
                        <c:v>0.99457613499397346</c:v>
                      </c:pt>
                      <c:pt idx="123">
                        <c:v>0.99467336683417085</c:v>
                      </c:pt>
                      <c:pt idx="124">
                        <c:v>0.99467336683417085</c:v>
                      </c:pt>
                      <c:pt idx="125">
                        <c:v>0.99467336683417085</c:v>
                      </c:pt>
                      <c:pt idx="126">
                        <c:v>0.99467336683417085</c:v>
                      </c:pt>
                      <c:pt idx="127">
                        <c:v>0.99527495727354987</c:v>
                      </c:pt>
                      <c:pt idx="128">
                        <c:v>0.99507389162561577</c:v>
                      </c:pt>
                      <c:pt idx="129">
                        <c:v>0.99577549788774899</c:v>
                      </c:pt>
                      <c:pt idx="130">
                        <c:v>0.99547238152731665</c:v>
                      </c:pt>
                      <c:pt idx="131">
                        <c:v>0.99547329242530935</c:v>
                      </c:pt>
                      <c:pt idx="132">
                        <c:v>0.99547329242530935</c:v>
                      </c:pt>
                      <c:pt idx="133">
                        <c:v>0.99547329242530935</c:v>
                      </c:pt>
                      <c:pt idx="134">
                        <c:v>0.99547329242530935</c:v>
                      </c:pt>
                      <c:pt idx="135">
                        <c:v>0.99557433112049887</c:v>
                      </c:pt>
                      <c:pt idx="136">
                        <c:v>0.99577379754477757</c:v>
                      </c:pt>
                      <c:pt idx="137">
                        <c:v>0.99577379754477757</c:v>
                      </c:pt>
                      <c:pt idx="138">
                        <c:v>0.99577379754477757</c:v>
                      </c:pt>
                      <c:pt idx="139">
                        <c:v>0.99577379754477757</c:v>
                      </c:pt>
                      <c:pt idx="140">
                        <c:v>0.99577379754477757</c:v>
                      </c:pt>
                      <c:pt idx="141">
                        <c:v>0.99587400623930766</c:v>
                      </c:pt>
                      <c:pt idx="142">
                        <c:v>0.99587400623930766</c:v>
                      </c:pt>
                      <c:pt idx="143">
                        <c:v>0.99587400623930766</c:v>
                      </c:pt>
                      <c:pt idx="144">
                        <c:v>0.99587400623930766</c:v>
                      </c:pt>
                      <c:pt idx="145">
                        <c:v>0.99587359098228667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DFD3-4863-8F6C-D19147FBBACA}"/>
                  </c:ext>
                </c:extLst>
              </c15:ser>
            </c15:filteredLineSeries>
            <c15:filteredLineSeries>
              <c15:ser>
                <c:idx val="20"/>
                <c:order val="1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Data'!$T$3</c15:sqref>
                        </c15:formulaRef>
                      </c:ext>
                    </c:extLst>
                    <c:strCache>
                      <c:ptCount val="1"/>
                      <c:pt idx="0">
                        <c:v>2022 Tuition Finalized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Data'!$T$5:$T$150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46"/>
                      <c:pt idx="0">
                        <c:v>0</c:v>
                      </c:pt>
                      <c:pt idx="1">
                        <c:v>0</c:v>
                      </c:pt>
                      <c:pt idx="2">
                        <c:v>234789.38</c:v>
                      </c:pt>
                      <c:pt idx="3">
                        <c:v>682485.52</c:v>
                      </c:pt>
                      <c:pt idx="4">
                        <c:v>944846</c:v>
                      </c:pt>
                      <c:pt idx="5">
                        <c:v>1134620.42</c:v>
                      </c:pt>
                      <c:pt idx="6">
                        <c:v>1134620.42</c:v>
                      </c:pt>
                      <c:pt idx="7">
                        <c:v>1134620.42</c:v>
                      </c:pt>
                      <c:pt idx="8">
                        <c:v>1411714.3199999998</c:v>
                      </c:pt>
                      <c:pt idx="9">
                        <c:v>1584561.5999999999</c:v>
                      </c:pt>
                      <c:pt idx="10">
                        <c:v>1751246.28</c:v>
                      </c:pt>
                      <c:pt idx="11">
                        <c:v>1976150</c:v>
                      </c:pt>
                      <c:pt idx="12">
                        <c:v>2178999.84</c:v>
                      </c:pt>
                      <c:pt idx="13">
                        <c:v>2178999.84</c:v>
                      </c:pt>
                      <c:pt idx="14">
                        <c:v>2178999.84</c:v>
                      </c:pt>
                      <c:pt idx="15">
                        <c:v>2543322.41</c:v>
                      </c:pt>
                      <c:pt idx="16">
                        <c:v>2736447.41</c:v>
                      </c:pt>
                      <c:pt idx="17">
                        <c:v>2960835.0500000003</c:v>
                      </c:pt>
                      <c:pt idx="18">
                        <c:v>3295577.99</c:v>
                      </c:pt>
                      <c:pt idx="19">
                        <c:v>3542723.41</c:v>
                      </c:pt>
                      <c:pt idx="20">
                        <c:v>3542723.41</c:v>
                      </c:pt>
                      <c:pt idx="21">
                        <c:v>3542723.41</c:v>
                      </c:pt>
                      <c:pt idx="22">
                        <c:v>4002238.37</c:v>
                      </c:pt>
                      <c:pt idx="23">
                        <c:v>4288274.0900000008</c:v>
                      </c:pt>
                      <c:pt idx="24">
                        <c:v>4942993.5599999996</c:v>
                      </c:pt>
                      <c:pt idx="25">
                        <c:v>5283635.96</c:v>
                      </c:pt>
                      <c:pt idx="26">
                        <c:v>5548202.1399999997</c:v>
                      </c:pt>
                      <c:pt idx="27">
                        <c:v>5548202.1399999997</c:v>
                      </c:pt>
                      <c:pt idx="28">
                        <c:v>5548202.1399999997</c:v>
                      </c:pt>
                      <c:pt idx="29">
                        <c:v>6263916.5199999996</c:v>
                      </c:pt>
                      <c:pt idx="30">
                        <c:v>6858123.0999999996</c:v>
                      </c:pt>
                      <c:pt idx="31">
                        <c:v>7461366.54</c:v>
                      </c:pt>
                      <c:pt idx="32">
                        <c:v>8089466.8600000003</c:v>
                      </c:pt>
                      <c:pt idx="33">
                        <c:v>8549983.4000000004</c:v>
                      </c:pt>
                      <c:pt idx="34">
                        <c:v>8549983.4000000004</c:v>
                      </c:pt>
                      <c:pt idx="35">
                        <c:v>8549983.4000000004</c:v>
                      </c:pt>
                      <c:pt idx="36">
                        <c:v>9857415.4199999999</c:v>
                      </c:pt>
                      <c:pt idx="37">
                        <c:v>10664143.140000001</c:v>
                      </c:pt>
                      <c:pt idx="38">
                        <c:v>12000254.880000001</c:v>
                      </c:pt>
                      <c:pt idx="39">
                        <c:v>12844126.66</c:v>
                      </c:pt>
                      <c:pt idx="40">
                        <c:v>13812518.42</c:v>
                      </c:pt>
                      <c:pt idx="41">
                        <c:v>13812518.42</c:v>
                      </c:pt>
                      <c:pt idx="42">
                        <c:v>13812518.42</c:v>
                      </c:pt>
                      <c:pt idx="43">
                        <c:v>15731271.939999999</c:v>
                      </c:pt>
                      <c:pt idx="44">
                        <c:v>17125423.98</c:v>
                      </c:pt>
                      <c:pt idx="45">
                        <c:v>18407591.359999999</c:v>
                      </c:pt>
                      <c:pt idx="46">
                        <c:v>20137264.369999997</c:v>
                      </c:pt>
                      <c:pt idx="47">
                        <c:v>21810282.150000002</c:v>
                      </c:pt>
                      <c:pt idx="48">
                        <c:v>21810282.150000002</c:v>
                      </c:pt>
                      <c:pt idx="49">
                        <c:v>21810282.150000002</c:v>
                      </c:pt>
                      <c:pt idx="50">
                        <c:v>27018942.830000002</c:v>
                      </c:pt>
                      <c:pt idx="51">
                        <c:v>30301159</c:v>
                      </c:pt>
                      <c:pt idx="52">
                        <c:v>30886848.889999997</c:v>
                      </c:pt>
                      <c:pt idx="53">
                        <c:v>31259929.859999999</c:v>
                      </c:pt>
                      <c:pt idx="54">
                        <c:v>31692071.84</c:v>
                      </c:pt>
                      <c:pt idx="55">
                        <c:v>31692071.84</c:v>
                      </c:pt>
                      <c:pt idx="56">
                        <c:v>31692071.84</c:v>
                      </c:pt>
                      <c:pt idx="57">
                        <c:v>31692071.84</c:v>
                      </c:pt>
                      <c:pt idx="58">
                        <c:v>32235592.949999999</c:v>
                      </c:pt>
                      <c:pt idx="59">
                        <c:v>32444576.310000002</c:v>
                      </c:pt>
                      <c:pt idx="60">
                        <c:v>32897753.199999999</c:v>
                      </c:pt>
                      <c:pt idx="61">
                        <c:v>33211697.689999998</c:v>
                      </c:pt>
                      <c:pt idx="62">
                        <c:v>33211697.689999998</c:v>
                      </c:pt>
                      <c:pt idx="63">
                        <c:v>33211697.689999998</c:v>
                      </c:pt>
                      <c:pt idx="64">
                        <c:v>33705623.960000001</c:v>
                      </c:pt>
                      <c:pt idx="65">
                        <c:v>34240216.100000001</c:v>
                      </c:pt>
                      <c:pt idx="66">
                        <c:v>34600936.330000006</c:v>
                      </c:pt>
                      <c:pt idx="67">
                        <c:v>35010389.869999997</c:v>
                      </c:pt>
                      <c:pt idx="68">
                        <c:v>35494068.089999996</c:v>
                      </c:pt>
                      <c:pt idx="69">
                        <c:v>35494068.089999996</c:v>
                      </c:pt>
                      <c:pt idx="70">
                        <c:v>35494068.089999996</c:v>
                      </c:pt>
                      <c:pt idx="71">
                        <c:v>36585652.759999998</c:v>
                      </c:pt>
                      <c:pt idx="72">
                        <c:v>37592349.560000002</c:v>
                      </c:pt>
                      <c:pt idx="73">
                        <c:v>37649659.509999998</c:v>
                      </c:pt>
                      <c:pt idx="74">
                        <c:v>37668306.310000002</c:v>
                      </c:pt>
                      <c:pt idx="75">
                        <c:v>37733490.509999998</c:v>
                      </c:pt>
                      <c:pt idx="76">
                        <c:v>37733490.509999998</c:v>
                      </c:pt>
                      <c:pt idx="77">
                        <c:v>37733490.509999998</c:v>
                      </c:pt>
                      <c:pt idx="78">
                        <c:v>37808682.769999996</c:v>
                      </c:pt>
                      <c:pt idx="79">
                        <c:v>37859493.729999997</c:v>
                      </c:pt>
                      <c:pt idx="80">
                        <c:v>37911432.07</c:v>
                      </c:pt>
                      <c:pt idx="81">
                        <c:v>37976703.75</c:v>
                      </c:pt>
                      <c:pt idx="82">
                        <c:v>38060437.530000001</c:v>
                      </c:pt>
                      <c:pt idx="83">
                        <c:v>38060437.530000001</c:v>
                      </c:pt>
                      <c:pt idx="84">
                        <c:v>38060437.530000001</c:v>
                      </c:pt>
                      <c:pt idx="85">
                        <c:v>38139016.850000001</c:v>
                      </c:pt>
                      <c:pt idx="86">
                        <c:v>38156122.5</c:v>
                      </c:pt>
                      <c:pt idx="87">
                        <c:v>38275256.960000001</c:v>
                      </c:pt>
                      <c:pt idx="88">
                        <c:v>38602168.189999998</c:v>
                      </c:pt>
                      <c:pt idx="89">
                        <c:v>38665073.810000002</c:v>
                      </c:pt>
                      <c:pt idx="90">
                        <c:v>38665073.810000002</c:v>
                      </c:pt>
                      <c:pt idx="91">
                        <c:v>38665073.810000002</c:v>
                      </c:pt>
                      <c:pt idx="92">
                        <c:v>38665073.810000002</c:v>
                      </c:pt>
                      <c:pt idx="93">
                        <c:v>38704895.68</c:v>
                      </c:pt>
                      <c:pt idx="94">
                        <c:v>38711270.289999999</c:v>
                      </c:pt>
                      <c:pt idx="95">
                        <c:v>38709383.380000003</c:v>
                      </c:pt>
                      <c:pt idx="96">
                        <c:v>38716044.5</c:v>
                      </c:pt>
                      <c:pt idx="97">
                        <c:v>38716044.5</c:v>
                      </c:pt>
                      <c:pt idx="98">
                        <c:v>38716044.5</c:v>
                      </c:pt>
                      <c:pt idx="99">
                        <c:v>38744023.450000003</c:v>
                      </c:pt>
                      <c:pt idx="100">
                        <c:v>38750600.779999994</c:v>
                      </c:pt>
                      <c:pt idx="101">
                        <c:v>38748196.710000001</c:v>
                      </c:pt>
                      <c:pt idx="102">
                        <c:v>38741927.670000002</c:v>
                      </c:pt>
                      <c:pt idx="103">
                        <c:v>38777112.959999993</c:v>
                      </c:pt>
                      <c:pt idx="104">
                        <c:v>38777112.959999993</c:v>
                      </c:pt>
                      <c:pt idx="105">
                        <c:v>38777112.959999993</c:v>
                      </c:pt>
                      <c:pt idx="106">
                        <c:v>38773997.25</c:v>
                      </c:pt>
                      <c:pt idx="107">
                        <c:v>38778203.450000003</c:v>
                      </c:pt>
                      <c:pt idx="108">
                        <c:v>38781133.25</c:v>
                      </c:pt>
                      <c:pt idx="109">
                        <c:v>38809948.329999998</c:v>
                      </c:pt>
                      <c:pt idx="110">
                        <c:v>38809948.329999998</c:v>
                      </c:pt>
                      <c:pt idx="111">
                        <c:v>38809948.329999998</c:v>
                      </c:pt>
                      <c:pt idx="112">
                        <c:v>38809948.329999998</c:v>
                      </c:pt>
                      <c:pt idx="113">
                        <c:v>38830843.149999999</c:v>
                      </c:pt>
                      <c:pt idx="114">
                        <c:v>38845056.759999998</c:v>
                      </c:pt>
                      <c:pt idx="115">
                        <c:v>38847419.030000001</c:v>
                      </c:pt>
                      <c:pt idx="116">
                        <c:v>38851420.039999999</c:v>
                      </c:pt>
                      <c:pt idx="117">
                        <c:v>38848504.119999997</c:v>
                      </c:pt>
                      <c:pt idx="118">
                        <c:v>38848504.119999997</c:v>
                      </c:pt>
                      <c:pt idx="119">
                        <c:v>38848504.119999997</c:v>
                      </c:pt>
                      <c:pt idx="120">
                        <c:v>38907316.589999996</c:v>
                      </c:pt>
                      <c:pt idx="121">
                        <c:v>38907316.589999996</c:v>
                      </c:pt>
                      <c:pt idx="122">
                        <c:v>38910730</c:v>
                      </c:pt>
                      <c:pt idx="123">
                        <c:v>38924771.009999998</c:v>
                      </c:pt>
                      <c:pt idx="124">
                        <c:v>38924771.009999998</c:v>
                      </c:pt>
                      <c:pt idx="125">
                        <c:v>38924771.009999998</c:v>
                      </c:pt>
                      <c:pt idx="126">
                        <c:v>38924771.009999998</c:v>
                      </c:pt>
                      <c:pt idx="127">
                        <c:v>38942483.640000001</c:v>
                      </c:pt>
                      <c:pt idx="128">
                        <c:v>38954343.840000004</c:v>
                      </c:pt>
                      <c:pt idx="129">
                        <c:v>38955771.539999999</c:v>
                      </c:pt>
                      <c:pt idx="130">
                        <c:v>38955771.539999999</c:v>
                      </c:pt>
                      <c:pt idx="131">
                        <c:v>38970110.5</c:v>
                      </c:pt>
                      <c:pt idx="132">
                        <c:v>38970110.5</c:v>
                      </c:pt>
                      <c:pt idx="133">
                        <c:v>38970110.5</c:v>
                      </c:pt>
                      <c:pt idx="134">
                        <c:v>38969019.700000003</c:v>
                      </c:pt>
                      <c:pt idx="135">
                        <c:v>38969016.579999998</c:v>
                      </c:pt>
                      <c:pt idx="136">
                        <c:v>38970682.380000003</c:v>
                      </c:pt>
                      <c:pt idx="137">
                        <c:v>38970682.380000003</c:v>
                      </c:pt>
                      <c:pt idx="138">
                        <c:v>38970682.380000003</c:v>
                      </c:pt>
                      <c:pt idx="139">
                        <c:v>38970682.380000003</c:v>
                      </c:pt>
                      <c:pt idx="140">
                        <c:v>38970682.380000003</c:v>
                      </c:pt>
                      <c:pt idx="141">
                        <c:v>38970682.380000003</c:v>
                      </c:pt>
                      <c:pt idx="142">
                        <c:v>38960496.579999998</c:v>
                      </c:pt>
                      <c:pt idx="143">
                        <c:v>38963254.18</c:v>
                      </c:pt>
                      <c:pt idx="144">
                        <c:v>38960772.340000004</c:v>
                      </c:pt>
                      <c:pt idx="145">
                        <c:v>38959589.259999998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2-DFD3-4863-8F6C-D19147FBBACA}"/>
                  </c:ext>
                </c:extLst>
              </c15:ser>
            </c15:filteredLineSeries>
            <c15:filteredLineSeries>
              <c15:ser>
                <c:idx val="10"/>
                <c:order val="1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Data'!$U$3</c15:sqref>
                        </c15:formulaRef>
                      </c:ext>
                    </c:extLst>
                    <c:strCache>
                      <c:ptCount val="1"/>
                      <c:pt idx="0">
                        <c:v>2022 Tuition Confirmed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Data'!$U$5:$U$150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4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  <c:pt idx="36">
                        <c:v>0</c:v>
                      </c:pt>
                      <c:pt idx="37">
                        <c:v>0</c:v>
                      </c:pt>
                      <c:pt idx="38">
                        <c:v>0</c:v>
                      </c:pt>
                      <c:pt idx="39">
                        <c:v>0</c:v>
                      </c:pt>
                      <c:pt idx="40">
                        <c:v>0</c:v>
                      </c:pt>
                      <c:pt idx="41">
                        <c:v>0</c:v>
                      </c:pt>
                      <c:pt idx="42">
                        <c:v>0</c:v>
                      </c:pt>
                      <c:pt idx="43">
                        <c:v>0</c:v>
                      </c:pt>
                      <c:pt idx="44">
                        <c:v>0</c:v>
                      </c:pt>
                      <c:pt idx="45">
                        <c:v>0</c:v>
                      </c:pt>
                      <c:pt idx="46">
                        <c:v>0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2117</c:v>
                      </c:pt>
                      <c:pt idx="51">
                        <c:v>3023.72</c:v>
                      </c:pt>
                      <c:pt idx="52">
                        <c:v>3023.72</c:v>
                      </c:pt>
                      <c:pt idx="53">
                        <c:v>3023.72</c:v>
                      </c:pt>
                      <c:pt idx="54">
                        <c:v>3023.72</c:v>
                      </c:pt>
                      <c:pt idx="55">
                        <c:v>3023.72</c:v>
                      </c:pt>
                      <c:pt idx="56">
                        <c:v>3023.72</c:v>
                      </c:pt>
                      <c:pt idx="57">
                        <c:v>3023.72</c:v>
                      </c:pt>
                      <c:pt idx="58">
                        <c:v>3023.72</c:v>
                      </c:pt>
                      <c:pt idx="59">
                        <c:v>4287.12</c:v>
                      </c:pt>
                      <c:pt idx="60">
                        <c:v>4287.12</c:v>
                      </c:pt>
                      <c:pt idx="61">
                        <c:v>12211.12</c:v>
                      </c:pt>
                      <c:pt idx="62">
                        <c:v>12211.12</c:v>
                      </c:pt>
                      <c:pt idx="63">
                        <c:v>12211.12</c:v>
                      </c:pt>
                      <c:pt idx="64">
                        <c:v>12211.12</c:v>
                      </c:pt>
                      <c:pt idx="65">
                        <c:v>14968.72</c:v>
                      </c:pt>
                      <c:pt idx="66">
                        <c:v>47607.4</c:v>
                      </c:pt>
                      <c:pt idx="67">
                        <c:v>100614.02</c:v>
                      </c:pt>
                      <c:pt idx="68">
                        <c:v>140758.57999999999</c:v>
                      </c:pt>
                      <c:pt idx="69">
                        <c:v>140758.57999999999</c:v>
                      </c:pt>
                      <c:pt idx="70">
                        <c:v>140758.57999999999</c:v>
                      </c:pt>
                      <c:pt idx="71">
                        <c:v>808149.78</c:v>
                      </c:pt>
                      <c:pt idx="72">
                        <c:v>977152.92</c:v>
                      </c:pt>
                      <c:pt idx="73">
                        <c:v>1304442.6399999999</c:v>
                      </c:pt>
                      <c:pt idx="74">
                        <c:v>1841109.58</c:v>
                      </c:pt>
                      <c:pt idx="75">
                        <c:v>1778223.38</c:v>
                      </c:pt>
                      <c:pt idx="76">
                        <c:v>1778223.38</c:v>
                      </c:pt>
                      <c:pt idx="77">
                        <c:v>1778223.38</c:v>
                      </c:pt>
                      <c:pt idx="78">
                        <c:v>1698464.76</c:v>
                      </c:pt>
                      <c:pt idx="79">
                        <c:v>1664971.56</c:v>
                      </c:pt>
                      <c:pt idx="80">
                        <c:v>1618098.42</c:v>
                      </c:pt>
                      <c:pt idx="81">
                        <c:v>1563172.42</c:v>
                      </c:pt>
                      <c:pt idx="82">
                        <c:v>1457268.04</c:v>
                      </c:pt>
                      <c:pt idx="83">
                        <c:v>1457268.04</c:v>
                      </c:pt>
                      <c:pt idx="84">
                        <c:v>1457268.04</c:v>
                      </c:pt>
                      <c:pt idx="85">
                        <c:v>1379549.72</c:v>
                      </c:pt>
                      <c:pt idx="86">
                        <c:v>1318683.2</c:v>
                      </c:pt>
                      <c:pt idx="87">
                        <c:v>1195387.6200000001</c:v>
                      </c:pt>
                      <c:pt idx="88">
                        <c:v>861401.1</c:v>
                      </c:pt>
                      <c:pt idx="89">
                        <c:v>457393.04</c:v>
                      </c:pt>
                      <c:pt idx="90">
                        <c:v>457393.04</c:v>
                      </c:pt>
                      <c:pt idx="91">
                        <c:v>457393.04</c:v>
                      </c:pt>
                      <c:pt idx="92">
                        <c:v>457393.04</c:v>
                      </c:pt>
                      <c:pt idx="93">
                        <c:v>393793.32</c:v>
                      </c:pt>
                      <c:pt idx="94">
                        <c:v>391489.08</c:v>
                      </c:pt>
                      <c:pt idx="95">
                        <c:v>384169.08</c:v>
                      </c:pt>
                      <c:pt idx="96">
                        <c:v>383479.68</c:v>
                      </c:pt>
                      <c:pt idx="97">
                        <c:v>383479.68</c:v>
                      </c:pt>
                      <c:pt idx="98">
                        <c:v>383479.68</c:v>
                      </c:pt>
                      <c:pt idx="99">
                        <c:v>343394.82</c:v>
                      </c:pt>
                      <c:pt idx="100">
                        <c:v>324102.24</c:v>
                      </c:pt>
                      <c:pt idx="101">
                        <c:v>309158.15999999997</c:v>
                      </c:pt>
                      <c:pt idx="102">
                        <c:v>291434.15999999997</c:v>
                      </c:pt>
                      <c:pt idx="103">
                        <c:v>255635.76</c:v>
                      </c:pt>
                      <c:pt idx="104">
                        <c:v>255635.76</c:v>
                      </c:pt>
                      <c:pt idx="105">
                        <c:v>255635.76</c:v>
                      </c:pt>
                      <c:pt idx="106">
                        <c:v>240691.68</c:v>
                      </c:pt>
                      <c:pt idx="107">
                        <c:v>229371.68</c:v>
                      </c:pt>
                      <c:pt idx="108">
                        <c:v>214179.08</c:v>
                      </c:pt>
                      <c:pt idx="109">
                        <c:v>199235</c:v>
                      </c:pt>
                      <c:pt idx="110">
                        <c:v>199235</c:v>
                      </c:pt>
                      <c:pt idx="111">
                        <c:v>199235</c:v>
                      </c:pt>
                      <c:pt idx="112">
                        <c:v>199235</c:v>
                      </c:pt>
                      <c:pt idx="113">
                        <c:v>179771</c:v>
                      </c:pt>
                      <c:pt idx="114">
                        <c:v>166187</c:v>
                      </c:pt>
                      <c:pt idx="115">
                        <c:v>151222.39999999999</c:v>
                      </c:pt>
                      <c:pt idx="116">
                        <c:v>145020.79999999999</c:v>
                      </c:pt>
                      <c:pt idx="117">
                        <c:v>145020.79999999999</c:v>
                      </c:pt>
                      <c:pt idx="118">
                        <c:v>145020.79999999999</c:v>
                      </c:pt>
                      <c:pt idx="119">
                        <c:v>145020.79999999999</c:v>
                      </c:pt>
                      <c:pt idx="120">
                        <c:v>145020.79999999999</c:v>
                      </c:pt>
                      <c:pt idx="121">
                        <c:v>145020.79999999999</c:v>
                      </c:pt>
                      <c:pt idx="122">
                        <c:v>145020.79999999999</c:v>
                      </c:pt>
                      <c:pt idx="123">
                        <c:v>131436.79999999999</c:v>
                      </c:pt>
                      <c:pt idx="124">
                        <c:v>131436.79999999999</c:v>
                      </c:pt>
                      <c:pt idx="125">
                        <c:v>131436.79999999999</c:v>
                      </c:pt>
                      <c:pt idx="126">
                        <c:v>131436.79999999999</c:v>
                      </c:pt>
                      <c:pt idx="127">
                        <c:v>128679.2</c:v>
                      </c:pt>
                      <c:pt idx="128">
                        <c:v>120579.2</c:v>
                      </c:pt>
                      <c:pt idx="129">
                        <c:v>92062.2</c:v>
                      </c:pt>
                      <c:pt idx="130">
                        <c:v>92062.2</c:v>
                      </c:pt>
                      <c:pt idx="131">
                        <c:v>78478.2</c:v>
                      </c:pt>
                      <c:pt idx="132">
                        <c:v>78478.2</c:v>
                      </c:pt>
                      <c:pt idx="133">
                        <c:v>78478.2</c:v>
                      </c:pt>
                      <c:pt idx="134">
                        <c:v>78478.2</c:v>
                      </c:pt>
                      <c:pt idx="135">
                        <c:v>78478.2</c:v>
                      </c:pt>
                      <c:pt idx="136">
                        <c:v>77099.399999999994</c:v>
                      </c:pt>
                      <c:pt idx="137">
                        <c:v>77099.399999999994</c:v>
                      </c:pt>
                      <c:pt idx="138">
                        <c:v>77099.399999999994</c:v>
                      </c:pt>
                      <c:pt idx="139">
                        <c:v>77099.399999999994</c:v>
                      </c:pt>
                      <c:pt idx="140">
                        <c:v>77099.399999999994</c:v>
                      </c:pt>
                      <c:pt idx="141">
                        <c:v>71859.839999999997</c:v>
                      </c:pt>
                      <c:pt idx="142">
                        <c:v>74580</c:v>
                      </c:pt>
                      <c:pt idx="143">
                        <c:v>71822.399999999994</c:v>
                      </c:pt>
                      <c:pt idx="144">
                        <c:v>71822.399999999994</c:v>
                      </c:pt>
                      <c:pt idx="145">
                        <c:v>70720.38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3EDD-416D-B6AD-537D57947FB8}"/>
                  </c:ext>
                </c:extLst>
              </c15:ser>
            </c15:filteredLineSeries>
            <c15:filteredLineSeries>
              <c15:ser>
                <c:idx val="18"/>
                <c:order val="2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Data'!$V$3</c15:sqref>
                        </c15:formulaRef>
                      </c:ext>
                    </c:extLst>
                    <c:strCache>
                      <c:ptCount val="1"/>
                      <c:pt idx="0">
                        <c:v>2022 Total Assessed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Data'!$V$5:$V$150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46"/>
                      <c:pt idx="0">
                        <c:v>34221892.700000003</c:v>
                      </c:pt>
                      <c:pt idx="1">
                        <c:v>34221892.700000003</c:v>
                      </c:pt>
                      <c:pt idx="2">
                        <c:v>33841735.590000004</c:v>
                      </c:pt>
                      <c:pt idx="3">
                        <c:v>34121858.560000002</c:v>
                      </c:pt>
                      <c:pt idx="4">
                        <c:v>34259370</c:v>
                      </c:pt>
                      <c:pt idx="5">
                        <c:v>34573482.520000003</c:v>
                      </c:pt>
                      <c:pt idx="6">
                        <c:v>34573482.520000003</c:v>
                      </c:pt>
                      <c:pt idx="7">
                        <c:v>34573482.520000003</c:v>
                      </c:pt>
                      <c:pt idx="8">
                        <c:v>35881001.18</c:v>
                      </c:pt>
                      <c:pt idx="9">
                        <c:v>35779364.039999999</c:v>
                      </c:pt>
                      <c:pt idx="10">
                        <c:v>36000483.270000003</c:v>
                      </c:pt>
                      <c:pt idx="11">
                        <c:v>36238697</c:v>
                      </c:pt>
                      <c:pt idx="12">
                        <c:v>36398565.140000001</c:v>
                      </c:pt>
                      <c:pt idx="13">
                        <c:v>36398565.140000001</c:v>
                      </c:pt>
                      <c:pt idx="14">
                        <c:v>36398565.140000001</c:v>
                      </c:pt>
                      <c:pt idx="15">
                        <c:v>36586656.239999995</c:v>
                      </c:pt>
                      <c:pt idx="16">
                        <c:v>36806588.459999993</c:v>
                      </c:pt>
                      <c:pt idx="17">
                        <c:v>37028097.669999994</c:v>
                      </c:pt>
                      <c:pt idx="18">
                        <c:v>37099496.649999999</c:v>
                      </c:pt>
                      <c:pt idx="19">
                        <c:v>37220453.629999995</c:v>
                      </c:pt>
                      <c:pt idx="20">
                        <c:v>37220453.629999995</c:v>
                      </c:pt>
                      <c:pt idx="21">
                        <c:v>37220453.629999995</c:v>
                      </c:pt>
                      <c:pt idx="22">
                        <c:v>37234204.909999996</c:v>
                      </c:pt>
                      <c:pt idx="23">
                        <c:v>38112477.5</c:v>
                      </c:pt>
                      <c:pt idx="24">
                        <c:v>38323263.460000001</c:v>
                      </c:pt>
                      <c:pt idx="25">
                        <c:v>38531878.560000002</c:v>
                      </c:pt>
                      <c:pt idx="26">
                        <c:v>38659448.640000001</c:v>
                      </c:pt>
                      <c:pt idx="27">
                        <c:v>38659448.640000001</c:v>
                      </c:pt>
                      <c:pt idx="28">
                        <c:v>38659448.640000001</c:v>
                      </c:pt>
                      <c:pt idx="29">
                        <c:v>38809466.57</c:v>
                      </c:pt>
                      <c:pt idx="30">
                        <c:v>38920404.450000003</c:v>
                      </c:pt>
                      <c:pt idx="31">
                        <c:v>39054032.700000003</c:v>
                      </c:pt>
                      <c:pt idx="32">
                        <c:v>39248741.990000002</c:v>
                      </c:pt>
                      <c:pt idx="33">
                        <c:v>39414680.039999999</c:v>
                      </c:pt>
                      <c:pt idx="34">
                        <c:v>39414680.039999999</c:v>
                      </c:pt>
                      <c:pt idx="35">
                        <c:v>39414680.039999999</c:v>
                      </c:pt>
                      <c:pt idx="36">
                        <c:v>39625572.390000001</c:v>
                      </c:pt>
                      <c:pt idx="37">
                        <c:v>39819729.939999998</c:v>
                      </c:pt>
                      <c:pt idx="38">
                        <c:v>39883064.649999999</c:v>
                      </c:pt>
                      <c:pt idx="39">
                        <c:v>39842333.140000001</c:v>
                      </c:pt>
                      <c:pt idx="40">
                        <c:v>40058679.25</c:v>
                      </c:pt>
                      <c:pt idx="41">
                        <c:v>40058679.25</c:v>
                      </c:pt>
                      <c:pt idx="42">
                        <c:v>40058679.25</c:v>
                      </c:pt>
                      <c:pt idx="43">
                        <c:v>40194222.619999997</c:v>
                      </c:pt>
                      <c:pt idx="44">
                        <c:v>40292789.230000004</c:v>
                      </c:pt>
                      <c:pt idx="45">
                        <c:v>40361231.730000004</c:v>
                      </c:pt>
                      <c:pt idx="46">
                        <c:v>40553323.339999996</c:v>
                      </c:pt>
                      <c:pt idx="47">
                        <c:v>40647031.340000004</c:v>
                      </c:pt>
                      <c:pt idx="48">
                        <c:v>40647031.340000004</c:v>
                      </c:pt>
                      <c:pt idx="49">
                        <c:v>40647031.340000004</c:v>
                      </c:pt>
                      <c:pt idx="50">
                        <c:v>40872013.560000002</c:v>
                      </c:pt>
                      <c:pt idx="51">
                        <c:v>41136938.259999998</c:v>
                      </c:pt>
                      <c:pt idx="52">
                        <c:v>41197894.019999996</c:v>
                      </c:pt>
                      <c:pt idx="53">
                        <c:v>41019147.5</c:v>
                      </c:pt>
                      <c:pt idx="54">
                        <c:v>40962697.370000005</c:v>
                      </c:pt>
                      <c:pt idx="55">
                        <c:v>40962697.370000005</c:v>
                      </c:pt>
                      <c:pt idx="56">
                        <c:v>40962697.370000005</c:v>
                      </c:pt>
                      <c:pt idx="57">
                        <c:v>40962697.370000005</c:v>
                      </c:pt>
                      <c:pt idx="58">
                        <c:v>40925821.100000001</c:v>
                      </c:pt>
                      <c:pt idx="59">
                        <c:v>40919747.170000002</c:v>
                      </c:pt>
                      <c:pt idx="60">
                        <c:v>40799047.769999996</c:v>
                      </c:pt>
                      <c:pt idx="61">
                        <c:v>40808276.409999996</c:v>
                      </c:pt>
                      <c:pt idx="62">
                        <c:v>40808276.409999996</c:v>
                      </c:pt>
                      <c:pt idx="63">
                        <c:v>40808276.409999996</c:v>
                      </c:pt>
                      <c:pt idx="64">
                        <c:v>40828979.780000001</c:v>
                      </c:pt>
                      <c:pt idx="65">
                        <c:v>40646857.780000001</c:v>
                      </c:pt>
                      <c:pt idx="66">
                        <c:v>40551711.830000006</c:v>
                      </c:pt>
                      <c:pt idx="67">
                        <c:v>40429426.979999997</c:v>
                      </c:pt>
                      <c:pt idx="68">
                        <c:v>40337377.179999992</c:v>
                      </c:pt>
                      <c:pt idx="69">
                        <c:v>40337377.179999992</c:v>
                      </c:pt>
                      <c:pt idx="70">
                        <c:v>40337377.179999992</c:v>
                      </c:pt>
                      <c:pt idx="71">
                        <c:v>40291795.960000001</c:v>
                      </c:pt>
                      <c:pt idx="72">
                        <c:v>40177867.840000004</c:v>
                      </c:pt>
                      <c:pt idx="73">
                        <c:v>38954102.149999999</c:v>
                      </c:pt>
                      <c:pt idx="74">
                        <c:v>39509415.890000001</c:v>
                      </c:pt>
                      <c:pt idx="75">
                        <c:v>39511713.890000001</c:v>
                      </c:pt>
                      <c:pt idx="76">
                        <c:v>39511713.890000001</c:v>
                      </c:pt>
                      <c:pt idx="77">
                        <c:v>39511713.890000001</c:v>
                      </c:pt>
                      <c:pt idx="78">
                        <c:v>39508526.329999998</c:v>
                      </c:pt>
                      <c:pt idx="79">
                        <c:v>39525844.089999996</c:v>
                      </c:pt>
                      <c:pt idx="80">
                        <c:v>39540939.880000003</c:v>
                      </c:pt>
                      <c:pt idx="81">
                        <c:v>39555546.299999997</c:v>
                      </c:pt>
                      <c:pt idx="82">
                        <c:v>39531365.700000003</c:v>
                      </c:pt>
                      <c:pt idx="83">
                        <c:v>39531365.700000003</c:v>
                      </c:pt>
                      <c:pt idx="84">
                        <c:v>39531365.700000003</c:v>
                      </c:pt>
                      <c:pt idx="85">
                        <c:v>39533825.940000005</c:v>
                      </c:pt>
                      <c:pt idx="86">
                        <c:v>39494417.710000001</c:v>
                      </c:pt>
                      <c:pt idx="87">
                        <c:v>39489507.399999999</c:v>
                      </c:pt>
                      <c:pt idx="88">
                        <c:v>39475603.119999997</c:v>
                      </c:pt>
                      <c:pt idx="89">
                        <c:v>39144438.340000004</c:v>
                      </c:pt>
                      <c:pt idx="90">
                        <c:v>39144438.340000004</c:v>
                      </c:pt>
                      <c:pt idx="91">
                        <c:v>39144438.340000004</c:v>
                      </c:pt>
                      <c:pt idx="92">
                        <c:v>39144438.340000004</c:v>
                      </c:pt>
                      <c:pt idx="93">
                        <c:v>39124033.759999998</c:v>
                      </c:pt>
                      <c:pt idx="94">
                        <c:v>39124493.359999999</c:v>
                      </c:pt>
                      <c:pt idx="95">
                        <c:v>39133471.670000002</c:v>
                      </c:pt>
                      <c:pt idx="96">
                        <c:v>39124998.390000001</c:v>
                      </c:pt>
                      <c:pt idx="97">
                        <c:v>39124998.390000001</c:v>
                      </c:pt>
                      <c:pt idx="98">
                        <c:v>39124998.390000001</c:v>
                      </c:pt>
                      <c:pt idx="99">
                        <c:v>39112098.600000001</c:v>
                      </c:pt>
                      <c:pt idx="100">
                        <c:v>39099213.839999996</c:v>
                      </c:pt>
                      <c:pt idx="101">
                        <c:v>39077275.420000002</c:v>
                      </c:pt>
                      <c:pt idx="102">
                        <c:v>39054189.100000001</c:v>
                      </c:pt>
                      <c:pt idx="103">
                        <c:v>39053405.979999997</c:v>
                      </c:pt>
                      <c:pt idx="104">
                        <c:v>39053405.979999997</c:v>
                      </c:pt>
                      <c:pt idx="105">
                        <c:v>39053405.979999997</c:v>
                      </c:pt>
                      <c:pt idx="106">
                        <c:v>39036196.240000002</c:v>
                      </c:pt>
                      <c:pt idx="107">
                        <c:v>39028221.440000005</c:v>
                      </c:pt>
                      <c:pt idx="108">
                        <c:v>39013428.649999999</c:v>
                      </c:pt>
                      <c:pt idx="109">
                        <c:v>39027299.649999999</c:v>
                      </c:pt>
                      <c:pt idx="110">
                        <c:v>39027299.649999999</c:v>
                      </c:pt>
                      <c:pt idx="111">
                        <c:v>39027299.649999999</c:v>
                      </c:pt>
                      <c:pt idx="112">
                        <c:v>39027299.649999999</c:v>
                      </c:pt>
                      <c:pt idx="113">
                        <c:v>39028787.140000001</c:v>
                      </c:pt>
                      <c:pt idx="114">
                        <c:v>39030855.339999996</c:v>
                      </c:pt>
                      <c:pt idx="115">
                        <c:v>39016247.719999999</c:v>
                      </c:pt>
                      <c:pt idx="116">
                        <c:v>39015945.32</c:v>
                      </c:pt>
                      <c:pt idx="117">
                        <c:v>39013029.399999999</c:v>
                      </c:pt>
                      <c:pt idx="118">
                        <c:v>39013029.399999999</c:v>
                      </c:pt>
                      <c:pt idx="119">
                        <c:v>39013029.399999999</c:v>
                      </c:pt>
                      <c:pt idx="120">
                        <c:v>39060489.589999996</c:v>
                      </c:pt>
                      <c:pt idx="121">
                        <c:v>39060489.589999996</c:v>
                      </c:pt>
                      <c:pt idx="122">
                        <c:v>39063732.990000002</c:v>
                      </c:pt>
                      <c:pt idx="123">
                        <c:v>39077603.989999995</c:v>
                      </c:pt>
                      <c:pt idx="124">
                        <c:v>39077603.989999995</c:v>
                      </c:pt>
                      <c:pt idx="125">
                        <c:v>39077603.989999995</c:v>
                      </c:pt>
                      <c:pt idx="126">
                        <c:v>39077603.989999995</c:v>
                      </c:pt>
                      <c:pt idx="127">
                        <c:v>39078464.990000002</c:v>
                      </c:pt>
                      <c:pt idx="128">
                        <c:v>39092728.190000005</c:v>
                      </c:pt>
                      <c:pt idx="129">
                        <c:v>39065752.229999997</c:v>
                      </c:pt>
                      <c:pt idx="130">
                        <c:v>39066432.269999996</c:v>
                      </c:pt>
                      <c:pt idx="131">
                        <c:v>39066779.590000004</c:v>
                      </c:pt>
                      <c:pt idx="132">
                        <c:v>39066779.590000004</c:v>
                      </c:pt>
                      <c:pt idx="133">
                        <c:v>39066779.590000004</c:v>
                      </c:pt>
                      <c:pt idx="134">
                        <c:v>39065688.790000007</c:v>
                      </c:pt>
                      <c:pt idx="135">
                        <c:v>39055696.350000001</c:v>
                      </c:pt>
                      <c:pt idx="136">
                        <c:v>39055696.350000001</c:v>
                      </c:pt>
                      <c:pt idx="137">
                        <c:v>39055696.350000001</c:v>
                      </c:pt>
                      <c:pt idx="138">
                        <c:v>39055696.350000001</c:v>
                      </c:pt>
                      <c:pt idx="139">
                        <c:v>39055696.350000001</c:v>
                      </c:pt>
                      <c:pt idx="140">
                        <c:v>39055696.350000001</c:v>
                      </c:pt>
                      <c:pt idx="141">
                        <c:v>39050683.470000006</c:v>
                      </c:pt>
                      <c:pt idx="142">
                        <c:v>39040630.239999995</c:v>
                      </c:pt>
                      <c:pt idx="143">
                        <c:v>39054214.240000002</c:v>
                      </c:pt>
                      <c:pt idx="144">
                        <c:v>39051732.400000006</c:v>
                      </c:pt>
                      <c:pt idx="145">
                        <c:v>39049447.299999997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3EDD-416D-B6AD-537D57947FB8}"/>
                  </c:ext>
                </c:extLst>
              </c15:ser>
            </c15:filteredLineSeries>
            <c15:filteredLineSeries>
              <c15:ser>
                <c:idx val="21"/>
                <c:order val="2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Data'!$W$3</c15:sqref>
                        </c15:formulaRef>
                      </c:ext>
                    </c:extLst>
                    <c:strCache>
                      <c:ptCount val="1"/>
                      <c:pt idx="0">
                        <c:v>2022 Cumulative Avg per Finalized Student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Data'!$W$5:$W$150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46"/>
                      <c:pt idx="2">
                        <c:v>2638.0829213483148</c:v>
                      </c:pt>
                      <c:pt idx="3">
                        <c:v>2808.5823868312759</c:v>
                      </c:pt>
                      <c:pt idx="4">
                        <c:v>2889.4373088685015</c:v>
                      </c:pt>
                      <c:pt idx="5">
                        <c:v>2939.4311398963728</c:v>
                      </c:pt>
                      <c:pt idx="6">
                        <c:v>2939.4311398963728</c:v>
                      </c:pt>
                      <c:pt idx="7">
                        <c:v>2939.4311398963728</c:v>
                      </c:pt>
                      <c:pt idx="8">
                        <c:v>3029.4298712446348</c:v>
                      </c:pt>
                      <c:pt idx="9">
                        <c:v>3070.855813953488</c:v>
                      </c:pt>
                      <c:pt idx="10">
                        <c:v>3105.0465957446809</c:v>
                      </c:pt>
                      <c:pt idx="11">
                        <c:v>3208.0357142857142</c:v>
                      </c:pt>
                      <c:pt idx="12">
                        <c:v>3291.5405438066464</c:v>
                      </c:pt>
                      <c:pt idx="13">
                        <c:v>3291.5405438066464</c:v>
                      </c:pt>
                      <c:pt idx="14">
                        <c:v>3291.5405438066464</c:v>
                      </c:pt>
                      <c:pt idx="15">
                        <c:v>3432.2839541160597</c:v>
                      </c:pt>
                      <c:pt idx="16">
                        <c:v>3517.2845886889463</c:v>
                      </c:pt>
                      <c:pt idx="17">
                        <c:v>3571.5742460796141</c:v>
                      </c:pt>
                      <c:pt idx="18">
                        <c:v>3669.9086748329623</c:v>
                      </c:pt>
                      <c:pt idx="19">
                        <c:v>3717.443242392445</c:v>
                      </c:pt>
                      <c:pt idx="20">
                        <c:v>3717.443242392445</c:v>
                      </c:pt>
                      <c:pt idx="21">
                        <c:v>3717.443242392445</c:v>
                      </c:pt>
                      <c:pt idx="22">
                        <c:v>3723.0124372093023</c:v>
                      </c:pt>
                      <c:pt idx="23">
                        <c:v>3712.7914199134207</c:v>
                      </c:pt>
                      <c:pt idx="24">
                        <c:v>3864.7330414386238</c:v>
                      </c:pt>
                      <c:pt idx="25">
                        <c:v>3905.1263562453805</c:v>
                      </c:pt>
                      <c:pt idx="26">
                        <c:v>3844.9079279279276</c:v>
                      </c:pt>
                      <c:pt idx="27">
                        <c:v>3844.9079279279276</c:v>
                      </c:pt>
                      <c:pt idx="28">
                        <c:v>3844.9079279279276</c:v>
                      </c:pt>
                      <c:pt idx="29">
                        <c:v>3784.8438187311176</c:v>
                      </c:pt>
                      <c:pt idx="30">
                        <c:v>3818.5540645879732</c:v>
                      </c:pt>
                      <c:pt idx="31">
                        <c:v>3863.9909580528224</c:v>
                      </c:pt>
                      <c:pt idx="32">
                        <c:v>3904.1828474903477</c:v>
                      </c:pt>
                      <c:pt idx="33">
                        <c:v>3918.4158570119157</c:v>
                      </c:pt>
                      <c:pt idx="34">
                        <c:v>3918.4158570119157</c:v>
                      </c:pt>
                      <c:pt idx="35">
                        <c:v>3918.4158570119157</c:v>
                      </c:pt>
                      <c:pt idx="36">
                        <c:v>3968.3636956521741</c:v>
                      </c:pt>
                      <c:pt idx="37">
                        <c:v>3983.6171610011211</c:v>
                      </c:pt>
                      <c:pt idx="38">
                        <c:v>4025.5803019121104</c:v>
                      </c:pt>
                      <c:pt idx="39">
                        <c:v>4020.0709420970265</c:v>
                      </c:pt>
                      <c:pt idx="40">
                        <c:v>4051.7801173364624</c:v>
                      </c:pt>
                      <c:pt idx="41">
                        <c:v>4051.7801173364624</c:v>
                      </c:pt>
                      <c:pt idx="42">
                        <c:v>4051.7801173364624</c:v>
                      </c:pt>
                      <c:pt idx="43">
                        <c:v>4057.5888418880577</c:v>
                      </c:pt>
                      <c:pt idx="44">
                        <c:v>4045.6943019135365</c:v>
                      </c:pt>
                      <c:pt idx="45">
                        <c:v>4024.3968867512021</c:v>
                      </c:pt>
                      <c:pt idx="46">
                        <c:v>4333.3902238003011</c:v>
                      </c:pt>
                      <c:pt idx="47">
                        <c:v>4009.2430422794123</c:v>
                      </c:pt>
                      <c:pt idx="48">
                        <c:v>4009.2430422794123</c:v>
                      </c:pt>
                      <c:pt idx="49">
                        <c:v>4009.2430422794123</c:v>
                      </c:pt>
                      <c:pt idx="50">
                        <c:v>3943.2199109748981</c:v>
                      </c:pt>
                      <c:pt idx="51">
                        <c:v>3941.8705606868739</c:v>
                      </c:pt>
                      <c:pt idx="52">
                        <c:v>3941.1571889753727</c:v>
                      </c:pt>
                      <c:pt idx="53">
                        <c:v>3944.9684326097931</c:v>
                      </c:pt>
                      <c:pt idx="54">
                        <c:v>3949.66</c:v>
                      </c:pt>
                      <c:pt idx="55">
                        <c:v>3949.66</c:v>
                      </c:pt>
                      <c:pt idx="56">
                        <c:v>3949.66</c:v>
                      </c:pt>
                      <c:pt idx="57">
                        <c:v>3949.66</c:v>
                      </c:pt>
                      <c:pt idx="58">
                        <c:v>3955.7728494293779</c:v>
                      </c:pt>
                      <c:pt idx="59">
                        <c:v>3958.5866654465594</c:v>
                      </c:pt>
                      <c:pt idx="60">
                        <c:v>3948.3621219395104</c:v>
                      </c:pt>
                      <c:pt idx="61">
                        <c:v>3941.105694790554</c:v>
                      </c:pt>
                      <c:pt idx="62">
                        <c:v>3941.105694790554</c:v>
                      </c:pt>
                      <c:pt idx="63">
                        <c:v>3941.105694790554</c:v>
                      </c:pt>
                      <c:pt idx="64">
                        <c:v>3950.4950726676043</c:v>
                      </c:pt>
                      <c:pt idx="65">
                        <c:v>3953.3790670823232</c:v>
                      </c:pt>
                      <c:pt idx="66">
                        <c:v>3953.9408444749179</c:v>
                      </c:pt>
                      <c:pt idx="67">
                        <c:v>3945.7218381607122</c:v>
                      </c:pt>
                      <c:pt idx="68">
                        <c:v>3923.2970144799378</c:v>
                      </c:pt>
                      <c:pt idx="69">
                        <c:v>3923.2970144799378</c:v>
                      </c:pt>
                      <c:pt idx="70">
                        <c:v>3923.2970144799378</c:v>
                      </c:pt>
                      <c:pt idx="71">
                        <c:v>3936.0573168370088</c:v>
                      </c:pt>
                      <c:pt idx="72">
                        <c:v>3924.0448392484345</c:v>
                      </c:pt>
                      <c:pt idx="73">
                        <c:v>3926.3384617791216</c:v>
                      </c:pt>
                      <c:pt idx="74">
                        <c:v>3926.2358046695854</c:v>
                      </c:pt>
                      <c:pt idx="75">
                        <c:v>3929.7532295355131</c:v>
                      </c:pt>
                      <c:pt idx="76">
                        <c:v>3929.7532295355131</c:v>
                      </c:pt>
                      <c:pt idx="77">
                        <c:v>3929.7532295355131</c:v>
                      </c:pt>
                      <c:pt idx="78">
                        <c:v>3931.4425257356761</c:v>
                      </c:pt>
                      <c:pt idx="79">
                        <c:v>3936.725977955703</c:v>
                      </c:pt>
                      <c:pt idx="80">
                        <c:v>3936.396227806043</c:v>
                      </c:pt>
                      <c:pt idx="81">
                        <c:v>3939.4920902489625</c:v>
                      </c:pt>
                      <c:pt idx="82">
                        <c:v>3941.6360325186415</c:v>
                      </c:pt>
                      <c:pt idx="83">
                        <c:v>3941.6360325186415</c:v>
                      </c:pt>
                      <c:pt idx="84">
                        <c:v>3941.6360325186415</c:v>
                      </c:pt>
                      <c:pt idx="85">
                        <c:v>3944.0555170630819</c:v>
                      </c:pt>
                      <c:pt idx="86">
                        <c:v>3942.5627712337259</c:v>
                      </c:pt>
                      <c:pt idx="87">
                        <c:v>3947.5306270627066</c:v>
                      </c:pt>
                      <c:pt idx="88">
                        <c:v>3934.9814668705399</c:v>
                      </c:pt>
                      <c:pt idx="89">
                        <c:v>3932.5746348657449</c:v>
                      </c:pt>
                      <c:pt idx="90">
                        <c:v>3932.5746348657449</c:v>
                      </c:pt>
                      <c:pt idx="91">
                        <c:v>3932.5746348657449</c:v>
                      </c:pt>
                      <c:pt idx="92">
                        <c:v>3932.5746348657449</c:v>
                      </c:pt>
                      <c:pt idx="93">
                        <c:v>3918.6894482130201</c:v>
                      </c:pt>
                      <c:pt idx="94">
                        <c:v>3917.7482329723712</c:v>
                      </c:pt>
                      <c:pt idx="95">
                        <c:v>3916.764482444602</c:v>
                      </c:pt>
                      <c:pt idx="96">
                        <c:v>3921.4063101387624</c:v>
                      </c:pt>
                      <c:pt idx="97">
                        <c:v>3921.4063101387624</c:v>
                      </c:pt>
                      <c:pt idx="98">
                        <c:v>3921.4063101387624</c:v>
                      </c:pt>
                      <c:pt idx="99">
                        <c:v>3919.8728702954272</c:v>
                      </c:pt>
                      <c:pt idx="100">
                        <c:v>3919.7451729718787</c:v>
                      </c:pt>
                      <c:pt idx="101">
                        <c:v>3910.7990220024226</c:v>
                      </c:pt>
                      <c:pt idx="102">
                        <c:v>3909.3771614530779</c:v>
                      </c:pt>
                      <c:pt idx="103">
                        <c:v>3913.3225310323942</c:v>
                      </c:pt>
                      <c:pt idx="104">
                        <c:v>3913.3225310323942</c:v>
                      </c:pt>
                      <c:pt idx="105">
                        <c:v>3913.3225310323942</c:v>
                      </c:pt>
                      <c:pt idx="106">
                        <c:v>3913.7980468355709</c:v>
                      </c:pt>
                      <c:pt idx="107">
                        <c:v>3913.4325814915737</c:v>
                      </c:pt>
                      <c:pt idx="108">
                        <c:v>3912.9384774492987</c:v>
                      </c:pt>
                      <c:pt idx="109">
                        <c:v>3915.0558186220114</c:v>
                      </c:pt>
                      <c:pt idx="110">
                        <c:v>3918.2179030792527</c:v>
                      </c:pt>
                      <c:pt idx="111">
                        <c:v>3918.2179030792527</c:v>
                      </c:pt>
                      <c:pt idx="112">
                        <c:v>3918.2179030792527</c:v>
                      </c:pt>
                      <c:pt idx="113">
                        <c:v>3918.7448935311331</c:v>
                      </c:pt>
                      <c:pt idx="114">
                        <c:v>3924.1394847964439</c:v>
                      </c:pt>
                      <c:pt idx="115">
                        <c:v>3923.9817202020204</c:v>
                      </c:pt>
                      <c:pt idx="116">
                        <c:v>3924.3858626262627</c:v>
                      </c:pt>
                      <c:pt idx="117">
                        <c:v>3923.6949924250075</c:v>
                      </c:pt>
                      <c:pt idx="118">
                        <c:v>3923.6949924250075</c:v>
                      </c:pt>
                      <c:pt idx="119">
                        <c:v>3923.6949924250075</c:v>
                      </c:pt>
                      <c:pt idx="120">
                        <c:v>3928.0481161029779</c:v>
                      </c:pt>
                      <c:pt idx="121">
                        <c:v>3928.0481161029779</c:v>
                      </c:pt>
                      <c:pt idx="122">
                        <c:v>3929.5829125429204</c:v>
                      </c:pt>
                      <c:pt idx="123">
                        <c:v>3932.9868657168836</c:v>
                      </c:pt>
                      <c:pt idx="124">
                        <c:v>3932.9868657168836</c:v>
                      </c:pt>
                      <c:pt idx="125">
                        <c:v>3932.9868657168836</c:v>
                      </c:pt>
                      <c:pt idx="126">
                        <c:v>3932.9868657168836</c:v>
                      </c:pt>
                      <c:pt idx="127">
                        <c:v>3933.584206060606</c:v>
                      </c:pt>
                      <c:pt idx="128">
                        <c:v>3935.5772721761978</c:v>
                      </c:pt>
                      <c:pt idx="129">
                        <c:v>3934.926418181818</c:v>
                      </c:pt>
                      <c:pt idx="130">
                        <c:v>3937.3126682838083</c:v>
                      </c:pt>
                      <c:pt idx="131">
                        <c:v>3937.9658953112366</c:v>
                      </c:pt>
                      <c:pt idx="132">
                        <c:v>3937.9658953112366</c:v>
                      </c:pt>
                      <c:pt idx="133">
                        <c:v>3937.9658953112366</c:v>
                      </c:pt>
                      <c:pt idx="134">
                        <c:v>3937.8556689571546</c:v>
                      </c:pt>
                      <c:pt idx="135">
                        <c:v>3937.059666599313</c:v>
                      </c:pt>
                      <c:pt idx="136">
                        <c:v>3938.0236843168959</c:v>
                      </c:pt>
                      <c:pt idx="137">
                        <c:v>3938.0236843168959</c:v>
                      </c:pt>
                      <c:pt idx="138">
                        <c:v>3938.0236843168959</c:v>
                      </c:pt>
                      <c:pt idx="139">
                        <c:v>3938.0236843168959</c:v>
                      </c:pt>
                      <c:pt idx="140">
                        <c:v>3938.0236843168959</c:v>
                      </c:pt>
                      <c:pt idx="141">
                        <c:v>3938.0236843168959</c:v>
                      </c:pt>
                      <c:pt idx="142">
                        <c:v>3936.9943997574774</c:v>
                      </c:pt>
                      <c:pt idx="143">
                        <c:v>3937.2730578011319</c:v>
                      </c:pt>
                      <c:pt idx="144">
                        <c:v>3937.0222655618436</c:v>
                      </c:pt>
                      <c:pt idx="145">
                        <c:v>3937.3005821121778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3EDD-416D-B6AD-537D57947FB8}"/>
                  </c:ext>
                </c:extLst>
              </c15:ser>
            </c15:filteredLineSeries>
            <c15:filteredLineSeries>
              <c15:ser>
                <c:idx val="22"/>
                <c:order val="2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Data'!$X$3</c15:sqref>
                        </c15:formulaRef>
                      </c:ext>
                    </c:extLst>
                    <c:strCache>
                      <c:ptCount val="1"/>
                      <c:pt idx="0">
                        <c:v>2022 Cumulative Avg per Assessed Student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Data'!$X$5:$X$150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46"/>
                      <c:pt idx="0">
                        <c:v>4760.9756121313303</c:v>
                      </c:pt>
                      <c:pt idx="1">
                        <c:v>4760.9756121313303</c:v>
                      </c:pt>
                      <c:pt idx="2">
                        <c:v>4665.8948834964849</c:v>
                      </c:pt>
                      <c:pt idx="3">
                        <c:v>4675.5081611400383</c:v>
                      </c:pt>
                      <c:pt idx="4">
                        <c:v>4663.0420579828506</c:v>
                      </c:pt>
                      <c:pt idx="5">
                        <c:v>4668.307118552525</c:v>
                      </c:pt>
                      <c:pt idx="6">
                        <c:v>4668.307118552525</c:v>
                      </c:pt>
                      <c:pt idx="7">
                        <c:v>4668.307118552525</c:v>
                      </c:pt>
                      <c:pt idx="8">
                        <c:v>4809.7856809651475</c:v>
                      </c:pt>
                      <c:pt idx="9">
                        <c:v>4767.4036029313793</c:v>
                      </c:pt>
                      <c:pt idx="10">
                        <c:v>4756.306416963932</c:v>
                      </c:pt>
                      <c:pt idx="11">
                        <c:v>4750.7468536969063</c:v>
                      </c:pt>
                      <c:pt idx="12">
                        <c:v>4740.0136918869648</c:v>
                      </c:pt>
                      <c:pt idx="13">
                        <c:v>4740.0136918869648</c:v>
                      </c:pt>
                      <c:pt idx="14">
                        <c:v>4740.0136918869648</c:v>
                      </c:pt>
                      <c:pt idx="15">
                        <c:v>4736.1367300970869</c:v>
                      </c:pt>
                      <c:pt idx="16">
                        <c:v>4739.4525444244136</c:v>
                      </c:pt>
                      <c:pt idx="17">
                        <c:v>4732.0252613418525</c:v>
                      </c:pt>
                      <c:pt idx="18">
                        <c:v>4720.6383318488352</c:v>
                      </c:pt>
                      <c:pt idx="19">
                        <c:v>4709.6613475895219</c:v>
                      </c:pt>
                      <c:pt idx="20">
                        <c:v>4709.6613475895219</c:v>
                      </c:pt>
                      <c:pt idx="21">
                        <c:v>4709.6613475895219</c:v>
                      </c:pt>
                      <c:pt idx="22">
                        <c:v>4682.3698327464781</c:v>
                      </c:pt>
                      <c:pt idx="23">
                        <c:v>4718.6427510214189</c:v>
                      </c:pt>
                      <c:pt idx="24">
                        <c:v>4710.9113042409344</c:v>
                      </c:pt>
                      <c:pt idx="25">
                        <c:v>4711.6505942773301</c:v>
                      </c:pt>
                      <c:pt idx="26">
                        <c:v>4671.8366936555894</c:v>
                      </c:pt>
                      <c:pt idx="27">
                        <c:v>4671.8366936555894</c:v>
                      </c:pt>
                      <c:pt idx="28">
                        <c:v>4671.8366936555894</c:v>
                      </c:pt>
                      <c:pt idx="29">
                        <c:v>4587.4073959810876</c:v>
                      </c:pt>
                      <c:pt idx="30">
                        <c:v>4543.5914604249365</c:v>
                      </c:pt>
                      <c:pt idx="31">
                        <c:v>4500.8681226230265</c:v>
                      </c:pt>
                      <c:pt idx="32">
                        <c:v>4472.7911099715102</c:v>
                      </c:pt>
                      <c:pt idx="33">
                        <c:v>4450.6187940379405</c:v>
                      </c:pt>
                      <c:pt idx="34">
                        <c:v>4450.6187940379405</c:v>
                      </c:pt>
                      <c:pt idx="35">
                        <c:v>4450.6187940379405</c:v>
                      </c:pt>
                      <c:pt idx="36">
                        <c:v>4416.089645603477</c:v>
                      </c:pt>
                      <c:pt idx="37">
                        <c:v>4398.5120888103393</c:v>
                      </c:pt>
                      <c:pt idx="38">
                        <c:v>4364.5288520463992</c:v>
                      </c:pt>
                      <c:pt idx="39">
                        <c:v>4332.5721117877338</c:v>
                      </c:pt>
                      <c:pt idx="40">
                        <c:v>4319.9265879434915</c:v>
                      </c:pt>
                      <c:pt idx="41">
                        <c:v>4319.9265879434915</c:v>
                      </c:pt>
                      <c:pt idx="42">
                        <c:v>4319.9265879434915</c:v>
                      </c:pt>
                      <c:pt idx="43">
                        <c:v>4282.3591114425735</c:v>
                      </c:pt>
                      <c:pt idx="44">
                        <c:v>4249.8459265900228</c:v>
                      </c:pt>
                      <c:pt idx="45">
                        <c:v>4220.1204234629868</c:v>
                      </c:pt>
                      <c:pt idx="46">
                        <c:v>4190.2586629468897</c:v>
                      </c:pt>
                      <c:pt idx="47">
                        <c:v>4159.1150455336137</c:v>
                      </c:pt>
                      <c:pt idx="48">
                        <c:v>4159.1150455336137</c:v>
                      </c:pt>
                      <c:pt idx="49">
                        <c:v>4159.1150455336137</c:v>
                      </c:pt>
                      <c:pt idx="50">
                        <c:v>4111.4589638869329</c:v>
                      </c:pt>
                      <c:pt idx="51">
                        <c:v>4097.7127462894705</c:v>
                      </c:pt>
                      <c:pt idx="52">
                        <c:v>4095.6252132418726</c:v>
                      </c:pt>
                      <c:pt idx="53">
                        <c:v>4084.7587631945826</c:v>
                      </c:pt>
                      <c:pt idx="54">
                        <c:v>4077.1073325370762</c:v>
                      </c:pt>
                      <c:pt idx="55">
                        <c:v>4077.1073325370762</c:v>
                      </c:pt>
                      <c:pt idx="56">
                        <c:v>4077.1073325370762</c:v>
                      </c:pt>
                      <c:pt idx="57">
                        <c:v>4077.1073325370762</c:v>
                      </c:pt>
                      <c:pt idx="58">
                        <c:v>4064.9405145013907</c:v>
                      </c:pt>
                      <c:pt idx="59">
                        <c:v>4061.9165346436371</c:v>
                      </c:pt>
                      <c:pt idx="60">
                        <c:v>4055.5713489065602</c:v>
                      </c:pt>
                      <c:pt idx="61">
                        <c:v>4054.8764318362478</c:v>
                      </c:pt>
                      <c:pt idx="62">
                        <c:v>4054.8764318362478</c:v>
                      </c:pt>
                      <c:pt idx="63">
                        <c:v>4054.8764318362478</c:v>
                      </c:pt>
                      <c:pt idx="64">
                        <c:v>4052.5041965260548</c:v>
                      </c:pt>
                      <c:pt idx="65">
                        <c:v>4039.2385749776408</c:v>
                      </c:pt>
                      <c:pt idx="66">
                        <c:v>4034.1933774373265</c:v>
                      </c:pt>
                      <c:pt idx="67">
                        <c:v>4006.0867003567178</c:v>
                      </c:pt>
                      <c:pt idx="68">
                        <c:v>3993.0090259354574</c:v>
                      </c:pt>
                      <c:pt idx="69">
                        <c:v>3993.0090259354574</c:v>
                      </c:pt>
                      <c:pt idx="70">
                        <c:v>3993.0090259354574</c:v>
                      </c:pt>
                      <c:pt idx="71">
                        <c:v>3990.47201743092</c:v>
                      </c:pt>
                      <c:pt idx="72">
                        <c:v>3968.9684717968985</c:v>
                      </c:pt>
                      <c:pt idx="73">
                        <c:v>3963.1806033167159</c:v>
                      </c:pt>
                      <c:pt idx="74">
                        <c:v>3963.2275945430838</c:v>
                      </c:pt>
                      <c:pt idx="75">
                        <c:v>3963.0605707121363</c:v>
                      </c:pt>
                      <c:pt idx="76">
                        <c:v>3963.0605707121363</c:v>
                      </c:pt>
                      <c:pt idx="77">
                        <c:v>3963.0605707121363</c:v>
                      </c:pt>
                      <c:pt idx="78">
                        <c:v>3962.3434289439374</c:v>
                      </c:pt>
                      <c:pt idx="79">
                        <c:v>3966.0690437487456</c:v>
                      </c:pt>
                      <c:pt idx="80">
                        <c:v>3944.2334044887784</c:v>
                      </c:pt>
                      <c:pt idx="81">
                        <c:v>3940.5804243873276</c:v>
                      </c:pt>
                      <c:pt idx="82">
                        <c:v>3939.3488490284008</c:v>
                      </c:pt>
                      <c:pt idx="83">
                        <c:v>3939.3488490284008</c:v>
                      </c:pt>
                      <c:pt idx="84">
                        <c:v>3939.3488490284008</c:v>
                      </c:pt>
                      <c:pt idx="85">
                        <c:v>3938.0242992329918</c:v>
                      </c:pt>
                      <c:pt idx="86">
                        <c:v>3926.2767382443585</c:v>
                      </c:pt>
                      <c:pt idx="87">
                        <c:v>3926.95976531424</c:v>
                      </c:pt>
                      <c:pt idx="88">
                        <c:v>3926.3579789138648</c:v>
                      </c:pt>
                      <c:pt idx="89">
                        <c:v>3921.895435327122</c:v>
                      </c:pt>
                      <c:pt idx="90">
                        <c:v>3921.895435327122</c:v>
                      </c:pt>
                      <c:pt idx="91">
                        <c:v>3921.895435327122</c:v>
                      </c:pt>
                      <c:pt idx="92">
                        <c:v>3921.895435327122</c:v>
                      </c:pt>
                      <c:pt idx="93">
                        <c:v>3915.9277109398458</c:v>
                      </c:pt>
                      <c:pt idx="94">
                        <c:v>3915.9737123411069</c:v>
                      </c:pt>
                      <c:pt idx="95">
                        <c:v>3907.485938092861</c:v>
                      </c:pt>
                      <c:pt idx="96">
                        <c:v>3911.7174955009</c:v>
                      </c:pt>
                      <c:pt idx="97">
                        <c:v>3911.7174955009</c:v>
                      </c:pt>
                      <c:pt idx="98">
                        <c:v>3911.7174955009</c:v>
                      </c:pt>
                      <c:pt idx="99">
                        <c:v>3910.8187781221877</c:v>
                      </c:pt>
                      <c:pt idx="100">
                        <c:v>3912.2687452471478</c:v>
                      </c:pt>
                      <c:pt idx="101">
                        <c:v>3912.0307758534391</c:v>
                      </c:pt>
                      <c:pt idx="102">
                        <c:v>3907.7635681408847</c:v>
                      </c:pt>
                      <c:pt idx="103">
                        <c:v>3910.032637164597</c:v>
                      </c:pt>
                      <c:pt idx="104">
                        <c:v>3910.032637164597</c:v>
                      </c:pt>
                      <c:pt idx="105">
                        <c:v>3910.032637164597</c:v>
                      </c:pt>
                      <c:pt idx="106">
                        <c:v>3909.8754246794874</c:v>
                      </c:pt>
                      <c:pt idx="107">
                        <c:v>3909.0766666666673</c:v>
                      </c:pt>
                      <c:pt idx="108">
                        <c:v>3907.5950170272436</c:v>
                      </c:pt>
                      <c:pt idx="109">
                        <c:v>3908.9843399439101</c:v>
                      </c:pt>
                      <c:pt idx="110">
                        <c:v>3912.119050721732</c:v>
                      </c:pt>
                      <c:pt idx="111">
                        <c:v>3912.119050721732</c:v>
                      </c:pt>
                      <c:pt idx="112">
                        <c:v>3912.119050721732</c:v>
                      </c:pt>
                      <c:pt idx="113">
                        <c:v>3911.4839787532574</c:v>
                      </c:pt>
                      <c:pt idx="114">
                        <c:v>3916.0083615932572</c:v>
                      </c:pt>
                      <c:pt idx="115">
                        <c:v>3916.5075005019071</c:v>
                      </c:pt>
                      <c:pt idx="116">
                        <c:v>3917.6569253941161</c:v>
                      </c:pt>
                      <c:pt idx="117">
                        <c:v>3916.9708232931725</c:v>
                      </c:pt>
                      <c:pt idx="118">
                        <c:v>3916.9708232931725</c:v>
                      </c:pt>
                      <c:pt idx="119">
                        <c:v>3916.9708232931725</c:v>
                      </c:pt>
                      <c:pt idx="120">
                        <c:v>3921.7359026104414</c:v>
                      </c:pt>
                      <c:pt idx="121">
                        <c:v>3921.7359026104414</c:v>
                      </c:pt>
                      <c:pt idx="122">
                        <c:v>3923.6373031337889</c:v>
                      </c:pt>
                      <c:pt idx="123">
                        <c:v>3927.3973859296475</c:v>
                      </c:pt>
                      <c:pt idx="124">
                        <c:v>3927.3973859296475</c:v>
                      </c:pt>
                      <c:pt idx="125">
                        <c:v>3927.3973859296475</c:v>
                      </c:pt>
                      <c:pt idx="126">
                        <c:v>3927.3973859296475</c:v>
                      </c:pt>
                      <c:pt idx="127">
                        <c:v>3928.6684417412289</c:v>
                      </c:pt>
                      <c:pt idx="128">
                        <c:v>3930.1023615160357</c:v>
                      </c:pt>
                      <c:pt idx="129">
                        <c:v>3929.3655431502712</c:v>
                      </c:pt>
                      <c:pt idx="130">
                        <c:v>3930.6200090552366</c:v>
                      </c:pt>
                      <c:pt idx="131">
                        <c:v>3929.8641575294241</c:v>
                      </c:pt>
                      <c:pt idx="132">
                        <c:v>3929.8641575294241</c:v>
                      </c:pt>
                      <c:pt idx="133">
                        <c:v>3929.8641575294241</c:v>
                      </c:pt>
                      <c:pt idx="134">
                        <c:v>3929.7544301378139</c:v>
                      </c:pt>
                      <c:pt idx="135">
                        <c:v>3928.3540887145446</c:v>
                      </c:pt>
                      <c:pt idx="136">
                        <c:v>3929.9352334473738</c:v>
                      </c:pt>
                      <c:pt idx="137">
                        <c:v>3929.9352334473738</c:v>
                      </c:pt>
                      <c:pt idx="138">
                        <c:v>3929.9352334473738</c:v>
                      </c:pt>
                      <c:pt idx="139">
                        <c:v>3929.9352334473738</c:v>
                      </c:pt>
                      <c:pt idx="140">
                        <c:v>3929.9352334473738</c:v>
                      </c:pt>
                      <c:pt idx="141">
                        <c:v>3929.826252390058</c:v>
                      </c:pt>
                      <c:pt idx="142">
                        <c:v>3928.8145557009152</c:v>
                      </c:pt>
                      <c:pt idx="143">
                        <c:v>3930.1815678776293</c:v>
                      </c:pt>
                      <c:pt idx="144">
                        <c:v>3929.9318104055556</c:v>
                      </c:pt>
                      <c:pt idx="145">
                        <c:v>3930.0973530595811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3EDD-416D-B6AD-537D57947FB8}"/>
                  </c:ext>
                </c:extLst>
              </c15:ser>
            </c15:filteredLineSeries>
            <c15:filteredLineSeries>
              <c15:ser>
                <c:idx val="23"/>
                <c:order val="2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Data'!$Y$3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Data'!$Y$5:$Y$169</c15:sqref>
                        </c15:formulaRef>
                      </c:ext>
                    </c:extLst>
                    <c:numCache>
                      <c:formatCode>General</c:formatCode>
                      <c:ptCount val="165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3EDD-416D-B6AD-537D57947FB8}"/>
                  </c:ext>
                </c:extLst>
              </c15:ser>
            </c15:filteredLineSeries>
            <c15:filteredLineSeries>
              <c15:ser>
                <c:idx val="24"/>
                <c:order val="2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Data'!$Z$3</c15:sqref>
                        </c15:formulaRef>
                      </c:ext>
                    </c:extLst>
                    <c:strCache>
                      <c:ptCount val="1"/>
                      <c:pt idx="0">
                        <c:v>Change in Students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Data'!$Z$5:$Z$169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65"/>
                      <c:pt idx="7">
                        <c:v>88</c:v>
                      </c:pt>
                      <c:pt idx="8">
                        <c:v>34</c:v>
                      </c:pt>
                      <c:pt idx="9">
                        <c:v>404</c:v>
                      </c:pt>
                      <c:pt idx="10">
                        <c:v>374</c:v>
                      </c:pt>
                      <c:pt idx="11">
                        <c:v>348</c:v>
                      </c:pt>
                      <c:pt idx="12">
                        <c:v>344</c:v>
                      </c:pt>
                      <c:pt idx="13">
                        <c:v>344</c:v>
                      </c:pt>
                      <c:pt idx="14">
                        <c:v>344</c:v>
                      </c:pt>
                      <c:pt idx="15">
                        <c:v>349</c:v>
                      </c:pt>
                      <c:pt idx="16">
                        <c:v>342</c:v>
                      </c:pt>
                      <c:pt idx="17">
                        <c:v>327</c:v>
                      </c:pt>
                      <c:pt idx="18">
                        <c:v>331</c:v>
                      </c:pt>
                      <c:pt idx="19">
                        <c:v>348</c:v>
                      </c:pt>
                      <c:pt idx="20">
                        <c:v>348</c:v>
                      </c:pt>
                      <c:pt idx="21">
                        <c:v>348</c:v>
                      </c:pt>
                      <c:pt idx="22">
                        <c:v>354</c:v>
                      </c:pt>
                      <c:pt idx="23">
                        <c:v>285</c:v>
                      </c:pt>
                      <c:pt idx="24">
                        <c:v>319</c:v>
                      </c:pt>
                      <c:pt idx="25">
                        <c:v>340</c:v>
                      </c:pt>
                      <c:pt idx="26">
                        <c:v>297</c:v>
                      </c:pt>
                      <c:pt idx="27">
                        <c:v>297</c:v>
                      </c:pt>
                      <c:pt idx="28">
                        <c:v>297</c:v>
                      </c:pt>
                      <c:pt idx="29">
                        <c:v>207</c:v>
                      </c:pt>
                      <c:pt idx="30">
                        <c:v>235</c:v>
                      </c:pt>
                      <c:pt idx="31">
                        <c:v>248</c:v>
                      </c:pt>
                      <c:pt idx="32">
                        <c:v>241</c:v>
                      </c:pt>
                      <c:pt idx="33">
                        <c:v>231</c:v>
                      </c:pt>
                      <c:pt idx="34">
                        <c:v>231</c:v>
                      </c:pt>
                      <c:pt idx="35">
                        <c:v>231</c:v>
                      </c:pt>
                      <c:pt idx="36">
                        <c:v>263</c:v>
                      </c:pt>
                      <c:pt idx="37">
                        <c:v>253</c:v>
                      </c:pt>
                      <c:pt idx="38">
                        <c:v>309</c:v>
                      </c:pt>
                      <c:pt idx="39">
                        <c:v>318</c:v>
                      </c:pt>
                      <c:pt idx="40">
                        <c:v>314</c:v>
                      </c:pt>
                      <c:pt idx="41">
                        <c:v>314</c:v>
                      </c:pt>
                      <c:pt idx="42">
                        <c:v>314</c:v>
                      </c:pt>
                      <c:pt idx="43">
                        <c:v>328</c:v>
                      </c:pt>
                      <c:pt idx="44">
                        <c:v>289</c:v>
                      </c:pt>
                      <c:pt idx="45">
                        <c:v>264</c:v>
                      </c:pt>
                      <c:pt idx="46">
                        <c:v>269</c:v>
                      </c:pt>
                      <c:pt idx="47">
                        <c:v>246</c:v>
                      </c:pt>
                      <c:pt idx="48">
                        <c:v>246</c:v>
                      </c:pt>
                      <c:pt idx="49">
                        <c:v>246</c:v>
                      </c:pt>
                      <c:pt idx="50">
                        <c:v>200</c:v>
                      </c:pt>
                      <c:pt idx="51">
                        <c:v>158</c:v>
                      </c:pt>
                      <c:pt idx="52">
                        <c:v>158</c:v>
                      </c:pt>
                      <c:pt idx="53">
                        <c:v>196</c:v>
                      </c:pt>
                      <c:pt idx="54">
                        <c:v>206</c:v>
                      </c:pt>
                      <c:pt idx="55">
                        <c:v>206</c:v>
                      </c:pt>
                      <c:pt idx="56">
                        <c:v>206</c:v>
                      </c:pt>
                      <c:pt idx="57">
                        <c:v>206</c:v>
                      </c:pt>
                      <c:pt idx="58">
                        <c:v>191</c:v>
                      </c:pt>
                      <c:pt idx="59">
                        <c:v>184</c:v>
                      </c:pt>
                      <c:pt idx="60">
                        <c:v>208</c:v>
                      </c:pt>
                      <c:pt idx="61">
                        <c:v>231</c:v>
                      </c:pt>
                      <c:pt idx="62">
                        <c:v>231</c:v>
                      </c:pt>
                      <c:pt idx="63">
                        <c:v>231</c:v>
                      </c:pt>
                      <c:pt idx="64">
                        <c:v>257</c:v>
                      </c:pt>
                      <c:pt idx="65">
                        <c:v>292</c:v>
                      </c:pt>
                      <c:pt idx="66">
                        <c:v>312</c:v>
                      </c:pt>
                      <c:pt idx="67">
                        <c:v>304</c:v>
                      </c:pt>
                      <c:pt idx="68">
                        <c:v>297</c:v>
                      </c:pt>
                      <c:pt idx="69">
                        <c:v>297</c:v>
                      </c:pt>
                      <c:pt idx="70">
                        <c:v>297</c:v>
                      </c:pt>
                      <c:pt idx="71">
                        <c:v>344</c:v>
                      </c:pt>
                      <c:pt idx="72">
                        <c:v>25</c:v>
                      </c:pt>
                      <c:pt idx="73">
                        <c:v>428</c:v>
                      </c:pt>
                      <c:pt idx="74">
                        <c:v>340</c:v>
                      </c:pt>
                      <c:pt idx="75">
                        <c:v>373</c:v>
                      </c:pt>
                      <c:pt idx="76">
                        <c:v>373</c:v>
                      </c:pt>
                      <c:pt idx="77">
                        <c:v>373</c:v>
                      </c:pt>
                      <c:pt idx="78">
                        <c:v>363</c:v>
                      </c:pt>
                      <c:pt idx="79">
                        <c:v>374</c:v>
                      </c:pt>
                      <c:pt idx="80">
                        <c:v>314</c:v>
                      </c:pt>
                      <c:pt idx="81">
                        <c:v>298</c:v>
                      </c:pt>
                      <c:pt idx="82">
                        <c:v>308</c:v>
                      </c:pt>
                      <c:pt idx="83">
                        <c:v>308</c:v>
                      </c:pt>
                      <c:pt idx="84">
                        <c:v>308</c:v>
                      </c:pt>
                      <c:pt idx="85">
                        <c:v>304</c:v>
                      </c:pt>
                      <c:pt idx="86">
                        <c:v>284</c:v>
                      </c:pt>
                      <c:pt idx="87">
                        <c:v>287</c:v>
                      </c:pt>
                      <c:pt idx="88">
                        <c:v>289</c:v>
                      </c:pt>
                      <c:pt idx="89">
                        <c:v>372</c:v>
                      </c:pt>
                      <c:pt idx="90">
                        <c:v>372</c:v>
                      </c:pt>
                      <c:pt idx="91">
                        <c:v>372</c:v>
                      </c:pt>
                      <c:pt idx="92">
                        <c:v>372</c:v>
                      </c:pt>
                      <c:pt idx="93">
                        <c:v>372</c:v>
                      </c:pt>
                      <c:pt idx="94">
                        <c:v>372</c:v>
                      </c:pt>
                      <c:pt idx="95">
                        <c:v>349</c:v>
                      </c:pt>
                      <c:pt idx="96">
                        <c:v>352</c:v>
                      </c:pt>
                      <c:pt idx="97">
                        <c:v>352</c:v>
                      </c:pt>
                      <c:pt idx="98">
                        <c:v>352</c:v>
                      </c:pt>
                      <c:pt idx="99">
                        <c:v>348</c:v>
                      </c:pt>
                      <c:pt idx="100">
                        <c:v>353</c:v>
                      </c:pt>
                      <c:pt idx="101">
                        <c:v>359</c:v>
                      </c:pt>
                      <c:pt idx="102">
                        <c:v>361</c:v>
                      </c:pt>
                      <c:pt idx="103">
                        <c:v>367</c:v>
                      </c:pt>
                      <c:pt idx="104">
                        <c:v>367</c:v>
                      </c:pt>
                      <c:pt idx="105">
                        <c:v>367</c:v>
                      </c:pt>
                      <c:pt idx="106">
                        <c:v>365</c:v>
                      </c:pt>
                      <c:pt idx="107">
                        <c:v>362</c:v>
                      </c:pt>
                      <c:pt idx="108">
                        <c:v>359</c:v>
                      </c:pt>
                      <c:pt idx="109">
                        <c:v>356</c:v>
                      </c:pt>
                      <c:pt idx="110">
                        <c:v>361</c:v>
                      </c:pt>
                      <c:pt idx="111">
                        <c:v>361</c:v>
                      </c:pt>
                      <c:pt idx="112">
                        <c:v>361</c:v>
                      </c:pt>
                      <c:pt idx="113">
                        <c:v>358</c:v>
                      </c:pt>
                      <c:pt idx="114">
                        <c:v>359</c:v>
                      </c:pt>
                      <c:pt idx="115">
                        <c:v>360</c:v>
                      </c:pt>
                      <c:pt idx="116">
                        <c:v>362</c:v>
                      </c:pt>
                      <c:pt idx="117">
                        <c:v>345</c:v>
                      </c:pt>
                      <c:pt idx="118">
                        <c:v>345</c:v>
                      </c:pt>
                      <c:pt idx="119">
                        <c:v>345</c:v>
                      </c:pt>
                      <c:pt idx="120">
                        <c:v>345</c:v>
                      </c:pt>
                      <c:pt idx="121">
                        <c:v>337</c:v>
                      </c:pt>
                      <c:pt idx="122">
                        <c:v>336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3EDD-416D-B6AD-537D57947FB8}"/>
                  </c:ext>
                </c:extLst>
              </c15:ser>
            </c15:filteredLineSeries>
            <c15:filteredLineSeries>
              <c15:ser>
                <c:idx val="25"/>
                <c:order val="2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Data'!$AA$3</c15:sqref>
                        </c15:formulaRef>
                      </c:ext>
                    </c:extLst>
                    <c:strCache>
                      <c:ptCount val="1"/>
                      <c:pt idx="0">
                        <c:v>Change in Student %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Data'!$AA$5:$AA$169</c15:sqref>
                        </c15:formulaRef>
                      </c:ext>
                    </c:extLst>
                    <c:numCache>
                      <c:formatCode>0.0%</c:formatCode>
                      <c:ptCount val="165"/>
                      <c:pt idx="7">
                        <c:v>1.18822576289495E-2</c:v>
                      </c:pt>
                      <c:pt idx="8">
                        <c:v>4.5576407506702412E-3</c:v>
                      </c:pt>
                      <c:pt idx="9">
                        <c:v>5.3830779480346438E-2</c:v>
                      </c:pt>
                      <c:pt idx="10">
                        <c:v>4.9412075571409697E-2</c:v>
                      </c:pt>
                      <c:pt idx="11">
                        <c:v>4.5621394861038278E-2</c:v>
                      </c:pt>
                      <c:pt idx="12">
                        <c:v>4.4797499674436775E-2</c:v>
                      </c:pt>
                      <c:pt idx="13">
                        <c:v>4.4797499674436775E-2</c:v>
                      </c:pt>
                      <c:pt idx="14">
                        <c:v>4.4797499674436775E-2</c:v>
                      </c:pt>
                      <c:pt idx="15">
                        <c:v>4.5177993527508092E-2</c:v>
                      </c:pt>
                      <c:pt idx="16">
                        <c:v>4.4038114859644602E-2</c:v>
                      </c:pt>
                      <c:pt idx="17">
                        <c:v>4.1789137380191695E-2</c:v>
                      </c:pt>
                      <c:pt idx="18">
                        <c:v>4.211731772490139E-2</c:v>
                      </c:pt>
                      <c:pt idx="19">
                        <c:v>4.4033911172972291E-2</c:v>
                      </c:pt>
                      <c:pt idx="20">
                        <c:v>4.4033911172972291E-2</c:v>
                      </c:pt>
                      <c:pt idx="21">
                        <c:v>4.4033911172972291E-2</c:v>
                      </c:pt>
                      <c:pt idx="22">
                        <c:v>4.4517102615694165E-2</c:v>
                      </c:pt>
                      <c:pt idx="23">
                        <c:v>3.5285378234493008E-2</c:v>
                      </c:pt>
                      <c:pt idx="24">
                        <c:v>3.9213275968039335E-2</c:v>
                      </c:pt>
                      <c:pt idx="25">
                        <c:v>4.1574957202249942E-2</c:v>
                      </c:pt>
                      <c:pt idx="26">
                        <c:v>3.5891238670694867E-2</c:v>
                      </c:pt>
                      <c:pt idx="27">
                        <c:v>3.5891238670694867E-2</c:v>
                      </c:pt>
                      <c:pt idx="28">
                        <c:v>3.5891238670694867E-2</c:v>
                      </c:pt>
                      <c:pt idx="29">
                        <c:v>2.4468085106382979E-2</c:v>
                      </c:pt>
                      <c:pt idx="30">
                        <c:v>2.7434041559654447E-2</c:v>
                      </c:pt>
                      <c:pt idx="31">
                        <c:v>2.8581306903307596E-2</c:v>
                      </c:pt>
                      <c:pt idx="32">
                        <c:v>2.7464387464387466E-2</c:v>
                      </c:pt>
                      <c:pt idx="33">
                        <c:v>2.6084010840108401E-2</c:v>
                      </c:pt>
                      <c:pt idx="34">
                        <c:v>2.6084010840108401E-2</c:v>
                      </c:pt>
                      <c:pt idx="35">
                        <c:v>2.6084010840108401E-2</c:v>
                      </c:pt>
                      <c:pt idx="36">
                        <c:v>2.9310152680263012E-2</c:v>
                      </c:pt>
                      <c:pt idx="37">
                        <c:v>2.7946537059538274E-2</c:v>
                      </c:pt>
                      <c:pt idx="38">
                        <c:v>3.3814839133289559E-2</c:v>
                      </c:pt>
                      <c:pt idx="39">
                        <c:v>3.4580252283601565E-2</c:v>
                      </c:pt>
                      <c:pt idx="40">
                        <c:v>3.3861749164240271E-2</c:v>
                      </c:pt>
                      <c:pt idx="41">
                        <c:v>3.3861749164240271E-2</c:v>
                      </c:pt>
                      <c:pt idx="42">
                        <c:v>3.3861749164240271E-2</c:v>
                      </c:pt>
                      <c:pt idx="43">
                        <c:v>3.4945663754528018E-2</c:v>
                      </c:pt>
                      <c:pt idx="44">
                        <c:v>3.0482016664908764E-2</c:v>
                      </c:pt>
                      <c:pt idx="45">
                        <c:v>2.7603513174404015E-2</c:v>
                      </c:pt>
                      <c:pt idx="46">
                        <c:v>2.7794998966728664E-2</c:v>
                      </c:pt>
                      <c:pt idx="47">
                        <c:v>2.5171390565844675E-2</c:v>
                      </c:pt>
                      <c:pt idx="48">
                        <c:v>2.5171390565844675E-2</c:v>
                      </c:pt>
                      <c:pt idx="49">
                        <c:v>2.5171390565844675E-2</c:v>
                      </c:pt>
                      <c:pt idx="50">
                        <c:v>2.0118700331958554E-2</c:v>
                      </c:pt>
                      <c:pt idx="51">
                        <c:v>1.5738619384400836E-2</c:v>
                      </c:pt>
                      <c:pt idx="52">
                        <c:v>1.5707326772044936E-2</c:v>
                      </c:pt>
                      <c:pt idx="53">
                        <c:v>1.9518024297948616E-2</c:v>
                      </c:pt>
                      <c:pt idx="54">
                        <c:v>2.0503632925251317E-2</c:v>
                      </c:pt>
                      <c:pt idx="55">
                        <c:v>2.0503632925251317E-2</c:v>
                      </c:pt>
                      <c:pt idx="56">
                        <c:v>2.0503632925251317E-2</c:v>
                      </c:pt>
                      <c:pt idx="57">
                        <c:v>2.0503632925251317E-2</c:v>
                      </c:pt>
                      <c:pt idx="58">
                        <c:v>1.8970997218911403E-2</c:v>
                      </c:pt>
                      <c:pt idx="59">
                        <c:v>1.8264840182648401E-2</c:v>
                      </c:pt>
                      <c:pt idx="60">
                        <c:v>2.0675944333996023E-2</c:v>
                      </c:pt>
                      <c:pt idx="61">
                        <c:v>2.2953100158982512E-2</c:v>
                      </c:pt>
                      <c:pt idx="62">
                        <c:v>2.2953100158982512E-2</c:v>
                      </c:pt>
                      <c:pt idx="63">
                        <c:v>2.2953100158982512E-2</c:v>
                      </c:pt>
                      <c:pt idx="64">
                        <c:v>2.5508684863523572E-2</c:v>
                      </c:pt>
                      <c:pt idx="65">
                        <c:v>2.9017191692338268E-2</c:v>
                      </c:pt>
                      <c:pt idx="66">
                        <c:v>3.1038599283724631E-2</c:v>
                      </c:pt>
                      <c:pt idx="67">
                        <c:v>3.0122869599682918E-2</c:v>
                      </c:pt>
                      <c:pt idx="68">
                        <c:v>2.9400118788358742E-2</c:v>
                      </c:pt>
                      <c:pt idx="69">
                        <c:v>2.9400118788358742E-2</c:v>
                      </c:pt>
                      <c:pt idx="70">
                        <c:v>2.9400118788358742E-2</c:v>
                      </c:pt>
                      <c:pt idx="71">
                        <c:v>3.4069525601663861E-2</c:v>
                      </c:pt>
                      <c:pt idx="72">
                        <c:v>2.4696236293588855E-3</c:v>
                      </c:pt>
                      <c:pt idx="73">
                        <c:v>4.3544612880252312E-2</c:v>
                      </c:pt>
                      <c:pt idx="74">
                        <c:v>3.4105727756043737E-2</c:v>
                      </c:pt>
                      <c:pt idx="75">
                        <c:v>3.7412236710130393E-2</c:v>
                      </c:pt>
                      <c:pt idx="76">
                        <c:v>3.7412236710130393E-2</c:v>
                      </c:pt>
                      <c:pt idx="77">
                        <c:v>3.7412236710130393E-2</c:v>
                      </c:pt>
                      <c:pt idx="78">
                        <c:v>3.6405576170895598E-2</c:v>
                      </c:pt>
                      <c:pt idx="79">
                        <c:v>3.7527593818984545E-2</c:v>
                      </c:pt>
                      <c:pt idx="80">
                        <c:v>3.1321695760598504E-2</c:v>
                      </c:pt>
                      <c:pt idx="81">
                        <c:v>2.9687188683004583E-2</c:v>
                      </c:pt>
                      <c:pt idx="82">
                        <c:v>3.0692575984055805E-2</c:v>
                      </c:pt>
                      <c:pt idx="83">
                        <c:v>3.0692575984055805E-2</c:v>
                      </c:pt>
                      <c:pt idx="84">
                        <c:v>3.0692575984055805E-2</c:v>
                      </c:pt>
                      <c:pt idx="85">
                        <c:v>3.0281900587707938E-2</c:v>
                      </c:pt>
                      <c:pt idx="86">
                        <c:v>2.8233422805447859E-2</c:v>
                      </c:pt>
                      <c:pt idx="87">
                        <c:v>2.8540175019888623E-2</c:v>
                      </c:pt>
                      <c:pt idx="88">
                        <c:v>2.8744778197732246E-2</c:v>
                      </c:pt>
                      <c:pt idx="89">
                        <c:v>3.7270814547640516E-2</c:v>
                      </c:pt>
                      <c:pt idx="90">
                        <c:v>3.7270814547640516E-2</c:v>
                      </c:pt>
                      <c:pt idx="91">
                        <c:v>3.7270814547640516E-2</c:v>
                      </c:pt>
                      <c:pt idx="92">
                        <c:v>3.7270814547640516E-2</c:v>
                      </c:pt>
                      <c:pt idx="93">
                        <c:v>3.7233510159143231E-2</c:v>
                      </c:pt>
                      <c:pt idx="94">
                        <c:v>3.7233510159143231E-2</c:v>
                      </c:pt>
                      <c:pt idx="95">
                        <c:v>3.4847728407388916E-2</c:v>
                      </c:pt>
                      <c:pt idx="96">
                        <c:v>3.5192961407718458E-2</c:v>
                      </c:pt>
                      <c:pt idx="97">
                        <c:v>3.5192961407718458E-2</c:v>
                      </c:pt>
                      <c:pt idx="98">
                        <c:v>3.5192961407718458E-2</c:v>
                      </c:pt>
                      <c:pt idx="99">
                        <c:v>3.4796520347965203E-2</c:v>
                      </c:pt>
                      <c:pt idx="100">
                        <c:v>3.5321192715629376E-2</c:v>
                      </c:pt>
                      <c:pt idx="101">
                        <c:v>3.5939533486835519E-2</c:v>
                      </c:pt>
                      <c:pt idx="102">
                        <c:v>3.6121673003802278E-2</c:v>
                      </c:pt>
                      <c:pt idx="103">
                        <c:v>3.6744092911493789E-2</c:v>
                      </c:pt>
                      <c:pt idx="104">
                        <c:v>3.6744092911493789E-2</c:v>
                      </c:pt>
                      <c:pt idx="105">
                        <c:v>3.6744092911493789E-2</c:v>
                      </c:pt>
                      <c:pt idx="106">
                        <c:v>3.6558493589743592E-2</c:v>
                      </c:pt>
                      <c:pt idx="107">
                        <c:v>3.6258012820512824E-2</c:v>
                      </c:pt>
                      <c:pt idx="108">
                        <c:v>3.5957532051282048E-2</c:v>
                      </c:pt>
                      <c:pt idx="109">
                        <c:v>3.565705128205128E-2</c:v>
                      </c:pt>
                      <c:pt idx="110">
                        <c:v>3.6186848436246991E-2</c:v>
                      </c:pt>
                      <c:pt idx="111">
                        <c:v>3.6186848436246991E-2</c:v>
                      </c:pt>
                      <c:pt idx="112">
                        <c:v>3.6186848436246991E-2</c:v>
                      </c:pt>
                      <c:pt idx="113">
                        <c:v>3.5878933654038887E-2</c:v>
                      </c:pt>
                      <c:pt idx="114">
                        <c:v>3.6018862245409851E-2</c:v>
                      </c:pt>
                      <c:pt idx="115">
                        <c:v>3.6137321822927122E-2</c:v>
                      </c:pt>
                      <c:pt idx="116">
                        <c:v>3.634903102721157E-2</c:v>
                      </c:pt>
                      <c:pt idx="117">
                        <c:v>3.463855421686747E-2</c:v>
                      </c:pt>
                      <c:pt idx="118">
                        <c:v>3.463855421686747E-2</c:v>
                      </c:pt>
                      <c:pt idx="119">
                        <c:v>3.463855421686747E-2</c:v>
                      </c:pt>
                      <c:pt idx="120">
                        <c:v>3.463855421686747E-2</c:v>
                      </c:pt>
                      <c:pt idx="121">
                        <c:v>3.3835341365461846E-2</c:v>
                      </c:pt>
                      <c:pt idx="122">
                        <c:v>3.3748493370831661E-2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3EDD-416D-B6AD-537D57947FB8}"/>
                  </c:ext>
                </c:extLst>
              </c15:ser>
            </c15:filteredLineSeries>
            <c15:filteredLineSeries>
              <c15:ser>
                <c:idx val="26"/>
                <c:order val="2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Data'!$AB$3</c15:sqref>
                        </c15:formulaRef>
                      </c:ext>
                    </c:extLst>
                    <c:strCache>
                      <c:ptCount val="1"/>
                      <c:pt idx="0">
                        <c:v>Change in Assessed Tuition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Data'!$AB$5:$AB$169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65"/>
                      <c:pt idx="7">
                        <c:v>3577484.5199999958</c:v>
                      </c:pt>
                      <c:pt idx="8">
                        <c:v>2269965.8599999994</c:v>
                      </c:pt>
                      <c:pt idx="9">
                        <c:v>2790620.3800000027</c:v>
                      </c:pt>
                      <c:pt idx="10">
                        <c:v>3376466.799999997</c:v>
                      </c:pt>
                      <c:pt idx="11">
                        <c:v>4018309.0300000012</c:v>
                      </c:pt>
                      <c:pt idx="12">
                        <c:v>3958033.8599999994</c:v>
                      </c:pt>
                      <c:pt idx="13">
                        <c:v>3958033.8599999994</c:v>
                      </c:pt>
                      <c:pt idx="14">
                        <c:v>3958033.8599999994</c:v>
                      </c:pt>
                      <c:pt idx="15">
                        <c:v>4021060.6000000089</c:v>
                      </c:pt>
                      <c:pt idx="16">
                        <c:v>3842510.2400000021</c:v>
                      </c:pt>
                      <c:pt idx="17">
                        <c:v>3897615.4400000051</c:v>
                      </c:pt>
                      <c:pt idx="18">
                        <c:v>3911490.5099999979</c:v>
                      </c:pt>
                      <c:pt idx="19">
                        <c:v>4130671.0600000024</c:v>
                      </c:pt>
                      <c:pt idx="20">
                        <c:v>4130671.0600000024</c:v>
                      </c:pt>
                      <c:pt idx="21">
                        <c:v>4130671.0600000024</c:v>
                      </c:pt>
                      <c:pt idx="22">
                        <c:v>4379510.0300000012</c:v>
                      </c:pt>
                      <c:pt idx="23">
                        <c:v>3749849.1299999952</c:v>
                      </c:pt>
                      <c:pt idx="24">
                        <c:v>3902279.9200000018</c:v>
                      </c:pt>
                      <c:pt idx="25">
                        <c:v>3461848.4399999976</c:v>
                      </c:pt>
                      <c:pt idx="26">
                        <c:v>3637566.6599999964</c:v>
                      </c:pt>
                      <c:pt idx="27">
                        <c:v>3637566.6599999964</c:v>
                      </c:pt>
                      <c:pt idx="28">
                        <c:v>3637566.6599999964</c:v>
                      </c:pt>
                      <c:pt idx="29">
                        <c:v>3750140.859999992</c:v>
                      </c:pt>
                      <c:pt idx="30">
                        <c:v>3763381.7399999946</c:v>
                      </c:pt>
                      <c:pt idx="31">
                        <c:v>3820131.6199999973</c:v>
                      </c:pt>
                      <c:pt idx="32">
                        <c:v>3805588.3799999952</c:v>
                      </c:pt>
                      <c:pt idx="33">
                        <c:v>4291350.5799999982</c:v>
                      </c:pt>
                      <c:pt idx="34">
                        <c:v>4291350.5799999982</c:v>
                      </c:pt>
                      <c:pt idx="35">
                        <c:v>4291350.5799999982</c:v>
                      </c:pt>
                      <c:pt idx="36">
                        <c:v>4225478.0400000066</c:v>
                      </c:pt>
                      <c:pt idx="37">
                        <c:v>3986583.1899999976</c:v>
                      </c:pt>
                      <c:pt idx="38">
                        <c:v>4014624.4400000051</c:v>
                      </c:pt>
                      <c:pt idx="39">
                        <c:v>4057788.25</c:v>
                      </c:pt>
                      <c:pt idx="40">
                        <c:v>4030179.7800000012</c:v>
                      </c:pt>
                      <c:pt idx="41">
                        <c:v>4030179.7800000012</c:v>
                      </c:pt>
                      <c:pt idx="42">
                        <c:v>4030179.7800000012</c:v>
                      </c:pt>
                      <c:pt idx="43">
                        <c:v>4113925.8200000003</c:v>
                      </c:pt>
                      <c:pt idx="44">
                        <c:v>3953828.3299999982</c:v>
                      </c:pt>
                      <c:pt idx="45">
                        <c:v>3995531.700000003</c:v>
                      </c:pt>
                      <c:pt idx="46">
                        <c:v>3986347.1499999985</c:v>
                      </c:pt>
                      <c:pt idx="47">
                        <c:v>3995749.9899999946</c:v>
                      </c:pt>
                      <c:pt idx="48">
                        <c:v>3995749.9899999946</c:v>
                      </c:pt>
                      <c:pt idx="49">
                        <c:v>3995749.9899999946</c:v>
                      </c:pt>
                      <c:pt idx="50">
                        <c:v>3959824.5</c:v>
                      </c:pt>
                      <c:pt idx="51">
                        <c:v>3734698.6600000039</c:v>
                      </c:pt>
                      <c:pt idx="52">
                        <c:v>3588607.5300000012</c:v>
                      </c:pt>
                      <c:pt idx="53">
                        <c:v>3778511.7800000012</c:v>
                      </c:pt>
                      <c:pt idx="54">
                        <c:v>3874613.7099999934</c:v>
                      </c:pt>
                      <c:pt idx="55">
                        <c:v>3874613.7099999934</c:v>
                      </c:pt>
                      <c:pt idx="56">
                        <c:v>3874613.7099999934</c:v>
                      </c:pt>
                      <c:pt idx="57">
                        <c:v>3874613.7099999934</c:v>
                      </c:pt>
                      <c:pt idx="58">
                        <c:v>3797555.7099999934</c:v>
                      </c:pt>
                      <c:pt idx="59">
                        <c:v>3658136.3000000045</c:v>
                      </c:pt>
                      <c:pt idx="60">
                        <c:v>3868596.9200000018</c:v>
                      </c:pt>
                      <c:pt idx="61">
                        <c:v>3831785.3200000003</c:v>
                      </c:pt>
                      <c:pt idx="62">
                        <c:v>3831785.3200000003</c:v>
                      </c:pt>
                      <c:pt idx="63">
                        <c:v>3831785.3200000003</c:v>
                      </c:pt>
                      <c:pt idx="64">
                        <c:v>3704668.1599999964</c:v>
                      </c:pt>
                      <c:pt idx="65">
                        <c:v>3797822.2300000042</c:v>
                      </c:pt>
                      <c:pt idx="66">
                        <c:v>3697176.8299999982</c:v>
                      </c:pt>
                      <c:pt idx="67">
                        <c:v>3840807.8100000024</c:v>
                      </c:pt>
                      <c:pt idx="68">
                        <c:v>3887953.2100000009</c:v>
                      </c:pt>
                      <c:pt idx="69">
                        <c:v>3887953.2100000009</c:v>
                      </c:pt>
                      <c:pt idx="70">
                        <c:v>3887953.2100000009</c:v>
                      </c:pt>
                      <c:pt idx="71">
                        <c:v>3253746.3599999994</c:v>
                      </c:pt>
                      <c:pt idx="72">
                        <c:v>3892598.2799999937</c:v>
                      </c:pt>
                      <c:pt idx="73">
                        <c:v>4624813.5200000033</c:v>
                      </c:pt>
                      <c:pt idx="74">
                        <c:v>4069260.1099999994</c:v>
                      </c:pt>
                      <c:pt idx="75">
                        <c:v>4101056.450000003</c:v>
                      </c:pt>
                      <c:pt idx="76">
                        <c:v>4101056.450000003</c:v>
                      </c:pt>
                      <c:pt idx="77">
                        <c:v>4101056.450000003</c:v>
                      </c:pt>
                      <c:pt idx="78">
                        <c:v>4145468.450000003</c:v>
                      </c:pt>
                      <c:pt idx="79">
                        <c:v>4180182.450000003</c:v>
                      </c:pt>
                      <c:pt idx="80">
                        <c:v>4163759.7599999979</c:v>
                      </c:pt>
                      <c:pt idx="81">
                        <c:v>4120303.8900000006</c:v>
                      </c:pt>
                      <c:pt idx="82">
                        <c:v>4163342.6899999976</c:v>
                      </c:pt>
                      <c:pt idx="83">
                        <c:v>4163342.6899999976</c:v>
                      </c:pt>
                      <c:pt idx="84">
                        <c:v>4163342.6899999976</c:v>
                      </c:pt>
                      <c:pt idx="85">
                        <c:v>4160882.4499999955</c:v>
                      </c:pt>
                      <c:pt idx="86">
                        <c:v>4200290.68</c:v>
                      </c:pt>
                      <c:pt idx="87">
                        <c:v>4205200.9900000021</c:v>
                      </c:pt>
                      <c:pt idx="88">
                        <c:v>4219105.2700000033</c:v>
                      </c:pt>
                      <c:pt idx="89">
                        <c:v>4790832.4499999955</c:v>
                      </c:pt>
                      <c:pt idx="90">
                        <c:v>4790832.4499999955</c:v>
                      </c:pt>
                      <c:pt idx="91">
                        <c:v>4790832.4499999955</c:v>
                      </c:pt>
                      <c:pt idx="92">
                        <c:v>4454079.4499999955</c:v>
                      </c:pt>
                      <c:pt idx="93">
                        <c:v>4433487.32</c:v>
                      </c:pt>
                      <c:pt idx="94">
                        <c:v>4743880.32</c:v>
                      </c:pt>
                      <c:pt idx="95">
                        <c:v>4734902.0599999949</c:v>
                      </c:pt>
                      <c:pt idx="96">
                        <c:v>4492206.7400000021</c:v>
                      </c:pt>
                      <c:pt idx="97">
                        <c:v>4492206.7400000021</c:v>
                      </c:pt>
                      <c:pt idx="98">
                        <c:v>4492206.7400000021</c:v>
                      </c:pt>
                      <c:pt idx="99">
                        <c:v>4505106.68</c:v>
                      </c:pt>
                      <c:pt idx="100">
                        <c:v>4502115.6200000048</c:v>
                      </c:pt>
                      <c:pt idx="101">
                        <c:v>4524230.8000000045</c:v>
                      </c:pt>
                      <c:pt idx="102">
                        <c:v>4551265.9399999976</c:v>
                      </c:pt>
                      <c:pt idx="103">
                        <c:v>4552943.5600000024</c:v>
                      </c:pt>
                      <c:pt idx="104">
                        <c:v>4552943.5600000024</c:v>
                      </c:pt>
                      <c:pt idx="105">
                        <c:v>4552943.5600000024</c:v>
                      </c:pt>
                      <c:pt idx="106">
                        <c:v>4534908.299999997</c:v>
                      </c:pt>
                      <c:pt idx="107">
                        <c:v>4533092.799999997</c:v>
                      </c:pt>
                      <c:pt idx="108">
                        <c:v>4539021.0899999961</c:v>
                      </c:pt>
                      <c:pt idx="109">
                        <c:v>4517284.3900000006</c:v>
                      </c:pt>
                      <c:pt idx="110">
                        <c:v>4493517.8400000036</c:v>
                      </c:pt>
                      <c:pt idx="111">
                        <c:v>4493517.8400000036</c:v>
                      </c:pt>
                      <c:pt idx="112">
                        <c:v>4493517.8400000036</c:v>
                      </c:pt>
                      <c:pt idx="113">
                        <c:v>4484866.9499999955</c:v>
                      </c:pt>
                      <c:pt idx="114">
                        <c:v>4480723.5</c:v>
                      </c:pt>
                      <c:pt idx="115">
                        <c:v>4496167.4399999976</c:v>
                      </c:pt>
                      <c:pt idx="116">
                        <c:v>4495642.3999999985</c:v>
                      </c:pt>
                      <c:pt idx="117">
                        <c:v>4397858.6600000039</c:v>
                      </c:pt>
                      <c:pt idx="118">
                        <c:v>4397858.6600000039</c:v>
                      </c:pt>
                      <c:pt idx="119">
                        <c:v>4397858.6600000039</c:v>
                      </c:pt>
                      <c:pt idx="120">
                        <c:v>4348025.5100000054</c:v>
                      </c:pt>
                      <c:pt idx="121">
                        <c:v>4324025.5100000054</c:v>
                      </c:pt>
                      <c:pt idx="122">
                        <c:v>4315282.5899999961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3EDD-416D-B6AD-537D57947FB8}"/>
                  </c:ext>
                </c:extLst>
              </c15:ser>
            </c15:filteredLineSeries>
            <c15:filteredLineSeries>
              <c15:ser>
                <c:idx val="27"/>
                <c:order val="2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Data'!$AC$3</c15:sqref>
                        </c15:formulaRef>
                      </c:ext>
                    </c:extLst>
                    <c:strCache>
                      <c:ptCount val="1"/>
                      <c:pt idx="0">
                        <c:v>Change in Assessed Tuition %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Data'!$AC$5:$AC$169</c15:sqref>
                        </c15:formulaRef>
                      </c:ext>
                    </c:extLst>
                    <c:numCache>
                      <c:formatCode>0.0%</c:formatCode>
                      <c:ptCount val="165"/>
                      <c:pt idx="7">
                        <c:v>9.9373235997117643E-2</c:v>
                      </c:pt>
                      <c:pt idx="8">
                        <c:v>6.2639279221325186E-2</c:v>
                      </c:pt>
                      <c:pt idx="9">
                        <c:v>7.6668417264978E-2</c:v>
                      </c:pt>
                      <c:pt idx="10">
                        <c:v>9.2763733598098558E-2</c:v>
                      </c:pt>
                      <c:pt idx="11">
                        <c:v>0.11039745700261418</c:v>
                      </c:pt>
                      <c:pt idx="12">
                        <c:v>0.1081824431846467</c:v>
                      </c:pt>
                      <c:pt idx="13">
                        <c:v>0.10753601530610317</c:v>
                      </c:pt>
                      <c:pt idx="14">
                        <c:v>0.10689271415654662</c:v>
                      </c:pt>
                      <c:pt idx="15">
                        <c:v>0.10838585326197435</c:v>
                      </c:pt>
                      <c:pt idx="16">
                        <c:v>0.10323652361138626</c:v>
                      </c:pt>
                      <c:pt idx="17">
                        <c:v>0.10471703216584374</c:v>
                      </c:pt>
                      <c:pt idx="18">
                        <c:v>0.10508981295293253</c:v>
                      </c:pt>
                      <c:pt idx="19">
                        <c:v>0.11093753901780315</c:v>
                      </c:pt>
                      <c:pt idx="20">
                        <c:v>0.10838106916560337</c:v>
                      </c:pt>
                      <c:pt idx="21">
                        <c:v>0.10778495062956735</c:v>
                      </c:pt>
                      <c:pt idx="22">
                        <c:v>0.11365939563990987</c:v>
                      </c:pt>
                      <c:pt idx="23">
                        <c:v>9.6996963534552755E-2</c:v>
                      </c:pt>
                      <c:pt idx="24">
                        <c:v>0.10093987517355348</c:v>
                      </c:pt>
                      <c:pt idx="25">
                        <c:v>8.9547279171956595E-2</c:v>
                      </c:pt>
                      <c:pt idx="26">
                        <c:v>9.3728849723790378E-2</c:v>
                      </c:pt>
                      <c:pt idx="27">
                        <c:v>9.346168703547468E-2</c:v>
                      </c:pt>
                      <c:pt idx="28">
                        <c:v>9.3141896201669239E-2</c:v>
                      </c:pt>
                      <c:pt idx="29">
                        <c:v>9.5548052494407898E-2</c:v>
                      </c:pt>
                      <c:pt idx="30">
                        <c:v>9.5481727523367574E-2</c:v>
                      </c:pt>
                      <c:pt idx="31">
                        <c:v>9.6921543346873182E-2</c:v>
                      </c:pt>
                      <c:pt idx="32">
                        <c:v>9.6552563058685065E-2</c:v>
                      </c:pt>
                      <c:pt idx="33">
                        <c:v>0.10829750388875072</c:v>
                      </c:pt>
                      <c:pt idx="34">
                        <c:v>0.10776945465140436</c:v>
                      </c:pt>
                      <c:pt idx="35">
                        <c:v>0.10759831566754985</c:v>
                      </c:pt>
                      <c:pt idx="36">
                        <c:v>0.10605498491145859</c:v>
                      </c:pt>
                      <c:pt idx="37">
                        <c:v>9.9518587847601037E-2</c:v>
                      </c:pt>
                      <c:pt idx="38">
                        <c:v>0.10021859220433497</c:v>
                      </c:pt>
                      <c:pt idx="39">
                        <c:v>0.10129610676068408</c:v>
                      </c:pt>
                      <c:pt idx="40">
                        <c:v>0.10026763841414982</c:v>
                      </c:pt>
                      <c:pt idx="41">
                        <c:v>0.10002235777212787</c:v>
                      </c:pt>
                      <c:pt idx="42">
                        <c:v>9.9852745004420138E-2</c:v>
                      </c:pt>
                      <c:pt idx="43">
                        <c:v>0.10144485041358391</c:v>
                      </c:pt>
                      <c:pt idx="44">
                        <c:v>9.7272253339424269E-2</c:v>
                      </c:pt>
                      <c:pt idx="45">
                        <c:v>9.8298241428226352E-2</c:v>
                      </c:pt>
                      <c:pt idx="46">
                        <c:v>9.8072282737093938E-2</c:v>
                      </c:pt>
                      <c:pt idx="47">
                        <c:v>9.7762494234208575E-2</c:v>
                      </c:pt>
                      <c:pt idx="48">
                        <c:v>9.7132897075262181E-2</c:v>
                      </c:pt>
                      <c:pt idx="49">
                        <c:v>9.6989180759099278E-2</c:v>
                      </c:pt>
                      <c:pt idx="50">
                        <c:v>9.653600187570939E-2</c:v>
                      </c:pt>
                      <c:pt idx="51">
                        <c:v>9.1173162408372019E-2</c:v>
                      </c:pt>
                      <c:pt idx="52">
                        <c:v>8.7606719293544438E-2</c:v>
                      </c:pt>
                      <c:pt idx="53">
                        <c:v>9.2242748222124721E-2</c:v>
                      </c:pt>
                      <c:pt idx="54">
                        <c:v>9.4588832249061269E-2</c:v>
                      </c:pt>
                      <c:pt idx="55">
                        <c:v>9.4674061652485528E-2</c:v>
                      </c:pt>
                      <c:pt idx="56">
                        <c:v>9.4688114613783264E-2</c:v>
                      </c:pt>
                      <c:pt idx="57">
                        <c:v>9.4968238764852761E-2</c:v>
                      </c:pt>
                      <c:pt idx="58">
                        <c:v>9.3058468626462471E-2</c:v>
                      </c:pt>
                      <c:pt idx="59">
                        <c:v>8.9642019262141256E-2</c:v>
                      </c:pt>
                      <c:pt idx="60">
                        <c:v>9.4799321616337834E-2</c:v>
                      </c:pt>
                      <c:pt idx="61">
                        <c:v>9.384964651693288E-2</c:v>
                      </c:pt>
                      <c:pt idx="62">
                        <c:v>9.4270148525119279E-2</c:v>
                      </c:pt>
                      <c:pt idx="63">
                        <c:v>9.4491333339108502E-2</c:v>
                      </c:pt>
                      <c:pt idx="64">
                        <c:v>9.1632962342816676E-2</c:v>
                      </c:pt>
                      <c:pt idx="65">
                        <c:v>9.4151442049708517E-2</c:v>
                      </c:pt>
                      <c:pt idx="66">
                        <c:v>9.1656351713247389E-2</c:v>
                      </c:pt>
                      <c:pt idx="67">
                        <c:v>9.5217093388618862E-2</c:v>
                      </c:pt>
                      <c:pt idx="68">
                        <c:v>9.6494909630233341E-2</c:v>
                      </c:pt>
                      <c:pt idx="69">
                        <c:v>9.6768530014657961E-2</c:v>
                      </c:pt>
                      <c:pt idx="70">
                        <c:v>9.9808569455117097E-2</c:v>
                      </c:pt>
                      <c:pt idx="71">
                        <c:v>8.2353694346150447E-2</c:v>
                      </c:pt>
                      <c:pt idx="72">
                        <c:v>9.8517576100012438E-2</c:v>
                      </c:pt>
                      <c:pt idx="73">
                        <c:v>0.11704917516044513</c:v>
                      </c:pt>
                      <c:pt idx="74">
                        <c:v>0.10298870156148519</c:v>
                      </c:pt>
                      <c:pt idx="75">
                        <c:v>0.10380180763376003</c:v>
                      </c:pt>
                      <c:pt idx="76">
                        <c:v>0.10375632815486328</c:v>
                      </c:pt>
                      <c:pt idx="77">
                        <c:v>0.10371671645757559</c:v>
                      </c:pt>
                      <c:pt idx="78">
                        <c:v>0.10480119320207704</c:v>
                      </c:pt>
                      <c:pt idx="79">
                        <c:v>0.10574343628102893</c:v>
                      </c:pt>
                      <c:pt idx="80">
                        <c:v>0.10532800186055798</c:v>
                      </c:pt>
                      <c:pt idx="81">
                        <c:v>0.10422872615301526</c:v>
                      </c:pt>
                      <c:pt idx="82">
                        <c:v>0.10531089746584738</c:v>
                      </c:pt>
                      <c:pt idx="83">
                        <c:v>0.10541597854589556</c:v>
                      </c:pt>
                      <c:pt idx="84">
                        <c:v>0.10542908646158493</c:v>
                      </c:pt>
                      <c:pt idx="85">
                        <c:v>0.10540389813301973</c:v>
                      </c:pt>
                      <c:pt idx="86">
                        <c:v>0.10730236166673784</c:v>
                      </c:pt>
                      <c:pt idx="87">
                        <c:v>0.10742780247540018</c:v>
                      </c:pt>
                      <c:pt idx="88">
                        <c:v>0.10778300695883744</c:v>
                      </c:pt>
                      <c:pt idx="89">
                        <c:v>0.12238858579060136</c:v>
                      </c:pt>
                      <c:pt idx="90">
                        <c:v>0.12245241580631935</c:v>
                      </c:pt>
                      <c:pt idx="91">
                        <c:v>0.12245097734346727</c:v>
                      </c:pt>
                      <c:pt idx="92">
                        <c:v>0.11381764152078858</c:v>
                      </c:pt>
                      <c:pt idx="93">
                        <c:v>0.11331597450322604</c:v>
                      </c:pt>
                      <c:pt idx="94">
                        <c:v>0.12124934224182597</c:v>
                      </c:pt>
                      <c:pt idx="95">
                        <c:v>0.12101986593845314</c:v>
                      </c:pt>
                      <c:pt idx="96">
                        <c:v>0.11485465880882192</c:v>
                      </c:pt>
                      <c:pt idx="97">
                        <c:v>0.11489250802798245</c:v>
                      </c:pt>
                      <c:pt idx="98">
                        <c:v>0.11495700996853178</c:v>
                      </c:pt>
                      <c:pt idx="99">
                        <c:v>0.11535527388533076</c:v>
                      </c:pt>
                      <c:pt idx="100">
                        <c:v>0.11528099808517663</c:v>
                      </c:pt>
                      <c:pt idx="101">
                        <c:v>0.11584727852717765</c:v>
                      </c:pt>
                      <c:pt idx="102">
                        <c:v>0.11653953927426429</c:v>
                      </c:pt>
                      <c:pt idx="103">
                        <c:v>0.11663389363061574</c:v>
                      </c:pt>
                      <c:pt idx="104">
                        <c:v>0.11665772592275221</c:v>
                      </c:pt>
                      <c:pt idx="105">
                        <c:v>0.11670195923679737</c:v>
                      </c:pt>
                      <c:pt idx="106">
                        <c:v>0.11619836218927325</c:v>
                      </c:pt>
                      <c:pt idx="107">
                        <c:v>0.11615184346990805</c:v>
                      </c:pt>
                      <c:pt idx="108">
                        <c:v>0.11630374457639414</c:v>
                      </c:pt>
                      <c:pt idx="109">
                        <c:v>0.11574678316233444</c:v>
                      </c:pt>
                      <c:pt idx="110">
                        <c:v>0.11513342251403623</c:v>
                      </c:pt>
                      <c:pt idx="111">
                        <c:v>0.11512732172679063</c:v>
                      </c:pt>
                      <c:pt idx="112">
                        <c:v>0.11517042520971578</c:v>
                      </c:pt>
                      <c:pt idx="113">
                        <c:v>0.11494959082026916</c:v>
                      </c:pt>
                      <c:pt idx="114">
                        <c:v>0.11485197558126568</c:v>
                      </c:pt>
                      <c:pt idx="115">
                        <c:v>0.11524784178897929</c:v>
                      </c:pt>
                      <c:pt idx="116">
                        <c:v>0.11523438372104471</c:v>
                      </c:pt>
                      <c:pt idx="117">
                        <c:v>0.11259097635903453</c:v>
                      </c:pt>
                      <c:pt idx="118">
                        <c:v>0.11259097635903453</c:v>
                      </c:pt>
                      <c:pt idx="119">
                        <c:v>0.11258162810824608</c:v>
                      </c:pt>
                      <c:pt idx="120">
                        <c:v>0.11126643053941256</c:v>
                      </c:pt>
                      <c:pt idx="121">
                        <c:v>0.11065226801281186</c:v>
                      </c:pt>
                      <c:pt idx="122">
                        <c:v>0.11042853576960046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3EDD-416D-B6AD-537D57947FB8}"/>
                  </c:ext>
                </c:extLst>
              </c15:ser>
            </c15:filteredLineSeries>
            <c15:filteredLineSeries>
              <c15:ser>
                <c:idx val="28"/>
                <c:order val="2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Data'!$AD$3</c15:sqref>
                        </c15:formulaRef>
                      </c:ext>
                    </c:extLst>
                    <c:strCache>
                      <c:ptCount val="1"/>
                      <c:pt idx="0">
                        <c:v>% Change In Cumuative Avg/Finalized Student - RIGHT AXIS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Data'!$AD$5:$AD$169</c15:sqref>
                        </c15:formulaRef>
                      </c:ext>
                    </c:extLst>
                    <c:numCache>
                      <c:formatCode>0.0%</c:formatCode>
                      <c:ptCount val="165"/>
                      <c:pt idx="9">
                        <c:v>-0.95174698593558515</c:v>
                      </c:pt>
                      <c:pt idx="10">
                        <c:v>-2.4155162199074209E-2</c:v>
                      </c:pt>
                      <c:pt idx="11">
                        <c:v>-7.8125365420596782E-2</c:v>
                      </c:pt>
                      <c:pt idx="12">
                        <c:v>-9.7396184043709089E-2</c:v>
                      </c:pt>
                      <c:pt idx="13">
                        <c:v>-9.7396184043709089E-2</c:v>
                      </c:pt>
                      <c:pt idx="14">
                        <c:v>-9.7396184043709089E-2</c:v>
                      </c:pt>
                      <c:pt idx="15">
                        <c:v>-0.11220418639105467</c:v>
                      </c:pt>
                      <c:pt idx="16">
                        <c:v>-8.6419003800345839E-2</c:v>
                      </c:pt>
                      <c:pt idx="17">
                        <c:v>-7.4334781312604514E-2</c:v>
                      </c:pt>
                      <c:pt idx="18">
                        <c:v>-9.5555191817217833E-2</c:v>
                      </c:pt>
                      <c:pt idx="19">
                        <c:v>-6.878119651300485E-2</c:v>
                      </c:pt>
                      <c:pt idx="20">
                        <c:v>-6.878119651300485E-2</c:v>
                      </c:pt>
                      <c:pt idx="21">
                        <c:v>-6.878119651300485E-2</c:v>
                      </c:pt>
                      <c:pt idx="22">
                        <c:v>-4.5375761968907025E-2</c:v>
                      </c:pt>
                      <c:pt idx="23">
                        <c:v>-8.5625675423647296E-3</c:v>
                      </c:pt>
                      <c:pt idx="24">
                        <c:v>-5.2311935754721928E-2</c:v>
                      </c:pt>
                      <c:pt idx="25">
                        <c:v>-8.2144645926406135E-2</c:v>
                      </c:pt>
                      <c:pt idx="26">
                        <c:v>-4.7913276964612117E-2</c:v>
                      </c:pt>
                      <c:pt idx="27">
                        <c:v>-4.7913276964612117E-2</c:v>
                      </c:pt>
                      <c:pt idx="28">
                        <c:v>-4.7913276964612117E-2</c:v>
                      </c:pt>
                      <c:pt idx="29">
                        <c:v>3.458661226353188E-3</c:v>
                      </c:pt>
                      <c:pt idx="30">
                        <c:v>1.612789960506511E-3</c:v>
                      </c:pt>
                      <c:pt idx="31">
                        <c:v>2.6966152150637912E-2</c:v>
                      </c:pt>
                      <c:pt idx="32">
                        <c:v>2.1058882649088284E-2</c:v>
                      </c:pt>
                      <c:pt idx="33">
                        <c:v>4.2632135605948918E-2</c:v>
                      </c:pt>
                      <c:pt idx="34">
                        <c:v>4.2632135605948918E-2</c:v>
                      </c:pt>
                      <c:pt idx="35">
                        <c:v>4.2632135605948918E-2</c:v>
                      </c:pt>
                      <c:pt idx="36">
                        <c:v>2.3409276087996256E-2</c:v>
                      </c:pt>
                      <c:pt idx="37">
                        <c:v>2.0052138659119256E-2</c:v>
                      </c:pt>
                      <c:pt idx="38">
                        <c:v>1.5812470271301615E-2</c:v>
                      </c:pt>
                      <c:pt idx="39">
                        <c:v>2.248109360605488E-2</c:v>
                      </c:pt>
                      <c:pt idx="40">
                        <c:v>2.2141966150722281E-2</c:v>
                      </c:pt>
                      <c:pt idx="41">
                        <c:v>2.2141966150722281E-2</c:v>
                      </c:pt>
                      <c:pt idx="42">
                        <c:v>2.2141966150722281E-2</c:v>
                      </c:pt>
                      <c:pt idx="43">
                        <c:v>1.9755090960905886E-2</c:v>
                      </c:pt>
                      <c:pt idx="44">
                        <c:v>2.6823570964795485E-2</c:v>
                      </c:pt>
                      <c:pt idx="45">
                        <c:v>4.8726415272397849E-2</c:v>
                      </c:pt>
                      <c:pt idx="46">
                        <c:v>-3.2626905598282852E-2</c:v>
                      </c:pt>
                      <c:pt idx="47">
                        <c:v>5.0348577180955534E-2</c:v>
                      </c:pt>
                      <c:pt idx="48">
                        <c:v>5.0348577180955534E-2</c:v>
                      </c:pt>
                      <c:pt idx="49">
                        <c:v>5.0348577180955534E-2</c:v>
                      </c:pt>
                      <c:pt idx="50">
                        <c:v>6.6343693503613244E-2</c:v>
                      </c:pt>
                      <c:pt idx="51">
                        <c:v>6.9306750208796508E-2</c:v>
                      </c:pt>
                      <c:pt idx="52">
                        <c:v>7.5375997089279778E-2</c:v>
                      </c:pt>
                      <c:pt idx="53">
                        <c:v>7.4316144002583462E-2</c:v>
                      </c:pt>
                      <c:pt idx="54">
                        <c:v>7.4228653158484592E-2</c:v>
                      </c:pt>
                      <c:pt idx="55">
                        <c:v>7.4228653158484592E-2</c:v>
                      </c:pt>
                      <c:pt idx="56">
                        <c:v>7.4228653158484592E-2</c:v>
                      </c:pt>
                      <c:pt idx="57">
                        <c:v>7.4228653158484592E-2</c:v>
                      </c:pt>
                      <c:pt idx="58">
                        <c:v>7.3356760128300058E-2</c:v>
                      </c:pt>
                      <c:pt idx="59">
                        <c:v>7.2410806431876029E-2</c:v>
                      </c:pt>
                      <c:pt idx="60">
                        <c:v>7.6100847060971644E-2</c:v>
                      </c:pt>
                      <c:pt idx="61">
                        <c:v>7.8153143732052399E-2</c:v>
                      </c:pt>
                      <c:pt idx="62">
                        <c:v>7.8153143732052399E-2</c:v>
                      </c:pt>
                      <c:pt idx="63">
                        <c:v>7.8153143732052399E-2</c:v>
                      </c:pt>
                      <c:pt idx="64">
                        <c:v>7.3810487196604324E-2</c:v>
                      </c:pt>
                      <c:pt idx="65">
                        <c:v>6.640352535685845E-2</c:v>
                      </c:pt>
                      <c:pt idx="66">
                        <c:v>6.4821857255241033E-2</c:v>
                      </c:pt>
                      <c:pt idx="67">
                        <c:v>6.6592318261309069E-2</c:v>
                      </c:pt>
                      <c:pt idx="68">
                        <c:v>6.7031717350411135E-2</c:v>
                      </c:pt>
                      <c:pt idx="69">
                        <c:v>6.7031717350411135E-2</c:v>
                      </c:pt>
                      <c:pt idx="70">
                        <c:v>6.7031717350411135E-2</c:v>
                      </c:pt>
                      <c:pt idx="71">
                        <c:v>5.0519444234113031E-2</c:v>
                      </c:pt>
                      <c:pt idx="72">
                        <c:v>0.10241612348661966</c:v>
                      </c:pt>
                      <c:pt idx="73">
                        <c:v>7.5348626900745952E-2</c:v>
                      </c:pt>
                      <c:pt idx="74">
                        <c:v>7.5185807196144205E-2</c:v>
                      </c:pt>
                      <c:pt idx="75">
                        <c:v>6.56228982983591E-2</c:v>
                      </c:pt>
                      <c:pt idx="76">
                        <c:v>6.56228982983591E-2</c:v>
                      </c:pt>
                      <c:pt idx="77">
                        <c:v>6.56228982983591E-2</c:v>
                      </c:pt>
                      <c:pt idx="78">
                        <c:v>6.8525948756295696E-2</c:v>
                      </c:pt>
                      <c:pt idx="79">
                        <c:v>6.5949281723063802E-2</c:v>
                      </c:pt>
                      <c:pt idx="80">
                        <c:v>6.7402637592229198E-2</c:v>
                      </c:pt>
                      <c:pt idx="81">
                        <c:v>6.6646630862646772E-2</c:v>
                      </c:pt>
                      <c:pt idx="82">
                        <c:v>6.4746155620898804E-2</c:v>
                      </c:pt>
                      <c:pt idx="83">
                        <c:v>6.4746155620898804E-2</c:v>
                      </c:pt>
                      <c:pt idx="84">
                        <c:v>6.4746155620898804E-2</c:v>
                      </c:pt>
                      <c:pt idx="85">
                        <c:v>6.5997338819190565E-2</c:v>
                      </c:pt>
                      <c:pt idx="86">
                        <c:v>6.640095016895442E-2</c:v>
                      </c:pt>
                      <c:pt idx="87">
                        <c:v>6.5058914684794411E-2</c:v>
                      </c:pt>
                      <c:pt idx="88">
                        <c:v>6.8455524058180783E-2</c:v>
                      </c:pt>
                      <c:pt idx="89">
                        <c:v>7.6044797853827895E-2</c:v>
                      </c:pt>
                      <c:pt idx="90">
                        <c:v>7.6044797853827895E-2</c:v>
                      </c:pt>
                      <c:pt idx="91">
                        <c:v>7.6044797853827895E-2</c:v>
                      </c:pt>
                      <c:pt idx="92">
                        <c:v>6.7390761781089825E-2</c:v>
                      </c:pt>
                      <c:pt idx="93">
                        <c:v>7.1946368886168788E-2</c:v>
                      </c:pt>
                      <c:pt idx="94">
                        <c:v>7.9277649885852508E-2</c:v>
                      </c:pt>
                      <c:pt idx="95">
                        <c:v>8.0393168600740861E-2</c:v>
                      </c:pt>
                      <c:pt idx="96">
                        <c:v>7.3440523701346683E-2</c:v>
                      </c:pt>
                      <c:pt idx="97">
                        <c:v>7.3440523701346683E-2</c:v>
                      </c:pt>
                      <c:pt idx="98">
                        <c:v>7.3440523701346683E-2</c:v>
                      </c:pt>
                      <c:pt idx="99">
                        <c:v>7.4930070688573824E-2</c:v>
                      </c:pt>
                      <c:pt idx="100">
                        <c:v>7.4898283621182227E-2</c:v>
                      </c:pt>
                      <c:pt idx="101">
                        <c:v>7.8304264257148093E-2</c:v>
                      </c:pt>
                      <c:pt idx="102">
                        <c:v>7.8624688416700561E-2</c:v>
                      </c:pt>
                      <c:pt idx="103">
                        <c:v>7.7748577309635802E-2</c:v>
                      </c:pt>
                      <c:pt idx="104">
                        <c:v>7.7748577309635802E-2</c:v>
                      </c:pt>
                      <c:pt idx="105">
                        <c:v>7.7748577309635802E-2</c:v>
                      </c:pt>
                      <c:pt idx="106">
                        <c:v>7.7935933581954719E-2</c:v>
                      </c:pt>
                      <c:pt idx="107">
                        <c:v>7.8211315082062471E-2</c:v>
                      </c:pt>
                      <c:pt idx="108">
                        <c:v>7.8737461729216696E-2</c:v>
                      </c:pt>
                      <c:pt idx="109">
                        <c:v>7.5942002204019143E-2</c:v>
                      </c:pt>
                      <c:pt idx="110">
                        <c:v>7.494253688493191E-2</c:v>
                      </c:pt>
                      <c:pt idx="111">
                        <c:v>7.494253688493191E-2</c:v>
                      </c:pt>
                      <c:pt idx="112">
                        <c:v>7.494253688493191E-2</c:v>
                      </c:pt>
                      <c:pt idx="113">
                        <c:v>7.4752579989007195E-2</c:v>
                      </c:pt>
                      <c:pt idx="114">
                        <c:v>7.1922352161732706E-2</c:v>
                      </c:pt>
                      <c:pt idx="115">
                        <c:v>7.2013615801334696E-2</c:v>
                      </c:pt>
                      <c:pt idx="116">
                        <c:v>7.1585092763460256E-2</c:v>
                      </c:pt>
                      <c:pt idx="117">
                        <c:v>7.2064858972434864E-2</c:v>
                      </c:pt>
                      <c:pt idx="118">
                        <c:v>7.2064858972434864E-2</c:v>
                      </c:pt>
                      <c:pt idx="119">
                        <c:v>7.2064858972434864E-2</c:v>
                      </c:pt>
                      <c:pt idx="120">
                        <c:v>7.0707701409193469E-2</c:v>
                      </c:pt>
                      <c:pt idx="121">
                        <c:v>7.0786688027116185E-2</c:v>
                      </c:pt>
                      <c:pt idx="122">
                        <c:v>7.1113770626509698E-2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3EDD-416D-B6AD-537D57947FB8}"/>
                  </c:ext>
                </c:extLst>
              </c15:ser>
            </c15:filteredLineSeries>
            <c15:filteredLineSeries>
              <c15:ser>
                <c:idx val="29"/>
                <c:order val="2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Data'!$AE$3</c15:sqref>
                        </c15:formulaRef>
                      </c:ext>
                    </c:extLst>
                    <c:strCache>
                      <c:ptCount val="1"/>
                      <c:pt idx="0">
                        <c:v>% Change In Cumuative Avg/Assessed Student - RIGHT AXIS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Data'!$AE$5:$AE$169</c15:sqref>
                        </c15:formulaRef>
                      </c:ext>
                    </c:extLst>
                    <c:numCache>
                      <c:formatCode>0.0%</c:formatCode>
                      <c:ptCount val="165"/>
                      <c:pt idx="7">
                        <c:v>9.0517005563208963E-2</c:v>
                      </c:pt>
                      <c:pt idx="8">
                        <c:v>5.8439738826733256E-2</c:v>
                      </c:pt>
                      <c:pt idx="9">
                        <c:v>2.2930122392935015E-2</c:v>
                      </c:pt>
                      <c:pt idx="10">
                        <c:v>4.2287878003678836E-2</c:v>
                      </c:pt>
                      <c:pt idx="11">
                        <c:v>6.2415597347942553E-2</c:v>
                      </c:pt>
                      <c:pt idx="12">
                        <c:v>6.1202272025961735E-2</c:v>
                      </c:pt>
                      <c:pt idx="13">
                        <c:v>6.1202272025961735E-2</c:v>
                      </c:pt>
                      <c:pt idx="14">
                        <c:v>6.1202272025961735E-2</c:v>
                      </c:pt>
                      <c:pt idx="15">
                        <c:v>6.1929279215376276E-2</c:v>
                      </c:pt>
                      <c:pt idx="16">
                        <c:v>5.7813247152438629E-2</c:v>
                      </c:pt>
                      <c:pt idx="17">
                        <c:v>6.0925847015683265E-2</c:v>
                      </c:pt>
                      <c:pt idx="18">
                        <c:v>6.0756234151362332E-2</c:v>
                      </c:pt>
                      <c:pt idx="19">
                        <c:v>6.4121110960908778E-2</c:v>
                      </c:pt>
                      <c:pt idx="20">
                        <c:v>6.4121110960908778E-2</c:v>
                      </c:pt>
                      <c:pt idx="21">
                        <c:v>6.4121110960908778E-2</c:v>
                      </c:pt>
                      <c:pt idx="22">
                        <c:v>6.9987854524938387E-2</c:v>
                      </c:pt>
                      <c:pt idx="23">
                        <c:v>6.0952891196141668E-2</c:v>
                      </c:pt>
                      <c:pt idx="24">
                        <c:v>6.0249499145397012E-2</c:v>
                      </c:pt>
                      <c:pt idx="25">
                        <c:v>4.6342120489158534E-2</c:v>
                      </c:pt>
                      <c:pt idx="26">
                        <c:v>5.6184784208216598E-2</c:v>
                      </c:pt>
                      <c:pt idx="27">
                        <c:v>5.6184784208216598E-2</c:v>
                      </c:pt>
                      <c:pt idx="28">
                        <c:v>5.6184784208216598E-2</c:v>
                      </c:pt>
                      <c:pt idx="29">
                        <c:v>7.0437971521648546E-2</c:v>
                      </c:pt>
                      <c:pt idx="30">
                        <c:v>6.74109167777317E-2</c:v>
                      </c:pt>
                      <c:pt idx="31">
                        <c:v>6.7311417294852793E-2</c:v>
                      </c:pt>
                      <c:pt idx="32">
                        <c:v>6.7638729698195954E-2</c:v>
                      </c:pt>
                      <c:pt idx="33">
                        <c:v>8.0688276248421342E-2</c:v>
                      </c:pt>
                      <c:pt idx="34">
                        <c:v>8.0688276248421342E-2</c:v>
                      </c:pt>
                      <c:pt idx="35">
                        <c:v>8.0688276248421342E-2</c:v>
                      </c:pt>
                      <c:pt idx="36">
                        <c:v>7.5123106999986033E-2</c:v>
                      </c:pt>
                      <c:pt idx="37">
                        <c:v>7.0207191731599616E-2</c:v>
                      </c:pt>
                      <c:pt idx="38">
                        <c:v>6.4658618535305079E-2</c:v>
                      </c:pt>
                      <c:pt idx="39">
                        <c:v>6.5017573925287842E-2</c:v>
                      </c:pt>
                      <c:pt idx="40">
                        <c:v>6.4559073730034111E-2</c:v>
                      </c:pt>
                      <c:pt idx="41">
                        <c:v>6.4559073730034111E-2</c:v>
                      </c:pt>
                      <c:pt idx="42">
                        <c:v>6.4559073730034111E-2</c:v>
                      </c:pt>
                      <c:pt idx="43">
                        <c:v>6.5129514797913179E-2</c:v>
                      </c:pt>
                      <c:pt idx="44">
                        <c:v>6.564444991566365E-2</c:v>
                      </c:pt>
                      <c:pt idx="45">
                        <c:v>6.9473081198029307E-2</c:v>
                      </c:pt>
                      <c:pt idx="46">
                        <c:v>6.8597242579635953E-2</c:v>
                      </c:pt>
                      <c:pt idx="47">
                        <c:v>7.1336580317475917E-2</c:v>
                      </c:pt>
                      <c:pt idx="48">
                        <c:v>7.1336580317475917E-2</c:v>
                      </c:pt>
                      <c:pt idx="49">
                        <c:v>7.1336580317475917E-2</c:v>
                      </c:pt>
                      <c:pt idx="50">
                        <c:v>7.5250868929841008E-2</c:v>
                      </c:pt>
                      <c:pt idx="51">
                        <c:v>7.3885511213969357E-2</c:v>
                      </c:pt>
                      <c:pt idx="52">
                        <c:v>7.0295102144150023E-2</c:v>
                      </c:pt>
                      <c:pt idx="53">
                        <c:v>7.1207942057056384E-2</c:v>
                      </c:pt>
                      <c:pt idx="54">
                        <c:v>7.2596703170420218E-2</c:v>
                      </c:pt>
                      <c:pt idx="55">
                        <c:v>7.2596703170420218E-2</c:v>
                      </c:pt>
                      <c:pt idx="56">
                        <c:v>7.2596703170420218E-2</c:v>
                      </c:pt>
                      <c:pt idx="57">
                        <c:v>7.2596703170420218E-2</c:v>
                      </c:pt>
                      <c:pt idx="58">
                        <c:v>7.244582490961804E-2</c:v>
                      </c:pt>
                      <c:pt idx="59">
                        <c:v>6.9857054521441642E-2</c:v>
                      </c:pt>
                      <c:pt idx="60">
                        <c:v>7.2642860897651262E-2</c:v>
                      </c:pt>
                      <c:pt idx="61">
                        <c:v>6.9352308854104816E-2</c:v>
                      </c:pt>
                      <c:pt idx="62">
                        <c:v>6.9352308854104816E-2</c:v>
                      </c:pt>
                      <c:pt idx="63">
                        <c:v>6.9352308854104816E-2</c:v>
                      </c:pt>
                      <c:pt idx="64">
                        <c:v>6.360507459970477E-2</c:v>
                      </c:pt>
                      <c:pt idx="65">
                        <c:v>6.2600889854112385E-2</c:v>
                      </c:pt>
                      <c:pt idx="66">
                        <c:v>5.8323040515023905E-2</c:v>
                      </c:pt>
                      <c:pt idx="67">
                        <c:v>6.29802863671729E-2</c:v>
                      </c:pt>
                      <c:pt idx="68">
                        <c:v>6.5072609192645903E-2</c:v>
                      </c:pt>
                      <c:pt idx="69">
                        <c:v>6.5072609192645903E-2</c:v>
                      </c:pt>
                      <c:pt idx="70">
                        <c:v>6.5072609192645903E-2</c:v>
                      </c:pt>
                      <c:pt idx="71">
                        <c:v>4.5146903437713215E-2</c:v>
                      </c:pt>
                      <c:pt idx="72">
                        <c:v>9.4181925133197897E-2</c:v>
                      </c:pt>
                      <c:pt idx="73">
                        <c:v>7.2042988406995079E-2</c:v>
                      </c:pt>
                      <c:pt idx="74">
                        <c:v>6.6616944597011063E-2</c:v>
                      </c:pt>
                      <c:pt idx="75">
                        <c:v>6.3987289226647315E-2</c:v>
                      </c:pt>
                      <c:pt idx="76">
                        <c:v>6.3987289226647315E-2</c:v>
                      </c:pt>
                      <c:pt idx="77">
                        <c:v>6.3987289226647315E-2</c:v>
                      </c:pt>
                      <c:pt idx="78">
                        <c:v>6.6113445181966268E-2</c:v>
                      </c:pt>
                      <c:pt idx="79">
                        <c:v>6.576269857703676E-2</c:v>
                      </c:pt>
                      <c:pt idx="80">
                        <c:v>7.1733973000622342E-2</c:v>
                      </c:pt>
                      <c:pt idx="81">
                        <c:v>7.233053153632274E-2</c:v>
                      </c:pt>
                      <c:pt idx="82">
                        <c:v>7.2402651633326043E-2</c:v>
                      </c:pt>
                      <c:pt idx="83">
                        <c:v>7.2402651633326043E-2</c:v>
                      </c:pt>
                      <c:pt idx="84">
                        <c:v>7.2402651633326043E-2</c:v>
                      </c:pt>
                      <c:pt idx="85">
                        <c:v>7.2763352991388697E-2</c:v>
                      </c:pt>
                      <c:pt idx="86">
                        <c:v>7.5973099465161731E-2</c:v>
                      </c:pt>
                      <c:pt idx="87">
                        <c:v>7.5785952461545847E-2</c:v>
                      </c:pt>
                      <c:pt idx="88">
                        <c:v>7.5950836397086885E-2</c:v>
                      </c:pt>
                      <c:pt idx="89">
                        <c:v>8.2059352339997282E-2</c:v>
                      </c:pt>
                      <c:pt idx="90">
                        <c:v>8.2059352339997282E-2</c:v>
                      </c:pt>
                      <c:pt idx="91">
                        <c:v>8.2059352339997282E-2</c:v>
                      </c:pt>
                      <c:pt idx="92">
                        <c:v>7.3765634638330413E-2</c:v>
                      </c:pt>
                      <c:pt idx="93">
                        <c:v>7.3354030198859999E-2</c:v>
                      </c:pt>
                      <c:pt idx="94">
                        <c:v>8.1001429649640189E-2</c:v>
                      </c:pt>
                      <c:pt idx="95">
                        <c:v>8.3245033673515545E-2</c:v>
                      </c:pt>
                      <c:pt idx="96">
                        <c:v>7.6916895663234008E-2</c:v>
                      </c:pt>
                      <c:pt idx="97">
                        <c:v>7.6916895663234008E-2</c:v>
                      </c:pt>
                      <c:pt idx="98">
                        <c:v>7.6916895663234008E-2</c:v>
                      </c:pt>
                      <c:pt idx="99">
                        <c:v>7.7684797507633574E-2</c:v>
                      </c:pt>
                      <c:pt idx="100">
                        <c:v>7.710142998178271E-2</c:v>
                      </c:pt>
                      <c:pt idx="101">
                        <c:v>7.7067222418118364E-2</c:v>
                      </c:pt>
                      <c:pt idx="102">
                        <c:v>7.7612052231640805E-2</c:v>
                      </c:pt>
                      <c:pt idx="103">
                        <c:v>7.7008785467263863E-2</c:v>
                      </c:pt>
                      <c:pt idx="104">
                        <c:v>7.7008785467263863E-2</c:v>
                      </c:pt>
                      <c:pt idx="105">
                        <c:v>7.7008785467263863E-2</c:v>
                      </c:pt>
                      <c:pt idx="106">
                        <c:v>7.6805493146904436E-2</c:v>
                      </c:pt>
                      <c:pt idx="107">
                        <c:v>7.7095748667671549E-2</c:v>
                      </c:pt>
                      <c:pt idx="108">
                        <c:v>7.7597354297808119E-2</c:v>
                      </c:pt>
                      <c:pt idx="109">
                        <c:v>7.7332290434501738E-2</c:v>
                      </c:pt>
                      <c:pt idx="110">
                        <c:v>7.6193750579378383E-2</c:v>
                      </c:pt>
                      <c:pt idx="111">
                        <c:v>7.6193750579378383E-2</c:v>
                      </c:pt>
                      <c:pt idx="112">
                        <c:v>7.6193750579378383E-2</c:v>
                      </c:pt>
                      <c:pt idx="113">
                        <c:v>7.6295435895031405E-2</c:v>
                      </c:pt>
                      <c:pt idx="114">
                        <c:v>7.6041722497449227E-2</c:v>
                      </c:pt>
                      <c:pt idx="115">
                        <c:v>7.6342210525943477E-2</c:v>
                      </c:pt>
                      <c:pt idx="116">
                        <c:v>7.6110208147681879E-2</c:v>
                      </c:pt>
                      <c:pt idx="117">
                        <c:v>7.5475045048438272E-2</c:v>
                      </c:pt>
                      <c:pt idx="118">
                        <c:v>7.5475045048438272E-2</c:v>
                      </c:pt>
                      <c:pt idx="119">
                        <c:v>7.5475045048438272E-2</c:v>
                      </c:pt>
                      <c:pt idx="120">
                        <c:v>7.4109579165588357E-2</c:v>
                      </c:pt>
                      <c:pt idx="121">
                        <c:v>7.4349759574620311E-2</c:v>
                      </c:pt>
                      <c:pt idx="122">
                        <c:v>7.4214622377758888E-2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3EDD-416D-B6AD-537D57947FB8}"/>
                  </c:ext>
                </c:extLst>
              </c15:ser>
            </c15:filteredLineSeries>
            <c15:filteredLineSeries>
              <c15:ser>
                <c:idx val="30"/>
                <c:order val="3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Data'!$AF$3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Data'!$AF$5:$AF$169</c15:sqref>
                        </c15:formulaRef>
                      </c:ext>
                    </c:extLst>
                    <c:numCache>
                      <c:formatCode>General</c:formatCode>
                      <c:ptCount val="165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3EDD-416D-B6AD-537D57947FB8}"/>
                  </c:ext>
                </c:extLst>
              </c15:ser>
            </c15:filteredLineSeries>
            <c15:filteredLineSeries>
              <c15:ser>
                <c:idx val="31"/>
                <c:order val="3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Data'!$AG$3</c15:sqref>
                        </c15:formulaRef>
                      </c:ext>
                    </c:extLst>
                    <c:strCache>
                      <c:ptCount val="1"/>
                      <c:pt idx="0">
                        <c:v>Compared to FINAL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Data'!$AG$5:$AG$169</c15:sqref>
                        </c15:formulaRef>
                      </c:ext>
                    </c:extLst>
                    <c:numCache>
                      <c:formatCode>0.0%</c:formatCode>
                      <c:ptCount val="165"/>
                      <c:pt idx="1">
                        <c:v>0.87799413351635902</c:v>
                      </c:pt>
                      <c:pt idx="2">
                        <c:v>0.87799413351635902</c:v>
                      </c:pt>
                      <c:pt idx="3">
                        <c:v>0.86824085320189726</c:v>
                      </c:pt>
                      <c:pt idx="4">
                        <c:v>0.87542766564617736</c:v>
                      </c:pt>
                      <c:pt idx="5">
                        <c:v>0.87895564811838545</c:v>
                      </c:pt>
                      <c:pt idx="6">
                        <c:v>0.88701449373051144</c:v>
                      </c:pt>
                      <c:pt idx="7">
                        <c:v>0.88701449373051144</c:v>
                      </c:pt>
                      <c:pt idx="8">
                        <c:v>0.88701449373051144</c:v>
                      </c:pt>
                      <c:pt idx="9">
                        <c:v>0.92056008757030416</c:v>
                      </c:pt>
                      <c:pt idx="10">
                        <c:v>0.91795249326072992</c:v>
                      </c:pt>
                      <c:pt idx="11">
                        <c:v>0.92362551048539265</c:v>
                      </c:pt>
                      <c:pt idx="12">
                        <c:v>0.9297371028305772</c:v>
                      </c:pt>
                      <c:pt idx="13">
                        <c:v>0.93383866700432527</c:v>
                      </c:pt>
                      <c:pt idx="14">
                        <c:v>0.93383866700432527</c:v>
                      </c:pt>
                      <c:pt idx="15">
                        <c:v>0.93383866700432527</c:v>
                      </c:pt>
                      <c:pt idx="16">
                        <c:v>0.9386643171755279</c:v>
                      </c:pt>
                      <c:pt idx="17">
                        <c:v>0.94430688056686329</c:v>
                      </c:pt>
                      <c:pt idx="18">
                        <c:v>0.94998990308711817</c:v>
                      </c:pt>
                      <c:pt idx="19">
                        <c:v>0.95182170958971568</c:v>
                      </c:pt>
                      <c:pt idx="20">
                        <c:v>0.95492497216431471</c:v>
                      </c:pt>
                      <c:pt idx="21">
                        <c:v>0.95492497216431471</c:v>
                      </c:pt>
                      <c:pt idx="22">
                        <c:v>0.95492497216431471</c:v>
                      </c:pt>
                      <c:pt idx="23">
                        <c:v>0.95527777390074065</c:v>
                      </c:pt>
                      <c:pt idx="24">
                        <c:v>0.97781066500667946</c:v>
                      </c:pt>
                      <c:pt idx="25">
                        <c:v>0.98321857268525192</c:v>
                      </c:pt>
                      <c:pt idx="26">
                        <c:v>0.98857078495383077</c:v>
                      </c:pt>
                      <c:pt idx="27">
                        <c:v>0.99184371269146621</c:v>
                      </c:pt>
                      <c:pt idx="28">
                        <c:v>0.99184371269146621</c:v>
                      </c:pt>
                      <c:pt idx="29">
                        <c:v>0.99184371269146621</c:v>
                      </c:pt>
                      <c:pt idx="30">
                        <c:v>0.99569256066772871</c:v>
                      </c:pt>
                      <c:pt idx="31">
                        <c:v>0.99853877401655211</c:v>
                      </c:pt>
                      <c:pt idx="32">
                        <c:v>1.0019671296776653</c:v>
                      </c:pt>
                      <c:pt idx="33">
                        <c:v>1.0069625756005363</c:v>
                      </c:pt>
                      <c:pt idx="34">
                        <c:v>1.0112198688982603</c:v>
                      </c:pt>
                      <c:pt idx="35">
                        <c:v>1.0112198688982603</c:v>
                      </c:pt>
                      <c:pt idx="36">
                        <c:v>1.0112198688982603</c:v>
                      </c:pt>
                      <c:pt idx="37">
                        <c:v>1.0166305061101371</c:v>
                      </c:pt>
                      <c:pt idx="38">
                        <c:v>1.0216117966358336</c:v>
                      </c:pt>
                      <c:pt idx="39">
                        <c:v>1.0232367068743009</c:v>
                      </c:pt>
                      <c:pt idx="40">
                        <c:v>1.022191702521597</c:v>
                      </c:pt>
                      <c:pt idx="41">
                        <c:v>1.0277422609624831</c:v>
                      </c:pt>
                      <c:pt idx="42">
                        <c:v>1.0277422609624831</c:v>
                      </c:pt>
                      <c:pt idx="43">
                        <c:v>1.0277422609624831</c:v>
                      </c:pt>
                      <c:pt idx="44">
                        <c:v>1.031219750788668</c:v>
                      </c:pt>
                      <c:pt idx="45">
                        <c:v>1.0337485678269085</c:v>
                      </c:pt>
                      <c:pt idx="46">
                        <c:v>1.035504523115822</c:v>
                      </c:pt>
                      <c:pt idx="47">
                        <c:v>1.0404328100506268</c:v>
                      </c:pt>
                      <c:pt idx="48">
                        <c:v>1.0428369749805098</c:v>
                      </c:pt>
                      <c:pt idx="49">
                        <c:v>1.0428369749805098</c:v>
                      </c:pt>
                      <c:pt idx="50">
                        <c:v>1.0428369749805098</c:v>
                      </c:pt>
                      <c:pt idx="51">
                        <c:v>1.0486091007666878</c:v>
                      </c:pt>
                      <c:pt idx="52">
                        <c:v>1.0554059876151927</c:v>
                      </c:pt>
                      <c:pt idx="53">
                        <c:v>1.0569698637033211</c:v>
                      </c:pt>
                      <c:pt idx="54">
                        <c:v>1.0523839573268905</c:v>
                      </c:pt>
                      <c:pt idx="55">
                        <c:v>1.0509356773205589</c:v>
                      </c:pt>
                      <c:pt idx="56">
                        <c:v>1.0509356773205589</c:v>
                      </c:pt>
                      <c:pt idx="57">
                        <c:v>1.0509356773205589</c:v>
                      </c:pt>
                      <c:pt idx="58">
                        <c:v>1.0509356773205589</c:v>
                      </c:pt>
                      <c:pt idx="59">
                        <c:v>1.0499895826959922</c:v>
                      </c:pt>
                      <c:pt idx="60">
                        <c:v>1.0498337504352186</c:v>
                      </c:pt>
                      <c:pt idx="61">
                        <c:v>1.0467370963124341</c:v>
                      </c:pt>
                      <c:pt idx="62">
                        <c:v>1.0469738655598677</c:v>
                      </c:pt>
                      <c:pt idx="63">
                        <c:v>1.0469738655598677</c:v>
                      </c:pt>
                      <c:pt idx="64">
                        <c:v>1.0469738655598677</c:v>
                      </c:pt>
                      <c:pt idx="65">
                        <c:v>1.0475050295595731</c:v>
                      </c:pt>
                      <c:pt idx="66">
                        <c:v>1.0428325221390744</c:v>
                      </c:pt>
                      <c:pt idx="67">
                        <c:v>1.0403914652793573</c:v>
                      </c:pt>
                      <c:pt idx="68">
                        <c:v>1.0372541349785718</c:v>
                      </c:pt>
                      <c:pt idx="69">
                        <c:v>1.0348925126948529</c:v>
                      </c:pt>
                      <c:pt idx="70">
                        <c:v>1.0348925126948529</c:v>
                      </c:pt>
                      <c:pt idx="71">
                        <c:v>1.0348925126948529</c:v>
                      </c:pt>
                      <c:pt idx="72">
                        <c:v>1.0337230845714778</c:v>
                      </c:pt>
                      <c:pt idx="73">
                        <c:v>1.0308001538651188</c:v>
                      </c:pt>
                      <c:pt idx="74">
                        <c:v>0.99940331950421268</c:v>
                      </c:pt>
                      <c:pt idx="75">
                        <c:v>1.0136504042652794</c:v>
                      </c:pt>
                      <c:pt idx="76">
                        <c:v>1.0137093615689128</c:v>
                      </c:pt>
                      <c:pt idx="77">
                        <c:v>1.0137093615689128</c:v>
                      </c:pt>
                      <c:pt idx="78">
                        <c:v>1.0137093615689128</c:v>
                      </c:pt>
                      <c:pt idx="79">
                        <c:v>1.013627581785288</c:v>
                      </c:pt>
                      <c:pt idx="80">
                        <c:v>1.014071884846458</c:v>
                      </c:pt>
                      <c:pt idx="81">
                        <c:v>1.0144591812235753</c:v>
                      </c:pt>
                      <c:pt idx="82">
                        <c:v>1.0148339223632339</c:v>
                      </c:pt>
                      <c:pt idx="83">
                        <c:v>1.0142135468296241</c:v>
                      </c:pt>
                      <c:pt idx="84">
                        <c:v>1.0142135468296241</c:v>
                      </c:pt>
                      <c:pt idx="85">
                        <c:v>1.0142135468296241</c:v>
                      </c:pt>
                      <c:pt idx="86">
                        <c:v>1.014276666549681</c:v>
                      </c:pt>
                      <c:pt idx="87">
                        <c:v>1.0132656121624912</c:v>
                      </c:pt>
                      <c:pt idx="88">
                        <c:v>1.0131396336430816</c:v>
                      </c:pt>
                      <c:pt idx="89">
                        <c:v>1.0127829065509306</c:v>
                      </c:pt>
                      <c:pt idx="90">
                        <c:v>1.0042865695243339</c:v>
                      </c:pt>
                      <c:pt idx="91">
                        <c:v>1.0042865695243339</c:v>
                      </c:pt>
                      <c:pt idx="92">
                        <c:v>1.0042865695243339</c:v>
                      </c:pt>
                      <c:pt idx="93">
                        <c:v>1.0042865695243339</c:v>
                      </c:pt>
                      <c:pt idx="94">
                        <c:v>1.0037630712568968</c:v>
                      </c:pt>
                      <c:pt idx="95">
                        <c:v>1.0037748627176235</c:v>
                      </c:pt>
                      <c:pt idx="96">
                        <c:v>1.0040052095186609</c:v>
                      </c:pt>
                      <c:pt idx="97">
                        <c:v>1.0037878197267853</c:v>
                      </c:pt>
                      <c:pt idx="98">
                        <c:v>1.0037878197267853</c:v>
                      </c:pt>
                      <c:pt idx="99">
                        <c:v>1.0037878197267853</c:v>
                      </c:pt>
                      <c:pt idx="100">
                        <c:v>1.0034568637494852</c:v>
                      </c:pt>
                      <c:pt idx="101">
                        <c:v>1.0031262933806588</c:v>
                      </c:pt>
                      <c:pt idx="102">
                        <c:v>1.0025634430372408</c:v>
                      </c:pt>
                      <c:pt idx="103">
                        <c:v>1.0019711422635176</c:v>
                      </c:pt>
                      <c:pt idx="104">
                        <c:v>1.0019510505996265</c:v>
                      </c:pt>
                      <c:pt idx="105">
                        <c:v>1.0019510505996265</c:v>
                      </c:pt>
                      <c:pt idx="106">
                        <c:v>1.0019510505996265</c:v>
                      </c:pt>
                      <c:pt idx="107">
                        <c:v>1.0015095188909102</c:v>
                      </c:pt>
                      <c:pt idx="108">
                        <c:v>1.001304918061922</c:v>
                      </c:pt>
                      <c:pt idx="109">
                        <c:v>1.0009253954284956</c:v>
                      </c:pt>
                      <c:pt idx="110">
                        <c:v>1.0012812686916364</c:v>
                      </c:pt>
                      <c:pt idx="111">
                        <c:v>1.0012812686916364</c:v>
                      </c:pt>
                      <c:pt idx="112">
                        <c:v>1.0012812686916364</c:v>
                      </c:pt>
                      <c:pt idx="113">
                        <c:v>1.0012812686916364</c:v>
                      </c:pt>
                      <c:pt idx="114">
                        <c:v>1.0013194316157363</c:v>
                      </c:pt>
                      <c:pt idx="115">
                        <c:v>1.0013724931890062</c:v>
                      </c:pt>
                      <c:pt idx="116">
                        <c:v>1.0009977212622438</c:v>
                      </c:pt>
                      <c:pt idx="117">
                        <c:v>1.0009899629121051</c:v>
                      </c:pt>
                      <c:pt idx="118">
                        <c:v>1.000915152302527</c:v>
                      </c:pt>
                      <c:pt idx="119">
                        <c:v>1.000915152302527</c:v>
                      </c:pt>
                      <c:pt idx="120">
                        <c:v>1.000915152302527</c:v>
                      </c:pt>
                      <c:pt idx="121">
                        <c:v>1.0021327871294743</c:v>
                      </c:pt>
                      <c:pt idx="122">
                        <c:v>1.0021327871294743</c:v>
                      </c:pt>
                      <c:pt idx="123">
                        <c:v>1.0022159995396589</c:v>
                      </c:pt>
                      <c:pt idx="124">
                        <c:v>1.0025718728027997</c:v>
                      </c:pt>
                      <c:pt idx="125">
                        <c:v>1.0025718728027997</c:v>
                      </c:pt>
                      <c:pt idx="126">
                        <c:v>1.0025718728027997</c:v>
                      </c:pt>
                      <c:pt idx="127">
                        <c:v>1.0025718728027997</c:v>
                      </c:pt>
                      <c:pt idx="128">
                        <c:v>1.0025939625497224</c:v>
                      </c:pt>
                      <c:pt idx="129">
                        <c:v>1.0029598980645975</c:v>
                      </c:pt>
                      <c:pt idx="130">
                        <c:v>1.0022678049990967</c:v>
                      </c:pt>
                      <c:pt idx="131">
                        <c:v>1.0022852520507777</c:v>
                      </c:pt>
                      <c:pt idx="132">
                        <c:v>1.0022941628648327</c:v>
                      </c:pt>
                      <c:pt idx="133">
                        <c:v>1.0022941628648327</c:v>
                      </c:pt>
                      <c:pt idx="134">
                        <c:v>1.0022941628648327</c:v>
                      </c:pt>
                      <c:pt idx="135">
                        <c:v>1.0022661773875468</c:v>
                      </c:pt>
                      <c:pt idx="136">
                        <c:v>1.0020098121485921</c:v>
                      </c:pt>
                      <c:pt idx="137">
                        <c:v>1.0020098121485921</c:v>
                      </c:pt>
                      <c:pt idx="138">
                        <c:v>1.0020098121485921</c:v>
                      </c:pt>
                      <c:pt idx="139">
                        <c:v>1.0020098121485921</c:v>
                      </c:pt>
                      <c:pt idx="140">
                        <c:v>1.0020098121485921</c:v>
                      </c:pt>
                      <c:pt idx="141">
                        <c:v>1.0020098121485921</c:v>
                      </c:pt>
                      <c:pt idx="142">
                        <c:v>1.0018812021014916</c:v>
                      </c:pt>
                      <c:pt idx="143">
                        <c:v>1.0016232772391738</c:v>
                      </c:pt>
                      <c:pt idx="144">
                        <c:v>1.0019717872533407</c:v>
                      </c:pt>
                      <c:pt idx="145">
                        <c:v>1.0019081133654166</c:v>
                      </c:pt>
                      <c:pt idx="146">
                        <c:v>1.0018494870231482</c:v>
                      </c:pt>
                      <c:pt idx="147">
                        <c:v>1.0018494870231482</c:v>
                      </c:pt>
                      <c:pt idx="148">
                        <c:v>1.0018494870231482</c:v>
                      </c:pt>
                      <c:pt idx="149">
                        <c:v>1.0018493392450505</c:v>
                      </c:pt>
                      <c:pt idx="150">
                        <c:v>1.0017874317672026</c:v>
                      </c:pt>
                      <c:pt idx="151">
                        <c:v>1.0017743464784421</c:v>
                      </c:pt>
                      <c:pt idx="152">
                        <c:v>1.0017743464784421</c:v>
                      </c:pt>
                      <c:pt idx="153">
                        <c:v>1.0012189979259647</c:v>
                      </c:pt>
                      <c:pt idx="154">
                        <c:v>1.0012189979259647</c:v>
                      </c:pt>
                      <c:pt idx="155">
                        <c:v>1.0012189979259647</c:v>
                      </c:pt>
                      <c:pt idx="156">
                        <c:v>0.99986739789178303</c:v>
                      </c:pt>
                      <c:pt idx="157">
                        <c:v>0.99986003464280881</c:v>
                      </c:pt>
                      <c:pt idx="158">
                        <c:v>0.99997648173146447</c:v>
                      </c:pt>
                      <c:pt idx="159">
                        <c:v>1.0003249917456312</c:v>
                      </c:pt>
                      <c:pt idx="160">
                        <c:v>1.0003249917456312</c:v>
                      </c:pt>
                      <c:pt idx="161">
                        <c:v>1.0003249917456312</c:v>
                      </c:pt>
                      <c:pt idx="162">
                        <c:v>1.0003249917456312</c:v>
                      </c:pt>
                      <c:pt idx="163">
                        <c:v>1.0003249917456312</c:v>
                      </c:pt>
                      <c:pt idx="164">
                        <c:v>1.0003308074295247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3EDD-416D-B6AD-537D57947FB8}"/>
                  </c:ext>
                </c:extLst>
              </c15:ser>
            </c15:filteredLineSeries>
            <c15:filteredLineSeries>
              <c15:ser>
                <c:idx val="32"/>
                <c:order val="3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Data'!$AH$3</c15:sqref>
                        </c15:formulaRef>
                      </c:ext>
                    </c:extLst>
                    <c:strCache>
                      <c:ptCount val="1"/>
                      <c:pt idx="0">
                        <c:v>Indicated End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Data'!$AH$5:$AH$169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65"/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43010533.998772345</c:v>
                      </c:pt>
                      <c:pt idx="8">
                        <c:v>43010533.998772345</c:v>
                      </c:pt>
                      <c:pt idx="9">
                        <c:v>41898388.753525414</c:v>
                      </c:pt>
                      <c:pt idx="10">
                        <c:v>42896501.027113177</c:v>
                      </c:pt>
                      <c:pt idx="11">
                        <c:v>43585853.327983275</c:v>
                      </c:pt>
                      <c:pt idx="12">
                        <c:v>43406462.834638581</c:v>
                      </c:pt>
                      <c:pt idx="13">
                        <c:v>43215814.921715036</c:v>
                      </c:pt>
                      <c:pt idx="14">
                        <c:v>43215814.921715036</c:v>
                      </c:pt>
                      <c:pt idx="15">
                        <c:v>43484724.155047141</c:v>
                      </c:pt>
                      <c:pt idx="16">
                        <c:v>43305256.156231105</c:v>
                      </c:pt>
                      <c:pt idx="17">
                        <c:v>43339420.639858596</c:v>
                      </c:pt>
                      <c:pt idx="18">
                        <c:v>43169918.992538087</c:v>
                      </c:pt>
                      <c:pt idx="19">
                        <c:v>43444191.568003282</c:v>
                      </c:pt>
                      <c:pt idx="20">
                        <c:v>43303009.027273275</c:v>
                      </c:pt>
                      <c:pt idx="21">
                        <c:v>43303009.027273275</c:v>
                      </c:pt>
                      <c:pt idx="22">
                        <c:v>43577994.243551411</c:v>
                      </c:pt>
                      <c:pt idx="23">
                        <c:v>43822150.764652617</c:v>
                      </c:pt>
                      <c:pt idx="24">
                        <c:v>43183762.349034674</c:v>
                      </c:pt>
                      <c:pt idx="25">
                        <c:v>42710469.641873859</c:v>
                      </c:pt>
                      <c:pt idx="26">
                        <c:v>42786025.992033936</c:v>
                      </c:pt>
                      <c:pt idx="27">
                        <c:v>42644838.857951574</c:v>
                      </c:pt>
                      <c:pt idx="28">
                        <c:v>42644838.857951574</c:v>
                      </c:pt>
                      <c:pt idx="29">
                        <c:v>42909590.377409644</c:v>
                      </c:pt>
                      <c:pt idx="30">
                        <c:v>42868439.391949974</c:v>
                      </c:pt>
                      <c:pt idx="31">
                        <c:v>42936904.841002502</c:v>
                      </c:pt>
                      <c:pt idx="32">
                        <c:v>42969803.194891885</c:v>
                      </c:pt>
                      <c:pt idx="33">
                        <c:v>43403828.184909873</c:v>
                      </c:pt>
                      <c:pt idx="34">
                        <c:v>43221095.593798399</c:v>
                      </c:pt>
                      <c:pt idx="35">
                        <c:v>43221095.593798399</c:v>
                      </c:pt>
                      <c:pt idx="36">
                        <c:v>43364506.353871793</c:v>
                      </c:pt>
                      <c:pt idx="37">
                        <c:v>43089709.453647085</c:v>
                      </c:pt>
                      <c:pt idx="38">
                        <c:v>42969050.704538696</c:v>
                      </c:pt>
                      <c:pt idx="39">
                        <c:v>42903192.482316695</c:v>
                      </c:pt>
                      <c:pt idx="40">
                        <c:v>43131693.322533585</c:v>
                      </c:pt>
                      <c:pt idx="41">
                        <c:v>42898750.693301916</c:v>
                      </c:pt>
                      <c:pt idx="42">
                        <c:v>42898750.693301916</c:v>
                      </c:pt>
                      <c:pt idx="43">
                        <c:v>43112120.735898621</c:v>
                      </c:pt>
                      <c:pt idx="44">
                        <c:v>42907069.541831963</c:v>
                      </c:pt>
                      <c:pt idx="45">
                        <c:v>42908657.6857315</c:v>
                      </c:pt>
                      <c:pt idx="46">
                        <c:v>43012531.085794397</c:v>
                      </c:pt>
                      <c:pt idx="47">
                        <c:v>42907894.578822158</c:v>
                      </c:pt>
                      <c:pt idx="48">
                        <c:v>42808974.366136521</c:v>
                      </c:pt>
                      <c:pt idx="49">
                        <c:v>42808974.366136521</c:v>
                      </c:pt>
                      <c:pt idx="50">
                        <c:v>42990265.147472255</c:v>
                      </c:pt>
                      <c:pt idx="51">
                        <c:v>42791576.848982356</c:v>
                      </c:pt>
                      <c:pt idx="52">
                        <c:v>42435330.172041267</c:v>
                      </c:pt>
                      <c:pt idx="53">
                        <c:v>42383099.857778132</c:v>
                      </c:pt>
                      <c:pt idx="54">
                        <c:v>42605468.059289955</c:v>
                      </c:pt>
                      <c:pt idx="55">
                        <c:v>42664182.068988428</c:v>
                      </c:pt>
                      <c:pt idx="56">
                        <c:v>42664182.068988428</c:v>
                      </c:pt>
                      <c:pt idx="57">
                        <c:v>42664182.068988428</c:v>
                      </c:pt>
                      <c:pt idx="58">
                        <c:v>42555769.848850951</c:v>
                      </c:pt>
                      <c:pt idx="59">
                        <c:v>42455548.326051176</c:v>
                      </c:pt>
                      <c:pt idx="60">
                        <c:v>42547350.636691377</c:v>
                      </c:pt>
                      <c:pt idx="61">
                        <c:v>42646870.821014315</c:v>
                      </c:pt>
                      <c:pt idx="62">
                        <c:v>42637226.38972348</c:v>
                      </c:pt>
                      <c:pt idx="63">
                        <c:v>42637226.38972348</c:v>
                      </c:pt>
                      <c:pt idx="64">
                        <c:v>42535586.994987398</c:v>
                      </c:pt>
                      <c:pt idx="65">
                        <c:v>42429085.069583781</c:v>
                      </c:pt>
                      <c:pt idx="66">
                        <c:v>42431442.940843455</c:v>
                      </c:pt>
                      <c:pt idx="67">
                        <c:v>42551516.681380041</c:v>
                      </c:pt>
                      <c:pt idx="68">
                        <c:v>42636928.500568114</c:v>
                      </c:pt>
                      <c:pt idx="69">
                        <c:v>42734225.871281587</c:v>
                      </c:pt>
                      <c:pt idx="70">
                        <c:v>42734225.871281587</c:v>
                      </c:pt>
                      <c:pt idx="71">
                        <c:v>42077357.586255707</c:v>
                      </c:pt>
                      <c:pt idx="72">
                        <c:v>42632758.015913986</c:v>
                      </c:pt>
                      <c:pt idx="73">
                        <c:v>42276784.211367458</c:v>
                      </c:pt>
                      <c:pt idx="74">
                        <c:v>43604694.070476629</c:v>
                      </c:pt>
                      <c:pt idx="75">
                        <c:v>43025455.479013689</c:v>
                      </c:pt>
                      <c:pt idx="76">
                        <c:v>43022953.119916685</c:v>
                      </c:pt>
                      <c:pt idx="77">
                        <c:v>43022953.119916685</c:v>
                      </c:pt>
                      <c:pt idx="78">
                        <c:v>43063620.04237283</c:v>
                      </c:pt>
                      <c:pt idx="79">
                        <c:v>43118426.654315375</c:v>
                      </c:pt>
                      <c:pt idx="80">
                        <c:v>43098226.361553632</c:v>
                      </c:pt>
                      <c:pt idx="81">
                        <c:v>43053334.228116505</c:v>
                      </c:pt>
                      <c:pt idx="82">
                        <c:v>43056018.750583895</c:v>
                      </c:pt>
                      <c:pt idx="83">
                        <c:v>43082355.315196946</c:v>
                      </c:pt>
                      <c:pt idx="84">
                        <c:v>43082355.315196946</c:v>
                      </c:pt>
                      <c:pt idx="85">
                        <c:v>43082355.315196946</c:v>
                      </c:pt>
                      <c:pt idx="86">
                        <c:v>43079674.245724909</c:v>
                      </c:pt>
                      <c:pt idx="87">
                        <c:v>43122659.908242248</c:v>
                      </c:pt>
                      <c:pt idx="88">
                        <c:v>43128021.981413461</c:v>
                      </c:pt>
                      <c:pt idx="89">
                        <c:v>43380738.859054379</c:v>
                      </c:pt>
                      <c:pt idx="90">
                        <c:v>43747743.047892511</c:v>
                      </c:pt>
                      <c:pt idx="91">
                        <c:v>43747743.047892511</c:v>
                      </c:pt>
                      <c:pt idx="92">
                        <c:v>43412427.401722416</c:v>
                      </c:pt>
                      <c:pt idx="93">
                        <c:v>43371605.67688404</c:v>
                      </c:pt>
                      <c:pt idx="94">
                        <c:v>43703912.742146105</c:v>
                      </c:pt>
                      <c:pt idx="95">
                        <c:v>43703399.396982916</c:v>
                      </c:pt>
                      <c:pt idx="96">
                        <c:v>43443205.987856291</c:v>
                      </c:pt>
                      <c:pt idx="97">
                        <c:v>43452614.459768891</c:v>
                      </c:pt>
                      <c:pt idx="98">
                        <c:v>43452614.459768891</c:v>
                      </c:pt>
                      <c:pt idx="99">
                        <c:v>43452614.609202862</c:v>
                      </c:pt>
                      <c:pt idx="100">
                        <c:v>43451124.841660507</c:v>
                      </c:pt>
                      <c:pt idx="101">
                        <c:v>43465619.940095052</c:v>
                      </c:pt>
                      <c:pt idx="102">
                        <c:v>43493960.749155551</c:v>
                      </c:pt>
                      <c:pt idx="103">
                        <c:v>43520564.316343918</c:v>
                      </c:pt>
                      <c:pt idx="104">
                        <c:v>43521437.014216803</c:v>
                      </c:pt>
                      <c:pt idx="105">
                        <c:v>43521437.014216803</c:v>
                      </c:pt>
                      <c:pt idx="106">
                        <c:v>43486260.645092875</c:v>
                      </c:pt>
                      <c:pt idx="107">
                        <c:v>43495656.724501818</c:v>
                      </c:pt>
                      <c:pt idx="108">
                        <c:v>43495691.426641583</c:v>
                      </c:pt>
                      <c:pt idx="109">
                        <c:v>43504325.33621408</c:v>
                      </c:pt>
                      <c:pt idx="110">
                        <c:v>43465126.983617894</c:v>
                      </c:pt>
                      <c:pt idx="111">
                        <c:v>43465126.983617894</c:v>
                      </c:pt>
                      <c:pt idx="112">
                        <c:v>43465126.983617894</c:v>
                      </c:pt>
                      <c:pt idx="113">
                        <c:v>43457972.750113294</c:v>
                      </c:pt>
                      <c:pt idx="114">
                        <c:v>43454243.936711982</c:v>
                      </c:pt>
                      <c:pt idx="115">
                        <c:v>43452776.520182639</c:v>
                      </c:pt>
                      <c:pt idx="116">
                        <c:v>43468218.554116696</c:v>
                      </c:pt>
                      <c:pt idx="117">
                        <c:v>43367955.392587513</c:v>
                      </c:pt>
                      <c:pt idx="118">
                        <c:v>43371196.809376545</c:v>
                      </c:pt>
                      <c:pt idx="119">
                        <c:v>43371196.809376545</c:v>
                      </c:pt>
                      <c:pt idx="120">
                        <c:v>43368826.019010812</c:v>
                      </c:pt>
                      <c:pt idx="121">
                        <c:v>43292182.091228969</c:v>
                      </c:pt>
                      <c:pt idx="122">
                        <c:v>43286694.27557157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3EDD-416D-B6AD-537D57947FB8}"/>
                  </c:ext>
                </c:extLst>
              </c15:ser>
            </c15:filteredLineSeries>
            <c15:filteredLineSeries>
              <c15:ser>
                <c:idx val="33"/>
                <c:order val="3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Data'!$AI$3</c15:sqref>
                        </c15:formulaRef>
                      </c:ext>
                    </c:extLst>
                    <c:strCache>
                      <c:ptCount val="1"/>
                      <c:pt idx="0">
                        <c:v>Average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Data'!$AI$5:$AI$169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65"/>
                      <c:pt idx="11">
                        <c:v>42880362.221233308</c:v>
                      </c:pt>
                      <c:pt idx="12">
                        <c:v>42959547.988406561</c:v>
                      </c:pt>
                      <c:pt idx="13">
                        <c:v>43000604.17299509</c:v>
                      </c:pt>
                      <c:pt idx="14">
                        <c:v>43264089.406633019</c:v>
                      </c:pt>
                      <c:pt idx="15">
                        <c:v>43381734.032219812</c:v>
                      </c:pt>
                      <c:pt idx="16">
                        <c:v>43325614.597869381</c:v>
                      </c:pt>
                      <c:pt idx="17">
                        <c:v>43312206.158913389</c:v>
                      </c:pt>
                      <c:pt idx="18">
                        <c:v>43303026.973077998</c:v>
                      </c:pt>
                      <c:pt idx="19">
                        <c:v>43348702.302335642</c:v>
                      </c:pt>
                      <c:pt idx="20">
                        <c:v>43312359.276780874</c:v>
                      </c:pt>
                      <c:pt idx="21">
                        <c:v>43311909.850989297</c:v>
                      </c:pt>
                      <c:pt idx="22">
                        <c:v>43359624.571727857</c:v>
                      </c:pt>
                      <c:pt idx="23">
                        <c:v>43490070.926150769</c:v>
                      </c:pt>
                      <c:pt idx="24">
                        <c:v>43437985.082357049</c:v>
                      </c:pt>
                      <c:pt idx="25">
                        <c:v>43319477.205277167</c:v>
                      </c:pt>
                      <c:pt idx="26">
                        <c:v>43216080.598229304</c:v>
                      </c:pt>
                      <c:pt idx="27">
                        <c:v>43029449.521109328</c:v>
                      </c:pt>
                      <c:pt idx="28">
                        <c:v>42793987.139769122</c:v>
                      </c:pt>
                      <c:pt idx="29">
                        <c:v>42739152.745444119</c:v>
                      </c:pt>
                      <c:pt idx="30">
                        <c:v>42770746.695459343</c:v>
                      </c:pt>
                      <c:pt idx="31">
                        <c:v>42800922.465253055</c:v>
                      </c:pt>
                      <c:pt idx="32">
                        <c:v>42865915.33264111</c:v>
                      </c:pt>
                      <c:pt idx="33">
                        <c:v>43017713.198032774</c:v>
                      </c:pt>
                      <c:pt idx="34">
                        <c:v>43080014.241310522</c:v>
                      </c:pt>
                      <c:pt idx="35">
                        <c:v>43150545.481680214</c:v>
                      </c:pt>
                      <c:pt idx="36">
                        <c:v>43236065.784254067</c:v>
                      </c:pt>
                      <c:pt idx="37">
                        <c:v>43260047.03600511</c:v>
                      </c:pt>
                      <c:pt idx="38">
                        <c:v>43173091.539930873</c:v>
                      </c:pt>
                      <c:pt idx="39">
                        <c:v>43109510.917634532</c:v>
                      </c:pt>
                      <c:pt idx="40">
                        <c:v>43091630.463381574</c:v>
                      </c:pt>
                      <c:pt idx="41">
                        <c:v>42998479.331267595</c:v>
                      </c:pt>
                      <c:pt idx="42">
                        <c:v>42960287.579198562</c:v>
                      </c:pt>
                      <c:pt idx="43">
                        <c:v>42988901.585470542</c:v>
                      </c:pt>
                      <c:pt idx="44">
                        <c:v>42989676.997373596</c:v>
                      </c:pt>
                      <c:pt idx="45">
                        <c:v>42945069.870013185</c:v>
                      </c:pt>
                      <c:pt idx="46">
                        <c:v>42967825.948511675</c:v>
                      </c:pt>
                      <c:pt idx="47">
                        <c:v>42969654.725615725</c:v>
                      </c:pt>
                      <c:pt idx="48">
                        <c:v>42909025.451663308</c:v>
                      </c:pt>
                      <c:pt idx="49">
                        <c:v>42889406.416524217</c:v>
                      </c:pt>
                      <c:pt idx="50">
                        <c:v>42905727.908872373</c:v>
                      </c:pt>
                      <c:pt idx="51">
                        <c:v>42861537.061509967</c:v>
                      </c:pt>
                      <c:pt idx="52">
                        <c:v>42767024.180153787</c:v>
                      </c:pt>
                      <c:pt idx="53">
                        <c:v>42681849.278482109</c:v>
                      </c:pt>
                      <c:pt idx="54">
                        <c:v>42641148.017112799</c:v>
                      </c:pt>
                      <c:pt idx="55">
                        <c:v>42575931.401416026</c:v>
                      </c:pt>
                      <c:pt idx="56">
                        <c:v>42550452.445417248</c:v>
                      </c:pt>
                      <c:pt idx="57">
                        <c:v>42596222.824806675</c:v>
                      </c:pt>
                      <c:pt idx="58">
                        <c:v>42630756.823021233</c:v>
                      </c:pt>
                      <c:pt idx="59">
                        <c:v>42600772.876373485</c:v>
                      </c:pt>
                      <c:pt idx="60">
                        <c:v>42577406.589914069</c:v>
                      </c:pt>
                      <c:pt idx="61">
                        <c:v>42573944.340319246</c:v>
                      </c:pt>
                      <c:pt idx="62">
                        <c:v>42568553.204466261</c:v>
                      </c:pt>
                      <c:pt idx="63">
                        <c:v>42584844.512640759</c:v>
                      </c:pt>
                      <c:pt idx="64">
                        <c:v>42600852.246428005</c:v>
                      </c:pt>
                      <c:pt idx="65">
                        <c:v>42577199.133006491</c:v>
                      </c:pt>
                      <c:pt idx="66">
                        <c:v>42534113.556972317</c:v>
                      </c:pt>
                      <c:pt idx="67">
                        <c:v>42516971.615303628</c:v>
                      </c:pt>
                      <c:pt idx="68">
                        <c:v>42516912.037472561</c:v>
                      </c:pt>
                      <c:pt idx="69">
                        <c:v>42556639.8127314</c:v>
                      </c:pt>
                      <c:pt idx="70">
                        <c:v>42617667.973070964</c:v>
                      </c:pt>
                      <c:pt idx="71">
                        <c:v>42546850.90215341</c:v>
                      </c:pt>
                      <c:pt idx="72">
                        <c:v>42563099.169060193</c:v>
                      </c:pt>
                      <c:pt idx="73">
                        <c:v>42491070.311220065</c:v>
                      </c:pt>
                      <c:pt idx="74">
                        <c:v>42665163.951059073</c:v>
                      </c:pt>
                      <c:pt idx="75">
                        <c:v>42723409.872605488</c:v>
                      </c:pt>
                      <c:pt idx="76">
                        <c:v>42912528.979337685</c:v>
                      </c:pt>
                      <c:pt idx="77">
                        <c:v>42990568.000138223</c:v>
                      </c:pt>
                      <c:pt idx="78">
                        <c:v>43147935.166339301</c:v>
                      </c:pt>
                      <c:pt idx="79">
                        <c:v>43050681.683107056</c:v>
                      </c:pt>
                      <c:pt idx="80">
                        <c:v>43065235.859615043</c:v>
                      </c:pt>
                      <c:pt idx="81">
                        <c:v>43071312.081255004</c:v>
                      </c:pt>
                      <c:pt idx="82">
                        <c:v>43077925.207388446</c:v>
                      </c:pt>
                      <c:pt idx="83">
                        <c:v>43081672.261953272</c:v>
                      </c:pt>
                      <c:pt idx="84">
                        <c:v>43074457.994129583</c:v>
                      </c:pt>
                      <c:pt idx="85">
                        <c:v>43071283.784858249</c:v>
                      </c:pt>
                      <c:pt idx="86">
                        <c:v>43076551.78837993</c:v>
                      </c:pt>
                      <c:pt idx="87">
                        <c:v>43089880.019911602</c:v>
                      </c:pt>
                      <c:pt idx="88">
                        <c:v>43099013.353154905</c:v>
                      </c:pt>
                      <c:pt idx="89">
                        <c:v>43158690.061926387</c:v>
                      </c:pt>
                      <c:pt idx="90">
                        <c:v>43291767.608465508</c:v>
                      </c:pt>
                      <c:pt idx="91">
                        <c:v>43425381.368899025</c:v>
                      </c:pt>
                      <c:pt idx="92">
                        <c:v>43483334.867595054</c:v>
                      </c:pt>
                      <c:pt idx="93">
                        <c:v>43532051.606689177</c:v>
                      </c:pt>
                      <c:pt idx="94">
                        <c:v>43596686.383307517</c:v>
                      </c:pt>
                      <c:pt idx="95">
                        <c:v>43587817.653125599</c:v>
                      </c:pt>
                      <c:pt idx="96">
                        <c:v>43526910.241118357</c:v>
                      </c:pt>
                      <c:pt idx="97">
                        <c:v>43534947.652727649</c:v>
                      </c:pt>
                      <c:pt idx="98">
                        <c:v>43551149.409304619</c:v>
                      </c:pt>
                      <c:pt idx="99">
                        <c:v>43500889.782715969</c:v>
                      </c:pt>
                      <c:pt idx="100">
                        <c:v>43450434.871651486</c:v>
                      </c:pt>
                      <c:pt idx="101">
                        <c:v>43454917.662099242</c:v>
                      </c:pt>
                      <c:pt idx="102">
                        <c:v>43463186.919976577</c:v>
                      </c:pt>
                      <c:pt idx="103">
                        <c:v>43476776.891291574</c:v>
                      </c:pt>
                      <c:pt idx="104">
                        <c:v>43490541.372294374</c:v>
                      </c:pt>
                      <c:pt idx="105">
                        <c:v>43504603.806805626</c:v>
                      </c:pt>
                      <c:pt idx="106">
                        <c:v>43508731.947805189</c:v>
                      </c:pt>
                      <c:pt idx="107">
                        <c:v>43509071.142874442</c:v>
                      </c:pt>
                      <c:pt idx="108">
                        <c:v>43504096.564933978</c:v>
                      </c:pt>
                      <c:pt idx="109">
                        <c:v>43500674.229333438</c:v>
                      </c:pt>
                      <c:pt idx="110">
                        <c:v>43489412.22321365</c:v>
                      </c:pt>
                      <c:pt idx="111">
                        <c:v>43485185.490918651</c:v>
                      </c:pt>
                      <c:pt idx="112">
                        <c:v>43479079.542741872</c:v>
                      </c:pt>
                      <c:pt idx="113">
                        <c:v>43471535.807436213</c:v>
                      </c:pt>
                      <c:pt idx="114">
                        <c:v>43461519.527535781</c:v>
                      </c:pt>
                      <c:pt idx="115">
                        <c:v>43459049.434848741</c:v>
                      </c:pt>
                      <c:pt idx="116">
                        <c:v>43459667.7489485</c:v>
                      </c:pt>
                      <c:pt idx="117">
                        <c:v>43440233.430742428</c:v>
                      </c:pt>
                      <c:pt idx="118">
                        <c:v>43422878.242595077</c:v>
                      </c:pt>
                      <c:pt idx="119">
                        <c:v>43406268.817127988</c:v>
                      </c:pt>
                      <c:pt idx="120">
                        <c:v>43389478.716893621</c:v>
                      </c:pt>
                      <c:pt idx="121">
                        <c:v>43354271.424316071</c:v>
                      </c:pt>
                      <c:pt idx="122">
                        <c:v>43338019.200912893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3EDD-416D-B6AD-537D57947FB8}"/>
                  </c:ext>
                </c:extLst>
              </c15:ser>
            </c15:filteredLineSeries>
            <c15:filteredLineSeries>
              <c15:ser>
                <c:idx val="34"/>
                <c:order val="3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Data'!$AJ$3</c15:sqref>
                        </c15:formulaRef>
                      </c:ext>
                    </c:extLst>
                    <c:strCache>
                      <c:ptCount val="1"/>
                      <c:pt idx="0">
                        <c:v>2023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Data'!$AJ$5:$AJ$169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65"/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234843.99877234548</c:v>
                      </c:pt>
                      <c:pt idx="8">
                        <c:v>234843.99877234548</c:v>
                      </c:pt>
                      <c:pt idx="9">
                        <c:v>-877301.24647458643</c:v>
                      </c:pt>
                      <c:pt idx="10">
                        <c:v>120811.02711317688</c:v>
                      </c:pt>
                      <c:pt idx="11">
                        <c:v>810163.32798327506</c:v>
                      </c:pt>
                      <c:pt idx="12">
                        <c:v>630772.83463858068</c:v>
                      </c:pt>
                      <c:pt idx="13">
                        <c:v>440124.92171503603</c:v>
                      </c:pt>
                      <c:pt idx="14">
                        <c:v>440124.92171503603</c:v>
                      </c:pt>
                      <c:pt idx="15">
                        <c:v>709034.15504714102</c:v>
                      </c:pt>
                      <c:pt idx="16">
                        <c:v>529566.15623110533</c:v>
                      </c:pt>
                      <c:pt idx="17">
                        <c:v>563730.63985859603</c:v>
                      </c:pt>
                      <c:pt idx="18">
                        <c:v>394228.99253808707</c:v>
                      </c:pt>
                      <c:pt idx="19">
                        <c:v>668501.56800328195</c:v>
                      </c:pt>
                      <c:pt idx="20">
                        <c:v>527319.02727327496</c:v>
                      </c:pt>
                      <c:pt idx="21">
                        <c:v>527319.02727327496</c:v>
                      </c:pt>
                      <c:pt idx="22">
                        <c:v>802304.24355141073</c:v>
                      </c:pt>
                      <c:pt idx="23">
                        <c:v>1046460.7646526173</c:v>
                      </c:pt>
                      <c:pt idx="24">
                        <c:v>408072.34903467447</c:v>
                      </c:pt>
                      <c:pt idx="25">
                        <c:v>-65220.358126141131</c:v>
                      </c:pt>
                      <c:pt idx="26">
                        <c:v>10335.992033936083</c:v>
                      </c:pt>
                      <c:pt idx="27">
                        <c:v>-130851.14204842597</c:v>
                      </c:pt>
                      <c:pt idx="28">
                        <c:v>-130851.14204842597</c:v>
                      </c:pt>
                      <c:pt idx="29">
                        <c:v>133900.37740964442</c:v>
                      </c:pt>
                      <c:pt idx="30">
                        <c:v>92749.391949974</c:v>
                      </c:pt>
                      <c:pt idx="31">
                        <c:v>161214.84100250155</c:v>
                      </c:pt>
                      <c:pt idx="32">
                        <c:v>194113.19489188492</c:v>
                      </c:pt>
                      <c:pt idx="33">
                        <c:v>628138.18490987271</c:v>
                      </c:pt>
                      <c:pt idx="34">
                        <c:v>445405.59379839897</c:v>
                      </c:pt>
                      <c:pt idx="35">
                        <c:v>445405.59379839897</c:v>
                      </c:pt>
                      <c:pt idx="36">
                        <c:v>588816.35387179255</c:v>
                      </c:pt>
                      <c:pt idx="37">
                        <c:v>314019.45364708453</c:v>
                      </c:pt>
                      <c:pt idx="38">
                        <c:v>193360.70453869551</c:v>
                      </c:pt>
                      <c:pt idx="39">
                        <c:v>127502.48231669515</c:v>
                      </c:pt>
                      <c:pt idx="40">
                        <c:v>356003.32253358513</c:v>
                      </c:pt>
                      <c:pt idx="41">
                        <c:v>123060.69330191612</c:v>
                      </c:pt>
                      <c:pt idx="42">
                        <c:v>123060.69330191612</c:v>
                      </c:pt>
                      <c:pt idx="43">
                        <c:v>336430.73589862138</c:v>
                      </c:pt>
                      <c:pt idx="44">
                        <c:v>131379.54183196276</c:v>
                      </c:pt>
                      <c:pt idx="45">
                        <c:v>132967.68573150039</c:v>
                      </c:pt>
                      <c:pt idx="46">
                        <c:v>236841.0857943967</c:v>
                      </c:pt>
                      <c:pt idx="47">
                        <c:v>132204.57882215828</c:v>
                      </c:pt>
                      <c:pt idx="48">
                        <c:v>33284.366136521101</c:v>
                      </c:pt>
                      <c:pt idx="49">
                        <c:v>33284.366136521101</c:v>
                      </c:pt>
                      <c:pt idx="50">
                        <c:v>214575.14747225493</c:v>
                      </c:pt>
                      <c:pt idx="51">
                        <c:v>15886.848982356489</c:v>
                      </c:pt>
                      <c:pt idx="52">
                        <c:v>-340359.82795873284</c:v>
                      </c:pt>
                      <c:pt idx="53">
                        <c:v>-392590.14222186804</c:v>
                      </c:pt>
                      <c:pt idx="54">
                        <c:v>-170221.9407100454</c:v>
                      </c:pt>
                      <c:pt idx="55">
                        <c:v>-111507.93101157248</c:v>
                      </c:pt>
                      <c:pt idx="56">
                        <c:v>-111507.93101157248</c:v>
                      </c:pt>
                      <c:pt idx="57">
                        <c:v>-111507.93101157248</c:v>
                      </c:pt>
                      <c:pt idx="58">
                        <c:v>-219920.1511490494</c:v>
                      </c:pt>
                      <c:pt idx="59">
                        <c:v>-320141.67394882441</c:v>
                      </c:pt>
                      <c:pt idx="60">
                        <c:v>-228339.36330862343</c:v>
                      </c:pt>
                      <c:pt idx="61">
                        <c:v>-128819.17898568511</c:v>
                      </c:pt>
                      <c:pt idx="62">
                        <c:v>-138463.61027652025</c:v>
                      </c:pt>
                      <c:pt idx="63">
                        <c:v>-138463.61027652025</c:v>
                      </c:pt>
                      <c:pt idx="64">
                        <c:v>-240103.00501260161</c:v>
                      </c:pt>
                      <c:pt idx="65">
                        <c:v>-346604.93041621894</c:v>
                      </c:pt>
                      <c:pt idx="66">
                        <c:v>-344247.05915654451</c:v>
                      </c:pt>
                      <c:pt idx="67">
                        <c:v>-224173.31861995906</c:v>
                      </c:pt>
                      <c:pt idx="68">
                        <c:v>-138761.49943188578</c:v>
                      </c:pt>
                      <c:pt idx="69">
                        <c:v>-41464.128718413413</c:v>
                      </c:pt>
                      <c:pt idx="70">
                        <c:v>-41464.128718413413</c:v>
                      </c:pt>
                      <c:pt idx="71">
                        <c:v>-698332.41374429315</c:v>
                      </c:pt>
                      <c:pt idx="72">
                        <c:v>-142931.98408601433</c:v>
                      </c:pt>
                      <c:pt idx="73">
                        <c:v>-498905.78863254189</c:v>
                      </c:pt>
                      <c:pt idx="74">
                        <c:v>829004.07047662884</c:v>
                      </c:pt>
                      <c:pt idx="75">
                        <c:v>249765.47901368886</c:v>
                      </c:pt>
                      <c:pt idx="76">
                        <c:v>247263.11991668493</c:v>
                      </c:pt>
                      <c:pt idx="77">
                        <c:v>247263.11991668493</c:v>
                      </c:pt>
                      <c:pt idx="78">
                        <c:v>287930.04237283021</c:v>
                      </c:pt>
                      <c:pt idx="79">
                        <c:v>342736.65431537479</c:v>
                      </c:pt>
                      <c:pt idx="80">
                        <c:v>322536.36155363172</c:v>
                      </c:pt>
                      <c:pt idx="81">
                        <c:v>277644.22811650485</c:v>
                      </c:pt>
                      <c:pt idx="82">
                        <c:v>280328.75058389455</c:v>
                      </c:pt>
                      <c:pt idx="83">
                        <c:v>306665.31519694626</c:v>
                      </c:pt>
                      <c:pt idx="84">
                        <c:v>306665.31519694626</c:v>
                      </c:pt>
                      <c:pt idx="85">
                        <c:v>306665.31519694626</c:v>
                      </c:pt>
                      <c:pt idx="86">
                        <c:v>303984.24572490901</c:v>
                      </c:pt>
                      <c:pt idx="87">
                        <c:v>346969.908242248</c:v>
                      </c:pt>
                      <c:pt idx="88">
                        <c:v>352331.98141346127</c:v>
                      </c:pt>
                      <c:pt idx="89">
                        <c:v>605048.85905437917</c:v>
                      </c:pt>
                      <c:pt idx="90">
                        <c:v>972053.04789251089</c:v>
                      </c:pt>
                      <c:pt idx="91">
                        <c:v>972053.04789251089</c:v>
                      </c:pt>
                      <c:pt idx="92">
                        <c:v>636737.40172241628</c:v>
                      </c:pt>
                      <c:pt idx="93">
                        <c:v>595915.67688404024</c:v>
                      </c:pt>
                      <c:pt idx="94">
                        <c:v>928222.74214610457</c:v>
                      </c:pt>
                      <c:pt idx="95">
                        <c:v>927709.3969829157</c:v>
                      </c:pt>
                      <c:pt idx="96">
                        <c:v>667515.98785629123</c:v>
                      </c:pt>
                      <c:pt idx="97">
                        <c:v>676924.45976889133</c:v>
                      </c:pt>
                      <c:pt idx="98">
                        <c:v>676924.45976889133</c:v>
                      </c:pt>
                      <c:pt idx="99">
                        <c:v>676924.60920286179</c:v>
                      </c:pt>
                      <c:pt idx="100">
                        <c:v>675434.84166050702</c:v>
                      </c:pt>
                      <c:pt idx="101">
                        <c:v>689929.94009505212</c:v>
                      </c:pt>
                      <c:pt idx="102">
                        <c:v>718270.7491555512</c:v>
                      </c:pt>
                      <c:pt idx="103">
                        <c:v>744874.31634391844</c:v>
                      </c:pt>
                      <c:pt idx="104">
                        <c:v>745747.01421680301</c:v>
                      </c:pt>
                      <c:pt idx="105">
                        <c:v>745747.01421680301</c:v>
                      </c:pt>
                      <c:pt idx="106">
                        <c:v>710570.64509287477</c:v>
                      </c:pt>
                      <c:pt idx="107">
                        <c:v>719966.72450181842</c:v>
                      </c:pt>
                      <c:pt idx="108">
                        <c:v>720001.42664158344</c:v>
                      </c:pt>
                      <c:pt idx="109">
                        <c:v>728635.33621408045</c:v>
                      </c:pt>
                      <c:pt idx="110">
                        <c:v>689436.98361789435</c:v>
                      </c:pt>
                      <c:pt idx="111">
                        <c:v>689436.98361789435</c:v>
                      </c:pt>
                      <c:pt idx="112">
                        <c:v>689436.98361789435</c:v>
                      </c:pt>
                      <c:pt idx="113">
                        <c:v>682282.75011329353</c:v>
                      </c:pt>
                      <c:pt idx="114">
                        <c:v>678553.93671198189</c:v>
                      </c:pt>
                      <c:pt idx="115">
                        <c:v>677086.52018263936</c:v>
                      </c:pt>
                      <c:pt idx="116">
                        <c:v>692528.55411669612</c:v>
                      </c:pt>
                      <c:pt idx="117">
                        <c:v>592265.39258751273</c:v>
                      </c:pt>
                      <c:pt idx="118">
                        <c:v>595506.80937654525</c:v>
                      </c:pt>
                      <c:pt idx="119">
                        <c:v>595506.80937654525</c:v>
                      </c:pt>
                      <c:pt idx="120">
                        <c:v>593136.01901081204</c:v>
                      </c:pt>
                      <c:pt idx="121">
                        <c:v>516492.0912289694</c:v>
                      </c:pt>
                      <c:pt idx="122">
                        <c:v>511004.2755715698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3EDD-416D-B6AD-537D57947FB8}"/>
                  </c:ext>
                </c:extLst>
              </c15:ser>
            </c15:filteredLineSeries>
            <c15:filteredLineSeries>
              <c15:ser>
                <c:idx val="35"/>
                <c:order val="3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Data'!$AK$3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Data'!$AK$5:$AK$169</c15:sqref>
                        </c15:formulaRef>
                      </c:ext>
                    </c:extLst>
                    <c:numCache>
                      <c:formatCode>General</c:formatCode>
                      <c:ptCount val="165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3EDD-416D-B6AD-537D57947FB8}"/>
                  </c:ext>
                </c:extLst>
              </c15:ser>
            </c15:filteredLineSeries>
            <c15:filteredLineSeries>
              <c15:ser>
                <c:idx val="36"/>
                <c:order val="3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Data'!$AL$3</c15:sqref>
                        </c15:formulaRef>
                      </c:ext>
                    </c:extLst>
                    <c:strCache>
                      <c:ptCount val="1"/>
                      <c:pt idx="0">
                        <c:v>Compared to FINAL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Data'!$AL$5:$AL$169</c15:sqref>
                        </c15:formulaRef>
                      </c:ext>
                    </c:extLst>
                    <c:numCache>
                      <c:formatCode>0.0%</c:formatCode>
                      <c:ptCount val="165"/>
                      <c:pt idx="1">
                        <c:v>0</c:v>
                      </c:pt>
                      <c:pt idx="2">
                        <c:v>6.023737496317471E-3</c:v>
                      </c:pt>
                      <c:pt idx="3">
                        <c:v>1.7509793745857361E-2</c:v>
                      </c:pt>
                      <c:pt idx="4">
                        <c:v>2.4240893171767725E-2</c:v>
                      </c:pt>
                      <c:pt idx="5">
                        <c:v>2.9109730465839114E-2</c:v>
                      </c:pt>
                      <c:pt idx="6">
                        <c:v>2.9109730465839114E-2</c:v>
                      </c:pt>
                      <c:pt idx="7">
                        <c:v>2.9109730465839114E-2</c:v>
                      </c:pt>
                      <c:pt idx="8">
                        <c:v>3.6218829333219078E-2</c:v>
                      </c:pt>
                      <c:pt idx="9">
                        <c:v>4.0653385281501253E-2</c:v>
                      </c:pt>
                      <c:pt idx="10">
                        <c:v>4.4929834058603867E-2</c:v>
                      </c:pt>
                      <c:pt idx="11">
                        <c:v>5.0699945855079864E-2</c:v>
                      </c:pt>
                      <c:pt idx="12">
                        <c:v>5.5904245075640853E-2</c:v>
                      </c:pt>
                      <c:pt idx="13">
                        <c:v>5.5904245075640853E-2</c:v>
                      </c:pt>
                      <c:pt idx="14">
                        <c:v>5.5904245075640853E-2</c:v>
                      </c:pt>
                      <c:pt idx="15">
                        <c:v>6.5251275702255002E-2</c:v>
                      </c:pt>
                      <c:pt idx="16">
                        <c:v>7.0206075207992075E-2</c:v>
                      </c:pt>
                      <c:pt idx="17">
                        <c:v>7.5962946497392755E-2</c:v>
                      </c:pt>
                      <c:pt idx="18">
                        <c:v>8.4551084509876751E-2</c:v>
                      </c:pt>
                      <c:pt idx="19">
                        <c:v>9.0891827577119097E-2</c:v>
                      </c:pt>
                      <c:pt idx="20">
                        <c:v>9.0891827577119097E-2</c:v>
                      </c:pt>
                      <c:pt idx="21">
                        <c:v>9.0891827577119097E-2</c:v>
                      </c:pt>
                      <c:pt idx="22">
                        <c:v>0.10268110652436459</c:v>
                      </c:pt>
                      <c:pt idx="23">
                        <c:v>0.11001961600826957</c:v>
                      </c:pt>
                      <c:pt idx="24">
                        <c:v>0.12681704620297468</c:v>
                      </c:pt>
                      <c:pt idx="25">
                        <c:v>0.13555654028790978</c:v>
                      </c:pt>
                      <c:pt idx="26">
                        <c:v>0.14234422897605861</c:v>
                      </c:pt>
                      <c:pt idx="27">
                        <c:v>0.14234422897605861</c:v>
                      </c:pt>
                      <c:pt idx="28">
                        <c:v>0.14234422897605861</c:v>
                      </c:pt>
                      <c:pt idx="29">
                        <c:v>0.16070653968815132</c:v>
                      </c:pt>
                      <c:pt idx="30">
                        <c:v>0.17595145603191684</c:v>
                      </c:pt>
                      <c:pt idx="31">
                        <c:v>0.19142822133082235</c:v>
                      </c:pt>
                      <c:pt idx="32">
                        <c:v>0.20754271274876043</c:v>
                      </c:pt>
                      <c:pt idx="33">
                        <c:v>0.21935768815212997</c:v>
                      </c:pt>
                      <c:pt idx="34">
                        <c:v>0.21935768815212997</c:v>
                      </c:pt>
                      <c:pt idx="35">
                        <c:v>0.21935768815212997</c:v>
                      </c:pt>
                      <c:pt idx="36">
                        <c:v>0.25290105916303385</c:v>
                      </c:pt>
                      <c:pt idx="37">
                        <c:v>0.27359840082423975</c:v>
                      </c:pt>
                      <c:pt idx="38">
                        <c:v>0.30787757643051283</c:v>
                      </c:pt>
                      <c:pt idx="39">
                        <c:v>0.32952788311504072</c:v>
                      </c:pt>
                      <c:pt idx="40">
                        <c:v>0.35437286441631111</c:v>
                      </c:pt>
                      <c:pt idx="41">
                        <c:v>0.35437286441631111</c:v>
                      </c:pt>
                      <c:pt idx="42">
                        <c:v>0.35437286441631111</c:v>
                      </c:pt>
                      <c:pt idx="43">
                        <c:v>0.40360025078538425</c:v>
                      </c:pt>
                      <c:pt idx="44">
                        <c:v>0.43936850367193092</c:v>
                      </c:pt>
                      <c:pt idx="45">
                        <c:v>0.47226368710595645</c:v>
                      </c:pt>
                      <c:pt idx="46">
                        <c:v>0.51664003908024636</c:v>
                      </c:pt>
                      <c:pt idx="47">
                        <c:v>0.55956284901905973</c:v>
                      </c:pt>
                      <c:pt idx="48">
                        <c:v>0.55956284901905973</c:v>
                      </c:pt>
                      <c:pt idx="49">
                        <c:v>0.55956284901905973</c:v>
                      </c:pt>
                      <c:pt idx="50">
                        <c:v>0.69319582953849579</c:v>
                      </c:pt>
                      <c:pt idx="51">
                        <c:v>0.77740410426646045</c:v>
                      </c:pt>
                      <c:pt idx="52">
                        <c:v>0.792430517094873</c:v>
                      </c:pt>
                      <c:pt idx="53">
                        <c:v>0.80200225252920787</c:v>
                      </c:pt>
                      <c:pt idx="54">
                        <c:v>0.81308925249768549</c:v>
                      </c:pt>
                      <c:pt idx="55">
                        <c:v>0.81308925249768549</c:v>
                      </c:pt>
                      <c:pt idx="56">
                        <c:v>0.81308925249768549</c:v>
                      </c:pt>
                      <c:pt idx="57">
                        <c:v>0.81308925249768549</c:v>
                      </c:pt>
                      <c:pt idx="58">
                        <c:v>0.82703378648958537</c:v>
                      </c:pt>
                      <c:pt idx="59">
                        <c:v>0.83239544680717903</c:v>
                      </c:pt>
                      <c:pt idx="60">
                        <c:v>0.84402211673900274</c:v>
                      </c:pt>
                      <c:pt idx="61">
                        <c:v>0.85207665138692956</c:v>
                      </c:pt>
                      <c:pt idx="62">
                        <c:v>0.85207665138692956</c:v>
                      </c:pt>
                      <c:pt idx="63">
                        <c:v>0.85207665138692956</c:v>
                      </c:pt>
                      <c:pt idx="64">
                        <c:v>0.86474878414274348</c:v>
                      </c:pt>
                      <c:pt idx="65">
                        <c:v>0.87846423719668743</c:v>
                      </c:pt>
                      <c:pt idx="66">
                        <c:v>0.8877188464772745</c:v>
                      </c:pt>
                      <c:pt idx="67">
                        <c:v>0.89822375364938711</c:v>
                      </c:pt>
                      <c:pt idx="68">
                        <c:v>0.91063296325659371</c:v>
                      </c:pt>
                      <c:pt idx="69">
                        <c:v>0.91063296325659371</c:v>
                      </c:pt>
                      <c:pt idx="70">
                        <c:v>0.91063296325659371</c:v>
                      </c:pt>
                      <c:pt idx="71">
                        <c:v>0.93863857197315637</c:v>
                      </c:pt>
                      <c:pt idx="72">
                        <c:v>0.96446630430748448</c:v>
                      </c:pt>
                      <c:pt idx="73">
                        <c:v>0.96593664378675326</c:v>
                      </c:pt>
                      <c:pt idx="74">
                        <c:v>0.96641504459153571</c:v>
                      </c:pt>
                      <c:pt idx="75">
                        <c:v>0.96808740519705982</c:v>
                      </c:pt>
                      <c:pt idx="76">
                        <c:v>0.96808740519705982</c:v>
                      </c:pt>
                      <c:pt idx="77">
                        <c:v>0.96808740519705982</c:v>
                      </c:pt>
                      <c:pt idx="78">
                        <c:v>0.97001653178700542</c:v>
                      </c:pt>
                      <c:pt idx="79">
                        <c:v>0.97132013370024306</c:v>
                      </c:pt>
                      <c:pt idx="80">
                        <c:v>0.97265265958431202</c:v>
                      </c:pt>
                      <c:pt idx="81">
                        <c:v>0.97432726456969787</c:v>
                      </c:pt>
                      <c:pt idx="82">
                        <c:v>0.97647553171148427</c:v>
                      </c:pt>
                      <c:pt idx="83">
                        <c:v>0.97647553171148427</c:v>
                      </c:pt>
                      <c:pt idx="84">
                        <c:v>0.97647553171148427</c:v>
                      </c:pt>
                      <c:pt idx="85">
                        <c:v>0.97849155644104879</c:v>
                      </c:pt>
                      <c:pt idx="86">
                        <c:v>0.97893041762507627</c:v>
                      </c:pt>
                      <c:pt idx="87">
                        <c:v>0.98198692177277469</c:v>
                      </c:pt>
                      <c:pt idx="88">
                        <c:v>0.99037413006183039</c:v>
                      </c:pt>
                      <c:pt idx="89">
                        <c:v>0.99198803160168336</c:v>
                      </c:pt>
                      <c:pt idx="90">
                        <c:v>0.99198803160168336</c:v>
                      </c:pt>
                      <c:pt idx="91">
                        <c:v>0.99198803160168336</c:v>
                      </c:pt>
                      <c:pt idx="92">
                        <c:v>0.99198803160168336</c:v>
                      </c:pt>
                      <c:pt idx="93">
                        <c:v>0.99300969830352681</c:v>
                      </c:pt>
                      <c:pt idx="94">
                        <c:v>0.9931732447862569</c:v>
                      </c:pt>
                      <c:pt idx="95">
                        <c:v>0.99312483437468235</c:v>
                      </c:pt>
                      <c:pt idx="96">
                        <c:v>0.99329573153498596</c:v>
                      </c:pt>
                      <c:pt idx="97">
                        <c:v>0.99329573153498596</c:v>
                      </c:pt>
                      <c:pt idx="98">
                        <c:v>0.99329573153498596</c:v>
                      </c:pt>
                      <c:pt idx="99">
                        <c:v>0.99401355723145746</c:v>
                      </c:pt>
                      <c:pt idx="100">
                        <c:v>0.99418230468224333</c:v>
                      </c:pt>
                      <c:pt idx="101">
                        <c:v>0.99412062605520013</c:v>
                      </c:pt>
                      <c:pt idx="102">
                        <c:v>0.99395978806792018</c:v>
                      </c:pt>
                      <c:pt idx="103">
                        <c:v>0.99486249904527246</c:v>
                      </c:pt>
                      <c:pt idx="104">
                        <c:v>0.99486249904527246</c:v>
                      </c:pt>
                      <c:pt idx="105">
                        <c:v>0.99486249904527246</c:v>
                      </c:pt>
                      <c:pt idx="106">
                        <c:v>0.99478256263948361</c:v>
                      </c:pt>
                      <c:pt idx="107">
                        <c:v>0.99489047656922358</c:v>
                      </c:pt>
                      <c:pt idx="108">
                        <c:v>0.9949656432829681</c:v>
                      </c:pt>
                      <c:pt idx="109">
                        <c:v>0.99570492066363736</c:v>
                      </c:pt>
                      <c:pt idx="110">
                        <c:v>0.99570492066363736</c:v>
                      </c:pt>
                      <c:pt idx="111">
                        <c:v>0.99570492066363736</c:v>
                      </c:pt>
                      <c:pt idx="112">
                        <c:v>0.99570492066363736</c:v>
                      </c:pt>
                      <c:pt idx="113">
                        <c:v>0.99624099648918285</c:v>
                      </c:pt>
                      <c:pt idx="114">
                        <c:v>0.99660565972699633</c:v>
                      </c:pt>
                      <c:pt idx="115">
                        <c:v>0.99666626593659347</c:v>
                      </c:pt>
                      <c:pt idx="116">
                        <c:v>0.99676891552815561</c:v>
                      </c:pt>
                      <c:pt idx="117">
                        <c:v>0.99669410491857746</c:v>
                      </c:pt>
                      <c:pt idx="118">
                        <c:v>0.99669410491857746</c:v>
                      </c:pt>
                      <c:pt idx="119">
                        <c:v>0.99669410491857746</c:v>
                      </c:pt>
                      <c:pt idx="120">
                        <c:v>0.99820299293042036</c:v>
                      </c:pt>
                      <c:pt idx="121">
                        <c:v>0.99820299293042036</c:v>
                      </c:pt>
                      <c:pt idx="122">
                        <c:v>0.99829056710352537</c:v>
                      </c:pt>
                      <c:pt idx="123">
                        <c:v>0.99865080212958646</c:v>
                      </c:pt>
                      <c:pt idx="124">
                        <c:v>0.99865080212958646</c:v>
                      </c:pt>
                      <c:pt idx="125">
                        <c:v>0.99865080212958646</c:v>
                      </c:pt>
                      <c:pt idx="126">
                        <c:v>0.99865080212958646</c:v>
                      </c:pt>
                      <c:pt idx="127">
                        <c:v>0.99910523594379641</c:v>
                      </c:pt>
                      <c:pt idx="128">
                        <c:v>0.9994095202834623</c:v>
                      </c:pt>
                      <c:pt idx="129">
                        <c:v>0.99944614924011888</c:v>
                      </c:pt>
                      <c:pt idx="130">
                        <c:v>0.99944614924011888</c:v>
                      </c:pt>
                      <c:pt idx="131">
                        <c:v>0.9998140284474758</c:v>
                      </c:pt>
                      <c:pt idx="132">
                        <c:v>0.9998140284474758</c:v>
                      </c:pt>
                      <c:pt idx="133">
                        <c:v>0.9998140284474758</c:v>
                      </c:pt>
                      <c:pt idx="134">
                        <c:v>0.9997860429701898</c:v>
                      </c:pt>
                      <c:pt idx="135">
                        <c:v>0.99978596292372002</c:v>
                      </c:pt>
                      <c:pt idx="136">
                        <c:v>0.99982870055487438</c:v>
                      </c:pt>
                      <c:pt idx="137">
                        <c:v>0.99982870055487438</c:v>
                      </c:pt>
                      <c:pt idx="138">
                        <c:v>0.99982870055487438</c:v>
                      </c:pt>
                      <c:pt idx="139">
                        <c:v>0.99982870055487438</c:v>
                      </c:pt>
                      <c:pt idx="140">
                        <c:v>0.99982870055487438</c:v>
                      </c:pt>
                      <c:pt idx="141">
                        <c:v>0.99982870055487438</c:v>
                      </c:pt>
                      <c:pt idx="142">
                        <c:v>0.99956737448727273</c:v>
                      </c:pt>
                      <c:pt idx="143">
                        <c:v>0.99963812325163282</c:v>
                      </c:pt>
                      <c:pt idx="144">
                        <c:v>0.99957444936370887</c:v>
                      </c:pt>
                      <c:pt idx="145">
                        <c:v>0.99954409635814634</c:v>
                      </c:pt>
                      <c:pt idx="146">
                        <c:v>0.99954409635814634</c:v>
                      </c:pt>
                      <c:pt idx="147">
                        <c:v>0.99954409635814634</c:v>
                      </c:pt>
                      <c:pt idx="148">
                        <c:v>0.99954394858004847</c:v>
                      </c:pt>
                      <c:pt idx="149">
                        <c:v>0.99954310578308392</c:v>
                      </c:pt>
                      <c:pt idx="150">
                        <c:v>0.9996501225253096</c:v>
                      </c:pt>
                      <c:pt idx="151">
                        <c:v>0.99965448428822978</c:v>
                      </c:pt>
                      <c:pt idx="152">
                        <c:v>0.99946509280160001</c:v>
                      </c:pt>
                      <c:pt idx="153">
                        <c:v>0.99946509280160001</c:v>
                      </c:pt>
                      <c:pt idx="154">
                        <c:v>0.99946509280160001</c:v>
                      </c:pt>
                      <c:pt idx="155">
                        <c:v>0.99947672416938749</c:v>
                      </c:pt>
                      <c:pt idx="156">
                        <c:v>0.99949262365598779</c:v>
                      </c:pt>
                      <c:pt idx="157">
                        <c:v>0.99962360995437771</c:v>
                      </c:pt>
                      <c:pt idx="158">
                        <c:v>0.99997211996854429</c:v>
                      </c:pt>
                      <c:pt idx="159">
                        <c:v>0.99997211996854429</c:v>
                      </c:pt>
                      <c:pt idx="160">
                        <c:v>0.99997211996854429</c:v>
                      </c:pt>
                      <c:pt idx="161">
                        <c:v>0.99997211996854429</c:v>
                      </c:pt>
                      <c:pt idx="162">
                        <c:v>0.99997211996854429</c:v>
                      </c:pt>
                      <c:pt idx="163">
                        <c:v>0.99997793565243798</c:v>
                      </c:pt>
                      <c:pt idx="164">
                        <c:v>0.99999563823707982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3EDD-416D-B6AD-537D57947FB8}"/>
                  </c:ext>
                </c:extLst>
              </c15:ser>
            </c15:filteredLineSeries>
            <c15:filteredLineSeries>
              <c15:ser>
                <c:idx val="37"/>
                <c:order val="3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Data'!$AM$3</c15:sqref>
                        </c15:formulaRef>
                      </c:ext>
                    </c:extLst>
                    <c:strCache>
                      <c:ptCount val="1"/>
                      <c:pt idx="0">
                        <c:v>Indicated End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Data'!$AM$5:$AM$169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65"/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597765.71696866571</c:v>
                      </c:pt>
                      <c:pt idx="10">
                        <c:v>14432044.177021138</c:v>
                      </c:pt>
                      <c:pt idx="11">
                        <c:v>15982846.457395364</c:v>
                      </c:pt>
                      <c:pt idx="12">
                        <c:v>17324838.188755333</c:v>
                      </c:pt>
                      <c:pt idx="13">
                        <c:v>17324838.188755333</c:v>
                      </c:pt>
                      <c:pt idx="14">
                        <c:v>17324838.188755333</c:v>
                      </c:pt>
                      <c:pt idx="15">
                        <c:v>20080556.830473099</c:v>
                      </c:pt>
                      <c:pt idx="16">
                        <c:v>22473016.121835478</c:v>
                      </c:pt>
                      <c:pt idx="17">
                        <c:v>23502041.354613274</c:v>
                      </c:pt>
                      <c:pt idx="18">
                        <c:v>23161685.285908282</c:v>
                      </c:pt>
                      <c:pt idx="19">
                        <c:v>24489629.808701798</c:v>
                      </c:pt>
                      <c:pt idx="20">
                        <c:v>24489629.808701798</c:v>
                      </c:pt>
                      <c:pt idx="21">
                        <c:v>24489629.808701798</c:v>
                      </c:pt>
                      <c:pt idx="22">
                        <c:v>25682678.140737135</c:v>
                      </c:pt>
                      <c:pt idx="23">
                        <c:v>28974345.263670024</c:v>
                      </c:pt>
                      <c:pt idx="24">
                        <c:v>26887904.600320335</c:v>
                      </c:pt>
                      <c:pt idx="25">
                        <c:v>27737310.512751039</c:v>
                      </c:pt>
                      <c:pt idx="26">
                        <c:v>29806159.761584722</c:v>
                      </c:pt>
                      <c:pt idx="27">
                        <c:v>29806159.761584722</c:v>
                      </c:pt>
                      <c:pt idx="28">
                        <c:v>29806159.761584722</c:v>
                      </c:pt>
                      <c:pt idx="29">
                        <c:v>34314724.408235043</c:v>
                      </c:pt>
                      <c:pt idx="30">
                        <c:v>34323223.667467192</c:v>
                      </c:pt>
                      <c:pt idx="31">
                        <c:v>36483704.970179789</c:v>
                      </c:pt>
                      <c:pt idx="32">
                        <c:v>36686545.141274661</c:v>
                      </c:pt>
                      <c:pt idx="33">
                        <c:v>37733597.485124789</c:v>
                      </c:pt>
                      <c:pt idx="34">
                        <c:v>37733597.485124789</c:v>
                      </c:pt>
                      <c:pt idx="35">
                        <c:v>37733597.485124789</c:v>
                      </c:pt>
                      <c:pt idx="36">
                        <c:v>37737926.21345821</c:v>
                      </c:pt>
                      <c:pt idx="37">
                        <c:v>38095508.959848329</c:v>
                      </c:pt>
                      <c:pt idx="38">
                        <c:v>38929586.749897994</c:v>
                      </c:pt>
                      <c:pt idx="39">
                        <c:v>39579190.467007555</c:v>
                      </c:pt>
                      <c:pt idx="40">
                        <c:v>40658472.464396782</c:v>
                      </c:pt>
                      <c:pt idx="41">
                        <c:v>40658472.464396782</c:v>
                      </c:pt>
                      <c:pt idx="42">
                        <c:v>40658472.464396782</c:v>
                      </c:pt>
                      <c:pt idx="43">
                        <c:v>41613241.18931447</c:v>
                      </c:pt>
                      <c:pt idx="44">
                        <c:v>41582940.532401197</c:v>
                      </c:pt>
                      <c:pt idx="45">
                        <c:v>42833729.232841678</c:v>
                      </c:pt>
                      <c:pt idx="46">
                        <c:v>42395526.949466482</c:v>
                      </c:pt>
                      <c:pt idx="47">
                        <c:v>42723404.907793842</c:v>
                      </c:pt>
                      <c:pt idx="48">
                        <c:v>42723404.907793842</c:v>
                      </c:pt>
                      <c:pt idx="49">
                        <c:v>42723404.907793842</c:v>
                      </c:pt>
                      <c:pt idx="50">
                        <c:v>42982671.995930336</c:v>
                      </c:pt>
                      <c:pt idx="51">
                        <c:v>43023404.09118288</c:v>
                      </c:pt>
                      <c:pt idx="52">
                        <c:v>43268458.647580057</c:v>
                      </c:pt>
                      <c:pt idx="53">
                        <c:v>43586169.016061381</c:v>
                      </c:pt>
                      <c:pt idx="54">
                        <c:v>43540410.45463305</c:v>
                      </c:pt>
                      <c:pt idx="55">
                        <c:v>43540410.45463305</c:v>
                      </c:pt>
                      <c:pt idx="56">
                        <c:v>43540410.45463305</c:v>
                      </c:pt>
                      <c:pt idx="57">
                        <c:v>43540410.45463305</c:v>
                      </c:pt>
                      <c:pt idx="58">
                        <c:v>43731041.936646976</c:v>
                      </c:pt>
                      <c:pt idx="59">
                        <c:v>43829548.047072947</c:v>
                      </c:pt>
                      <c:pt idx="60">
                        <c:v>43685344.908327512</c:v>
                      </c:pt>
                      <c:pt idx="61">
                        <c:v>43554502.602075726</c:v>
                      </c:pt>
                      <c:pt idx="62">
                        <c:v>43554502.602075726</c:v>
                      </c:pt>
                      <c:pt idx="63">
                        <c:v>43554502.602075726</c:v>
                      </c:pt>
                      <c:pt idx="64">
                        <c:v>43281817.027477659</c:v>
                      </c:pt>
                      <c:pt idx="65">
                        <c:v>43206908.662693515</c:v>
                      </c:pt>
                      <c:pt idx="66">
                        <c:v>43078542.256654665</c:v>
                      </c:pt>
                      <c:pt idx="67">
                        <c:v>42889530.212799989</c:v>
                      </c:pt>
                      <c:pt idx="68">
                        <c:v>42587651.957281798</c:v>
                      </c:pt>
                      <c:pt idx="69">
                        <c:v>42587651.957281798</c:v>
                      </c:pt>
                      <c:pt idx="70">
                        <c:v>42587651.957281798</c:v>
                      </c:pt>
                      <c:pt idx="71">
                        <c:v>41712981.118700214</c:v>
                      </c:pt>
                      <c:pt idx="72">
                        <c:v>43646551.011676781</c:v>
                      </c:pt>
                      <c:pt idx="73">
                        <c:v>42736011.999885693</c:v>
                      </c:pt>
                      <c:pt idx="74">
                        <c:v>42711640.543061063</c:v>
                      </c:pt>
                      <c:pt idx="75">
                        <c:v>42335417.00881584</c:v>
                      </c:pt>
                      <c:pt idx="76">
                        <c:v>42335417.00881584</c:v>
                      </c:pt>
                      <c:pt idx="77">
                        <c:v>42335417.00881584</c:v>
                      </c:pt>
                      <c:pt idx="78">
                        <c:v>42380207.607664518</c:v>
                      </c:pt>
                      <c:pt idx="79">
                        <c:v>42532906.059115559</c:v>
                      </c:pt>
                      <c:pt idx="80">
                        <c:v>42615382.368578218</c:v>
                      </c:pt>
                      <c:pt idx="81">
                        <c:v>42597194.504589446</c:v>
                      </c:pt>
                      <c:pt idx="82">
                        <c:v>42493819.509509362</c:v>
                      </c:pt>
                      <c:pt idx="83">
                        <c:v>42493819.509509362</c:v>
                      </c:pt>
                      <c:pt idx="84">
                        <c:v>42493819.509509362</c:v>
                      </c:pt>
                      <c:pt idx="85">
                        <c:v>42482160.143713385</c:v>
                      </c:pt>
                      <c:pt idx="86">
                        <c:v>42463115.101527505</c:v>
                      </c:pt>
                      <c:pt idx="87">
                        <c:v>42330945.635158531</c:v>
                      </c:pt>
                      <c:pt idx="88">
                        <c:v>41972456.406353049</c:v>
                      </c:pt>
                      <c:pt idx="89">
                        <c:v>42210130.229487486</c:v>
                      </c:pt>
                      <c:pt idx="90">
                        <c:v>42210130.229487486</c:v>
                      </c:pt>
                      <c:pt idx="91">
                        <c:v>42210130.229487486</c:v>
                      </c:pt>
                      <c:pt idx="92">
                        <c:v>41870657.383775555</c:v>
                      </c:pt>
                      <c:pt idx="93">
                        <c:v>42191967.582569979</c:v>
                      </c:pt>
                      <c:pt idx="94">
                        <c:v>42522934.665934324</c:v>
                      </c:pt>
                      <c:pt idx="95">
                        <c:v>42656272.941431098</c:v>
                      </c:pt>
                      <c:pt idx="96">
                        <c:v>42416218.717553228</c:v>
                      </c:pt>
                      <c:pt idx="97">
                        <c:v>42416218.717553228</c:v>
                      </c:pt>
                      <c:pt idx="98">
                        <c:v>42416218.717553228</c:v>
                      </c:pt>
                      <c:pt idx="99">
                        <c:v>42474434.772894122</c:v>
                      </c:pt>
                      <c:pt idx="100">
                        <c:v>42502728.001687303</c:v>
                      </c:pt>
                      <c:pt idx="101">
                        <c:v>42585150.866439521</c:v>
                      </c:pt>
                      <c:pt idx="102">
                        <c:v>42618904.978382602</c:v>
                      </c:pt>
                      <c:pt idx="103">
                        <c:v>42630978.955082707</c:v>
                      </c:pt>
                      <c:pt idx="104">
                        <c:v>42630978.955082707</c:v>
                      </c:pt>
                      <c:pt idx="105">
                        <c:v>42630978.955082707</c:v>
                      </c:pt>
                      <c:pt idx="106">
                        <c:v>42642756.722077176</c:v>
                      </c:pt>
                      <c:pt idx="107">
                        <c:v>42649282.819873959</c:v>
                      </c:pt>
                      <c:pt idx="108">
                        <c:v>42652999.424152538</c:v>
                      </c:pt>
                      <c:pt idx="109">
                        <c:v>42626956.469905928</c:v>
                      </c:pt>
                      <c:pt idx="110">
                        <c:v>42617526.015355453</c:v>
                      </c:pt>
                      <c:pt idx="111">
                        <c:v>42617526.015355453</c:v>
                      </c:pt>
                      <c:pt idx="112">
                        <c:v>42617526.015355453</c:v>
                      </c:pt>
                      <c:pt idx="113">
                        <c:v>42609704.689522795</c:v>
                      </c:pt>
                      <c:pt idx="114">
                        <c:v>42658607.991094448</c:v>
                      </c:pt>
                      <c:pt idx="115">
                        <c:v>42662151.266896658</c:v>
                      </c:pt>
                      <c:pt idx="116">
                        <c:v>42716819.7128608</c:v>
                      </c:pt>
                      <c:pt idx="117">
                        <c:v>42756950.853523284</c:v>
                      </c:pt>
                      <c:pt idx="118">
                        <c:v>42756950.853523284</c:v>
                      </c:pt>
                      <c:pt idx="119">
                        <c:v>42756950.853523284</c:v>
                      </c:pt>
                      <c:pt idx="120">
                        <c:v>42736139.003916577</c:v>
                      </c:pt>
                      <c:pt idx="121">
                        <c:v>42739291.669278517</c:v>
                      </c:pt>
                      <c:pt idx="122">
                        <c:v>42794813.121348113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2-3EDD-416D-B6AD-537D57947FB8}"/>
                  </c:ext>
                </c:extLst>
              </c15:ser>
            </c15:filteredLineSeries>
            <c15:filteredLineSeries>
              <c15:ser>
                <c:idx val="38"/>
                <c:order val="3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Data'!$AN$3</c15:sqref>
                        </c15:formulaRef>
                      </c:ext>
                    </c:extLst>
                    <c:strCache>
                      <c:ptCount val="1"/>
                      <c:pt idx="0">
                        <c:v>Average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Data'!$AN$5:$AN$169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65"/>
                      <c:pt idx="12">
                        <c:v>9667498.9080280997</c:v>
                      </c:pt>
                      <c:pt idx="13">
                        <c:v>13132466.545779167</c:v>
                      </c:pt>
                      <c:pt idx="14">
                        <c:v>16477881.040136501</c:v>
                      </c:pt>
                      <c:pt idx="15">
                        <c:v>17607583.570826892</c:v>
                      </c:pt>
                      <c:pt idx="16">
                        <c:v>18905617.503714912</c:v>
                      </c:pt>
                      <c:pt idx="17">
                        <c:v>20141058.1368865</c:v>
                      </c:pt>
                      <c:pt idx="18">
                        <c:v>21308427.556317091</c:v>
                      </c:pt>
                      <c:pt idx="19">
                        <c:v>22741385.880306385</c:v>
                      </c:pt>
                      <c:pt idx="20">
                        <c:v>23623200.475952126</c:v>
                      </c:pt>
                      <c:pt idx="21">
                        <c:v>24026523.213325389</c:v>
                      </c:pt>
                      <c:pt idx="22">
                        <c:v>24462650.570550162</c:v>
                      </c:pt>
                      <c:pt idx="23">
                        <c:v>25625182.566102512</c:v>
                      </c:pt>
                      <c:pt idx="24">
                        <c:v>26104837.524426218</c:v>
                      </c:pt>
                      <c:pt idx="25">
                        <c:v>26754373.665236067</c:v>
                      </c:pt>
                      <c:pt idx="26">
                        <c:v>27817679.655812651</c:v>
                      </c:pt>
                      <c:pt idx="27">
                        <c:v>28642375.979982167</c:v>
                      </c:pt>
                      <c:pt idx="28">
                        <c:v>28808738.879565109</c:v>
                      </c:pt>
                      <c:pt idx="29">
                        <c:v>30294102.841148049</c:v>
                      </c:pt>
                      <c:pt idx="30">
                        <c:v>31611285.47209128</c:v>
                      </c:pt>
                      <c:pt idx="31">
                        <c:v>32946794.513810296</c:v>
                      </c:pt>
                      <c:pt idx="32">
                        <c:v>34322871.589748278</c:v>
                      </c:pt>
                      <c:pt idx="33">
                        <c:v>35908359.134456292</c:v>
                      </c:pt>
                      <c:pt idx="34">
                        <c:v>36592133.749834247</c:v>
                      </c:pt>
                      <c:pt idx="35">
                        <c:v>37274208.513365768</c:v>
                      </c:pt>
                      <c:pt idx="36">
                        <c:v>37525052.762021452</c:v>
                      </c:pt>
                      <c:pt idx="37">
                        <c:v>37806845.525736175</c:v>
                      </c:pt>
                      <c:pt idx="38">
                        <c:v>38046043.378690824</c:v>
                      </c:pt>
                      <c:pt idx="39">
                        <c:v>38415161.975067377</c:v>
                      </c:pt>
                      <c:pt idx="40">
                        <c:v>39000136.97092177</c:v>
                      </c:pt>
                      <c:pt idx="41">
                        <c:v>39584246.221109487</c:v>
                      </c:pt>
                      <c:pt idx="42">
                        <c:v>40096838.922019176</c:v>
                      </c:pt>
                      <c:pt idx="43">
                        <c:v>40633569.809902474</c:v>
                      </c:pt>
                      <c:pt idx="44">
                        <c:v>41034319.822981201</c:v>
                      </c:pt>
                      <c:pt idx="45">
                        <c:v>41469371.176670179</c:v>
                      </c:pt>
                      <c:pt idx="46">
                        <c:v>41816782.073684119</c:v>
                      </c:pt>
                      <c:pt idx="47">
                        <c:v>42229768.562363535</c:v>
                      </c:pt>
                      <c:pt idx="48">
                        <c:v>42451801.306059405</c:v>
                      </c:pt>
                      <c:pt idx="49">
                        <c:v>42679894.181137942</c:v>
                      </c:pt>
                      <c:pt idx="50">
                        <c:v>42709682.73375567</c:v>
                      </c:pt>
                      <c:pt idx="51">
                        <c:v>42835258.162098952</c:v>
                      </c:pt>
                      <c:pt idx="52">
                        <c:v>42944268.910056189</c:v>
                      </c:pt>
                      <c:pt idx="53">
                        <c:v>43116821.731709696</c:v>
                      </c:pt>
                      <c:pt idx="54">
                        <c:v>43280222.841077544</c:v>
                      </c:pt>
                      <c:pt idx="55">
                        <c:v>43391770.532818086</c:v>
                      </c:pt>
                      <c:pt idx="56">
                        <c:v>43495171.805508122</c:v>
                      </c:pt>
                      <c:pt idx="57">
                        <c:v>43549562.166918717</c:v>
                      </c:pt>
                      <c:pt idx="58">
                        <c:v>43578536.751035832</c:v>
                      </c:pt>
                      <c:pt idx="59">
                        <c:v>43636364.269523814</c:v>
                      </c:pt>
                      <c:pt idx="60">
                        <c:v>43665351.160262711</c:v>
                      </c:pt>
                      <c:pt idx="61">
                        <c:v>43668169.589751244</c:v>
                      </c:pt>
                      <c:pt idx="62">
                        <c:v>43670988.019239776</c:v>
                      </c:pt>
                      <c:pt idx="63">
                        <c:v>43635680.152325526</c:v>
                      </c:pt>
                      <c:pt idx="64">
                        <c:v>43526133.948406473</c:v>
                      </c:pt>
                      <c:pt idx="65">
                        <c:v>43430446.699279666</c:v>
                      </c:pt>
                      <c:pt idx="66">
                        <c:v>43335254.630195461</c:v>
                      </c:pt>
                      <c:pt idx="67">
                        <c:v>43202260.152340308</c:v>
                      </c:pt>
                      <c:pt idx="68">
                        <c:v>43008890.023381524</c:v>
                      </c:pt>
                      <c:pt idx="69">
                        <c:v>42870057.009342358</c:v>
                      </c:pt>
                      <c:pt idx="70">
                        <c:v>42746205.668260008</c:v>
                      </c:pt>
                      <c:pt idx="71">
                        <c:v>42473093.440669119</c:v>
                      </c:pt>
                      <c:pt idx="72">
                        <c:v>42624497.600444481</c:v>
                      </c:pt>
                      <c:pt idx="73">
                        <c:v>42654169.608965255</c:v>
                      </c:pt>
                      <c:pt idx="74">
                        <c:v>42678967.326121114</c:v>
                      </c:pt>
                      <c:pt idx="75">
                        <c:v>42628520.336427912</c:v>
                      </c:pt>
                      <c:pt idx="76">
                        <c:v>42753007.514451042</c:v>
                      </c:pt>
                      <c:pt idx="77">
                        <c:v>42490780.713878855</c:v>
                      </c:pt>
                      <c:pt idx="78">
                        <c:v>42419619.835434623</c:v>
                      </c:pt>
                      <c:pt idx="79">
                        <c:v>42383872.938645519</c:v>
                      </c:pt>
                      <c:pt idx="80">
                        <c:v>42439866.010597996</c:v>
                      </c:pt>
                      <c:pt idx="81">
                        <c:v>42492221.509752713</c:v>
                      </c:pt>
                      <c:pt idx="82">
                        <c:v>42523902.009891421</c:v>
                      </c:pt>
                      <c:pt idx="83">
                        <c:v>42546624.390260383</c:v>
                      </c:pt>
                      <c:pt idx="84">
                        <c:v>42538807.080339149</c:v>
                      </c:pt>
                      <c:pt idx="85">
                        <c:v>42512162.635366186</c:v>
                      </c:pt>
                      <c:pt idx="86">
                        <c:v>42485346.754753798</c:v>
                      </c:pt>
                      <c:pt idx="87">
                        <c:v>42452771.979883626</c:v>
                      </c:pt>
                      <c:pt idx="88">
                        <c:v>42348499.359252371</c:v>
                      </c:pt>
                      <c:pt idx="89">
                        <c:v>42291761.503247991</c:v>
                      </c:pt>
                      <c:pt idx="90">
                        <c:v>42237355.520402804</c:v>
                      </c:pt>
                      <c:pt idx="91">
                        <c:v>42186758.545994803</c:v>
                      </c:pt>
                      <c:pt idx="92">
                        <c:v>42094700.895718209</c:v>
                      </c:pt>
                      <c:pt idx="93">
                        <c:v>42138603.130961604</c:v>
                      </c:pt>
                      <c:pt idx="94">
                        <c:v>42201164.018250965</c:v>
                      </c:pt>
                      <c:pt idx="95">
                        <c:v>42290392.560639694</c:v>
                      </c:pt>
                      <c:pt idx="96">
                        <c:v>42331610.258252837</c:v>
                      </c:pt>
                      <c:pt idx="97">
                        <c:v>42440722.525008373</c:v>
                      </c:pt>
                      <c:pt idx="98">
                        <c:v>42485572.752005026</c:v>
                      </c:pt>
                      <c:pt idx="99">
                        <c:v>42475872.773396984</c:v>
                      </c:pt>
                      <c:pt idx="100">
                        <c:v>42445163.785448216</c:v>
                      </c:pt>
                      <c:pt idx="101">
                        <c:v>42478950.21522548</c:v>
                      </c:pt>
                      <c:pt idx="102">
                        <c:v>42519487.467391349</c:v>
                      </c:pt>
                      <c:pt idx="103">
                        <c:v>42562439.51489725</c:v>
                      </c:pt>
                      <c:pt idx="104">
                        <c:v>42593748.351334974</c:v>
                      </c:pt>
                      <c:pt idx="105">
                        <c:v>42619398.542014048</c:v>
                      </c:pt>
                      <c:pt idx="106">
                        <c:v>42630919.713141583</c:v>
                      </c:pt>
                      <c:pt idx="107">
                        <c:v>42636995.281439848</c:v>
                      </c:pt>
                      <c:pt idx="108">
                        <c:v>42641399.375253819</c:v>
                      </c:pt>
                      <c:pt idx="109">
                        <c:v>42640594.878218457</c:v>
                      </c:pt>
                      <c:pt idx="110">
                        <c:v>42637904.290273011</c:v>
                      </c:pt>
                      <c:pt idx="111">
                        <c:v>42632858.148928665</c:v>
                      </c:pt>
                      <c:pt idx="112">
                        <c:v>42626506.788024962</c:v>
                      </c:pt>
                      <c:pt idx="113">
                        <c:v>42617847.841099016</c:v>
                      </c:pt>
                      <c:pt idx="114">
                        <c:v>42624178.145336717</c:v>
                      </c:pt>
                      <c:pt idx="115">
                        <c:v>42633103.19564496</c:v>
                      </c:pt>
                      <c:pt idx="116">
                        <c:v>42652961.935146026</c:v>
                      </c:pt>
                      <c:pt idx="117">
                        <c:v>42680846.902779594</c:v>
                      </c:pt>
                      <c:pt idx="118">
                        <c:v>42710296.13557969</c:v>
                      </c:pt>
                      <c:pt idx="119">
                        <c:v>42729964.708065465</c:v>
                      </c:pt>
                      <c:pt idx="120">
                        <c:v>42744762.255469441</c:v>
                      </c:pt>
                      <c:pt idx="121">
                        <c:v>42749256.646752991</c:v>
                      </c:pt>
                      <c:pt idx="122">
                        <c:v>42756829.100317955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3EDD-416D-B6AD-537D57947FB8}"/>
                  </c:ext>
                </c:extLst>
              </c15:ser>
            </c15:filteredLineSeries>
            <c15:filteredLineSeries>
              <c15:ser>
                <c:idx val="39"/>
                <c:order val="3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Data'!$AO$3</c15:sqref>
                        </c15:formulaRef>
                      </c:ext>
                    </c:extLst>
                    <c:strCache>
                      <c:ptCount val="1"/>
                      <c:pt idx="0">
                        <c:v>of Budget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Data'!$AO$5:$AO$169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65"/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-42775690</c:v>
                      </c:pt>
                      <c:pt idx="8">
                        <c:v>-42775690</c:v>
                      </c:pt>
                      <c:pt idx="9">
                        <c:v>-42177924.283031337</c:v>
                      </c:pt>
                      <c:pt idx="10">
                        <c:v>-28343645.822978862</c:v>
                      </c:pt>
                      <c:pt idx="11">
                        <c:v>-26792843.542604636</c:v>
                      </c:pt>
                      <c:pt idx="12">
                        <c:v>-25450851.811244667</c:v>
                      </c:pt>
                      <c:pt idx="13">
                        <c:v>-25450851.811244667</c:v>
                      </c:pt>
                      <c:pt idx="14">
                        <c:v>-25450851.811244667</c:v>
                      </c:pt>
                      <c:pt idx="15">
                        <c:v>-22695133.169526901</c:v>
                      </c:pt>
                      <c:pt idx="16">
                        <c:v>-20302673.878164522</c:v>
                      </c:pt>
                      <c:pt idx="17">
                        <c:v>-19273648.645386726</c:v>
                      </c:pt>
                      <c:pt idx="18">
                        <c:v>-19614004.714091718</c:v>
                      </c:pt>
                      <c:pt idx="19">
                        <c:v>-18286060.191298202</c:v>
                      </c:pt>
                      <c:pt idx="20">
                        <c:v>-18286060.191298202</c:v>
                      </c:pt>
                      <c:pt idx="21">
                        <c:v>-18286060.191298202</c:v>
                      </c:pt>
                      <c:pt idx="22">
                        <c:v>-17093011.859262865</c:v>
                      </c:pt>
                      <c:pt idx="23">
                        <c:v>-13801344.736329976</c:v>
                      </c:pt>
                      <c:pt idx="24">
                        <c:v>-15887785.399679665</c:v>
                      </c:pt>
                      <c:pt idx="25">
                        <c:v>-15038379.487248961</c:v>
                      </c:pt>
                      <c:pt idx="26">
                        <c:v>-12969530.238415278</c:v>
                      </c:pt>
                      <c:pt idx="27">
                        <c:v>-12969530.238415278</c:v>
                      </c:pt>
                      <c:pt idx="28">
                        <c:v>-12969530.238415278</c:v>
                      </c:pt>
                      <c:pt idx="29">
                        <c:v>-8460965.5917649567</c:v>
                      </c:pt>
                      <c:pt idx="30">
                        <c:v>-8452466.3325328082</c:v>
                      </c:pt>
                      <c:pt idx="31">
                        <c:v>-6291985.0298202112</c:v>
                      </c:pt>
                      <c:pt idx="32">
                        <c:v>-6089144.8587253392</c:v>
                      </c:pt>
                      <c:pt idx="33">
                        <c:v>-5042092.5148752108</c:v>
                      </c:pt>
                      <c:pt idx="34">
                        <c:v>-5042092.5148752108</c:v>
                      </c:pt>
                      <c:pt idx="35">
                        <c:v>-5042092.5148752108</c:v>
                      </c:pt>
                      <c:pt idx="36">
                        <c:v>-5037763.7865417898</c:v>
                      </c:pt>
                      <c:pt idx="37">
                        <c:v>-4680181.0401516706</c:v>
                      </c:pt>
                      <c:pt idx="38">
                        <c:v>-3846103.2501020059</c:v>
                      </c:pt>
                      <c:pt idx="39">
                        <c:v>-3196499.5329924449</c:v>
                      </c:pt>
                      <c:pt idx="40">
                        <c:v>-2117217.5356032178</c:v>
                      </c:pt>
                      <c:pt idx="41">
                        <c:v>-2117217.5356032178</c:v>
                      </c:pt>
                      <c:pt idx="42">
                        <c:v>-2117217.5356032178</c:v>
                      </c:pt>
                      <c:pt idx="43">
                        <c:v>-1162448.8106855303</c:v>
                      </c:pt>
                      <c:pt idx="44">
                        <c:v>-1192749.4675988033</c:v>
                      </c:pt>
                      <c:pt idx="45">
                        <c:v>58039.232841677964</c:v>
                      </c:pt>
                      <c:pt idx="46">
                        <c:v>-380163.0505335182</c:v>
                      </c:pt>
                      <c:pt idx="47">
                        <c:v>-52285.092206157744</c:v>
                      </c:pt>
                      <c:pt idx="48">
                        <c:v>-52285.092206157744</c:v>
                      </c:pt>
                      <c:pt idx="49">
                        <c:v>-52285.092206157744</c:v>
                      </c:pt>
                      <c:pt idx="50">
                        <c:v>206981.99593033642</c:v>
                      </c:pt>
                      <c:pt idx="51">
                        <c:v>247714.0911828801</c:v>
                      </c:pt>
                      <c:pt idx="52">
                        <c:v>492768.64758005738</c:v>
                      </c:pt>
                      <c:pt idx="53">
                        <c:v>810479.01606138051</c:v>
                      </c:pt>
                      <c:pt idx="54">
                        <c:v>764720.45463304967</c:v>
                      </c:pt>
                      <c:pt idx="55">
                        <c:v>764720.45463304967</c:v>
                      </c:pt>
                      <c:pt idx="56">
                        <c:v>764720.45463304967</c:v>
                      </c:pt>
                      <c:pt idx="57">
                        <c:v>764720.45463304967</c:v>
                      </c:pt>
                      <c:pt idx="58">
                        <c:v>955351.93664697558</c:v>
                      </c:pt>
                      <c:pt idx="59">
                        <c:v>1053858.047072947</c:v>
                      </c:pt>
                      <c:pt idx="60">
                        <c:v>909654.90832751244</c:v>
                      </c:pt>
                      <c:pt idx="61">
                        <c:v>778812.60207572579</c:v>
                      </c:pt>
                      <c:pt idx="62">
                        <c:v>778812.60207572579</c:v>
                      </c:pt>
                      <c:pt idx="63">
                        <c:v>778812.60207572579</c:v>
                      </c:pt>
                      <c:pt idx="64">
                        <c:v>506127.02747765929</c:v>
                      </c:pt>
                      <c:pt idx="65">
                        <c:v>431218.66269351542</c:v>
                      </c:pt>
                      <c:pt idx="66">
                        <c:v>302852.25665466487</c:v>
                      </c:pt>
                      <c:pt idx="67">
                        <c:v>113840.21279998869</c:v>
                      </c:pt>
                      <c:pt idx="68">
                        <c:v>-188038.04271820188</c:v>
                      </c:pt>
                      <c:pt idx="69">
                        <c:v>-188038.04271820188</c:v>
                      </c:pt>
                      <c:pt idx="70">
                        <c:v>-188038.04271820188</c:v>
                      </c:pt>
                      <c:pt idx="71">
                        <c:v>-1062708.8812997863</c:v>
                      </c:pt>
                      <c:pt idx="72">
                        <c:v>870861.01167678088</c:v>
                      </c:pt>
                      <c:pt idx="73">
                        <c:v>-39678.000114306808</c:v>
                      </c:pt>
                      <c:pt idx="74">
                        <c:v>-64049.456938937306</c:v>
                      </c:pt>
                      <c:pt idx="75">
                        <c:v>-440272.99118416011</c:v>
                      </c:pt>
                      <c:pt idx="76">
                        <c:v>-440272.99118416011</c:v>
                      </c:pt>
                      <c:pt idx="77">
                        <c:v>-440272.99118416011</c:v>
                      </c:pt>
                      <c:pt idx="78">
                        <c:v>-395482.39233548194</c:v>
                      </c:pt>
                      <c:pt idx="79">
                        <c:v>-242783.94088444114</c:v>
                      </c:pt>
                      <c:pt idx="80">
                        <c:v>-160307.63142178208</c:v>
                      </c:pt>
                      <c:pt idx="81">
                        <c:v>-178495.49541055411</c:v>
                      </c:pt>
                      <c:pt idx="82">
                        <c:v>-281870.49049063772</c:v>
                      </c:pt>
                      <c:pt idx="83">
                        <c:v>-281870.49049063772</c:v>
                      </c:pt>
                      <c:pt idx="84">
                        <c:v>-281870.49049063772</c:v>
                      </c:pt>
                      <c:pt idx="85">
                        <c:v>-293529.85628661513</c:v>
                      </c:pt>
                      <c:pt idx="86">
                        <c:v>-312574.89847249538</c:v>
                      </c:pt>
                      <c:pt idx="87">
                        <c:v>-444744.36484146863</c:v>
                      </c:pt>
                      <c:pt idx="88">
                        <c:v>-803233.59364695102</c:v>
                      </c:pt>
                      <c:pt idx="89">
                        <c:v>-565559.77051251382</c:v>
                      </c:pt>
                      <c:pt idx="90">
                        <c:v>-565559.77051251382</c:v>
                      </c:pt>
                      <c:pt idx="91">
                        <c:v>-565559.77051251382</c:v>
                      </c:pt>
                      <c:pt idx="92">
                        <c:v>-905032.6162244454</c:v>
                      </c:pt>
                      <c:pt idx="93">
                        <c:v>-583722.41743002087</c:v>
                      </c:pt>
                      <c:pt idx="94">
                        <c:v>-252755.33406567574</c:v>
                      </c:pt>
                      <c:pt idx="95">
                        <c:v>-119417.05856890231</c:v>
                      </c:pt>
                      <c:pt idx="96">
                        <c:v>-359471.28244677186</c:v>
                      </c:pt>
                      <c:pt idx="97">
                        <c:v>-359471.28244677186</c:v>
                      </c:pt>
                      <c:pt idx="98">
                        <c:v>-359471.28244677186</c:v>
                      </c:pt>
                      <c:pt idx="99">
                        <c:v>-301255.22710587829</c:v>
                      </c:pt>
                      <c:pt idx="100">
                        <c:v>-272961.99831269681</c:v>
                      </c:pt>
                      <c:pt idx="101">
                        <c:v>-190539.13356047869</c:v>
                      </c:pt>
                      <c:pt idx="102">
                        <c:v>-156785.02161739767</c:v>
                      </c:pt>
                      <c:pt idx="103">
                        <c:v>-144711.04491729289</c:v>
                      </c:pt>
                      <c:pt idx="104">
                        <c:v>-144711.04491729289</c:v>
                      </c:pt>
                      <c:pt idx="105">
                        <c:v>-144711.04491729289</c:v>
                      </c:pt>
                      <c:pt idx="106">
                        <c:v>-132933.27792282403</c:v>
                      </c:pt>
                      <c:pt idx="107">
                        <c:v>-126407.18012604117</c:v>
                      </c:pt>
                      <c:pt idx="108">
                        <c:v>-122690.57584746182</c:v>
                      </c:pt>
                      <c:pt idx="109">
                        <c:v>-148733.53009407222</c:v>
                      </c:pt>
                      <c:pt idx="110">
                        <c:v>-158163.9846445471</c:v>
                      </c:pt>
                      <c:pt idx="111">
                        <c:v>-158163.9846445471</c:v>
                      </c:pt>
                      <c:pt idx="112">
                        <c:v>-158163.9846445471</c:v>
                      </c:pt>
                      <c:pt idx="113">
                        <c:v>-165985.31047720462</c:v>
                      </c:pt>
                      <c:pt idx="114">
                        <c:v>-117082.00890555233</c:v>
                      </c:pt>
                      <c:pt idx="115">
                        <c:v>-113538.73310334235</c:v>
                      </c:pt>
                      <c:pt idx="116">
                        <c:v>-58870.287139199674</c:v>
                      </c:pt>
                      <c:pt idx="117">
                        <c:v>-18739.146476715803</c:v>
                      </c:pt>
                      <c:pt idx="118">
                        <c:v>-18739.146476715803</c:v>
                      </c:pt>
                      <c:pt idx="119">
                        <c:v>-18739.146476715803</c:v>
                      </c:pt>
                      <c:pt idx="120">
                        <c:v>-39550.996083423495</c:v>
                      </c:pt>
                      <c:pt idx="121">
                        <c:v>-36398.330721482635</c:v>
                      </c:pt>
                      <c:pt idx="122">
                        <c:v>19123.121348112822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3EDD-416D-B6AD-537D57947FB8}"/>
                  </c:ext>
                </c:extLst>
              </c15:ser>
            </c15:filteredLineSeries>
            <c15:filteredLineSeries>
              <c15:ser>
                <c:idx val="40"/>
                <c:order val="4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Data'!$AP$3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Data'!$AP$5:$AP$169</c15:sqref>
                        </c15:formulaRef>
                      </c:ext>
                    </c:extLst>
                    <c:numCache>
                      <c:formatCode>General</c:formatCode>
                      <c:ptCount val="165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3EDD-416D-B6AD-537D57947FB8}"/>
                  </c:ext>
                </c:extLst>
              </c15:ser>
            </c15:filteredLineSeries>
            <c15:filteredLineSeries>
              <c15:ser>
                <c:idx val="41"/>
                <c:order val="4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Data'!$AR$3</c15:sqref>
                        </c15:formulaRef>
                      </c:ext>
                    </c:extLst>
                    <c:strCache>
                      <c:ptCount val="1"/>
                      <c:pt idx="0">
                        <c:v>Variance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Data'!$AR$5:$AR$169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65"/>
                      <c:pt idx="5">
                        <c:v>0</c:v>
                      </c:pt>
                      <c:pt idx="6">
                        <c:v>0</c:v>
                      </c:pt>
                      <c:pt idx="7">
                        <c:v>-21270423.000613827</c:v>
                      </c:pt>
                      <c:pt idx="8">
                        <c:v>-21270423.000613827</c:v>
                      </c:pt>
                      <c:pt idx="9">
                        <c:v>-21527612.764752962</c:v>
                      </c:pt>
                      <c:pt idx="10">
                        <c:v>-14111417.397932842</c:v>
                      </c:pt>
                      <c:pt idx="11">
                        <c:v>-12991340.107310681</c:v>
                      </c:pt>
                      <c:pt idx="12">
                        <c:v>-12410039.488303043</c:v>
                      </c:pt>
                      <c:pt idx="13">
                        <c:v>-12505363.444764815</c:v>
                      </c:pt>
                      <c:pt idx="14">
                        <c:v>-12505363.444764815</c:v>
                      </c:pt>
                      <c:pt idx="15">
                        <c:v>-10993049.50723988</c:v>
                      </c:pt>
                      <c:pt idx="16">
                        <c:v>-9886553.8609667085</c:v>
                      </c:pt>
                      <c:pt idx="17">
                        <c:v>-9354959.0027640648</c:v>
                      </c:pt>
                      <c:pt idx="18">
                        <c:v>-9609887.8607768156</c:v>
                      </c:pt>
                      <c:pt idx="19">
                        <c:v>-8808779.3116474599</c:v>
                      </c:pt>
                      <c:pt idx="20">
                        <c:v>-8879370.5820124634</c:v>
                      </c:pt>
                      <c:pt idx="21">
                        <c:v>-8879370.5820124634</c:v>
                      </c:pt>
                      <c:pt idx="22">
                        <c:v>-8145353.8078557272</c:v>
                      </c:pt>
                      <c:pt idx="23">
                        <c:v>-6377441.9858386796</c:v>
                      </c:pt>
                      <c:pt idx="24">
                        <c:v>-7739856.525322495</c:v>
                      </c:pt>
                      <c:pt idx="25">
                        <c:v>-7551799.922687551</c:v>
                      </c:pt>
                      <c:pt idx="26">
                        <c:v>-6479597.1231906712</c:v>
                      </c:pt>
                      <c:pt idx="27">
                        <c:v>-6550190.6902318522</c:v>
                      </c:pt>
                      <c:pt idx="28">
                        <c:v>-6550190.6902318522</c:v>
                      </c:pt>
                      <c:pt idx="29">
                        <c:v>-4163532.6071776561</c:v>
                      </c:pt>
                      <c:pt idx="30">
                        <c:v>-4179858.4702914171</c:v>
                      </c:pt>
                      <c:pt idx="31">
                        <c:v>-3065385.0944088548</c:v>
                      </c:pt>
                      <c:pt idx="32">
                        <c:v>-2947515.8319167271</c:v>
                      </c:pt>
                      <c:pt idx="33">
                        <c:v>-2206977.1649826691</c:v>
                      </c:pt>
                      <c:pt idx="34">
                        <c:v>-2298343.4605384059</c:v>
                      </c:pt>
                      <c:pt idx="35">
                        <c:v>-2298343.4605384059</c:v>
                      </c:pt>
                      <c:pt idx="36">
                        <c:v>-2224473.7163349986</c:v>
                      </c:pt>
                      <c:pt idx="37">
                        <c:v>-2183080.793252293</c:v>
                      </c:pt>
                      <c:pt idx="38">
                        <c:v>-1826371.2727816552</c:v>
                      </c:pt>
                      <c:pt idx="39">
                        <c:v>-1534498.5253378749</c:v>
                      </c:pt>
                      <c:pt idx="40">
                        <c:v>-880607.10653481632</c:v>
                      </c:pt>
                      <c:pt idx="41">
                        <c:v>-997078.42115065083</c:v>
                      </c:pt>
                      <c:pt idx="42">
                        <c:v>-997078.42115065083</c:v>
                      </c:pt>
                      <c:pt idx="43">
                        <c:v>-413009.03739345446</c:v>
                      </c:pt>
                      <c:pt idx="44">
                        <c:v>-530684.96288342029</c:v>
                      </c:pt>
                      <c:pt idx="45">
                        <c:v>95503.459286589175</c:v>
                      </c:pt>
                      <c:pt idx="46">
                        <c:v>-71660.982369560748</c:v>
                      </c:pt>
                      <c:pt idx="47">
                        <c:v>39959.743308000267</c:v>
                      </c:pt>
                      <c:pt idx="48">
                        <c:v>-9500.3630348183215</c:v>
                      </c:pt>
                      <c:pt idx="49">
                        <c:v>-9500.3630348183215</c:v>
                      </c:pt>
                      <c:pt idx="50">
                        <c:v>210778.57170129567</c:v>
                      </c:pt>
                      <c:pt idx="51">
                        <c:v>131800.4700826183</c:v>
                      </c:pt>
                      <c:pt idx="52">
                        <c:v>76204.40981066227</c:v>
                      </c:pt>
                      <c:pt idx="53">
                        <c:v>208944.43691975623</c:v>
                      </c:pt>
                      <c:pt idx="54">
                        <c:v>297249.25696150213</c:v>
                      </c:pt>
                      <c:pt idx="55">
                        <c:v>326606.26181073859</c:v>
                      </c:pt>
                      <c:pt idx="56">
                        <c:v>326606.26181073859</c:v>
                      </c:pt>
                      <c:pt idx="57">
                        <c:v>326606.26181073859</c:v>
                      </c:pt>
                      <c:pt idx="58">
                        <c:v>367715.89274896309</c:v>
                      </c:pt>
                      <c:pt idx="59">
                        <c:v>366858.18656206131</c:v>
                      </c:pt>
                      <c:pt idx="60">
                        <c:v>340657.7725094445</c:v>
                      </c:pt>
                      <c:pt idx="61">
                        <c:v>324996.71154502034</c:v>
                      </c:pt>
                      <c:pt idx="62">
                        <c:v>320174.49589960277</c:v>
                      </c:pt>
                      <c:pt idx="63">
                        <c:v>320174.49589960277</c:v>
                      </c:pt>
                      <c:pt idx="64">
                        <c:v>133012.01123252884</c:v>
                      </c:pt>
                      <c:pt idx="65">
                        <c:v>42306.866138648242</c:v>
                      </c:pt>
                      <c:pt idx="66">
                        <c:v>-20697.401250939816</c:v>
                      </c:pt>
                      <c:pt idx="67">
                        <c:v>-55166.552909985185</c:v>
                      </c:pt>
                      <c:pt idx="68">
                        <c:v>-163399.77107504383</c:v>
                      </c:pt>
                      <c:pt idx="69">
                        <c:v>-114751.08571830764</c:v>
                      </c:pt>
                      <c:pt idx="70">
                        <c:v>-114751.08571830764</c:v>
                      </c:pt>
                      <c:pt idx="71">
                        <c:v>-880520.64752203971</c:v>
                      </c:pt>
                      <c:pt idx="72">
                        <c:v>363964.51379538327</c:v>
                      </c:pt>
                      <c:pt idx="73">
                        <c:v>-269291.89437342435</c:v>
                      </c:pt>
                      <c:pt idx="74">
                        <c:v>382477.30676884577</c:v>
                      </c:pt>
                      <c:pt idx="75">
                        <c:v>-95253.756085235626</c:v>
                      </c:pt>
                      <c:pt idx="76">
                        <c:v>-96504.935633737594</c:v>
                      </c:pt>
                      <c:pt idx="77">
                        <c:v>-96504.935633737594</c:v>
                      </c:pt>
                      <c:pt idx="78">
                        <c:v>-53776.174981325865</c:v>
                      </c:pt>
                      <c:pt idx="79">
                        <c:v>49976.356715466827</c:v>
                      </c:pt>
                      <c:pt idx="80">
                        <c:v>81114.365065924823</c:v>
                      </c:pt>
                      <c:pt idx="81">
                        <c:v>49574.366352975368</c:v>
                      </c:pt>
                      <c:pt idx="82">
                        <c:v>-770.86995337158442</c:v>
                      </c:pt>
                      <c:pt idx="83">
                        <c:v>12397.412353154272</c:v>
                      </c:pt>
                      <c:pt idx="84">
                        <c:v>12397.412353154272</c:v>
                      </c:pt>
                      <c:pt idx="85">
                        <c:v>6567.729455165565</c:v>
                      </c:pt>
                      <c:pt idx="86">
                        <c:v>-4295.3263737931848</c:v>
                      </c:pt>
                      <c:pt idx="87">
                        <c:v>-48887.228299610317</c:v>
                      </c:pt>
                      <c:pt idx="88">
                        <c:v>-225450.80611674488</c:v>
                      </c:pt>
                      <c:pt idx="89">
                        <c:v>19744.544270932674</c:v>
                      </c:pt>
                      <c:pt idx="90">
                        <c:v>203246.63868999854</c:v>
                      </c:pt>
                      <c:pt idx="91">
                        <c:v>203246.63868999854</c:v>
                      </c:pt>
                      <c:pt idx="92">
                        <c:v>-134147.60725101456</c:v>
                      </c:pt>
                      <c:pt idx="93">
                        <c:v>6096.6297270096838</c:v>
                      </c:pt>
                      <c:pt idx="94">
                        <c:v>337733.70404021442</c:v>
                      </c:pt>
                      <c:pt idx="95">
                        <c:v>404146.16920700669</c:v>
                      </c:pt>
                      <c:pt idx="96">
                        <c:v>154022.35270475969</c:v>
                      </c:pt>
                      <c:pt idx="97">
                        <c:v>158726.58866105974</c:v>
                      </c:pt>
                      <c:pt idx="98">
                        <c:v>158726.58866105974</c:v>
                      </c:pt>
                      <c:pt idx="99">
                        <c:v>187834.69104849175</c:v>
                      </c:pt>
                      <c:pt idx="100">
                        <c:v>201236.4216739051</c:v>
                      </c:pt>
                      <c:pt idx="101">
                        <c:v>249695.40326728672</c:v>
                      </c:pt>
                      <c:pt idx="102">
                        <c:v>280742.86376907676</c:v>
                      </c:pt>
                      <c:pt idx="103">
                        <c:v>300081.63571331277</c:v>
                      </c:pt>
                      <c:pt idx="104">
                        <c:v>300517.98464975506</c:v>
                      </c:pt>
                      <c:pt idx="105">
                        <c:v>300517.98464975506</c:v>
                      </c:pt>
                      <c:pt idx="106">
                        <c:v>288818.68358502537</c:v>
                      </c:pt>
                      <c:pt idx="107">
                        <c:v>296779.77218788862</c:v>
                      </c:pt>
                      <c:pt idx="108">
                        <c:v>298655.42539706081</c:v>
                      </c:pt>
                      <c:pt idx="109">
                        <c:v>289950.90306000412</c:v>
                      </c:pt>
                      <c:pt idx="110">
                        <c:v>265636.49948667362</c:v>
                      </c:pt>
                      <c:pt idx="111">
                        <c:v>265636.49948667362</c:v>
                      </c:pt>
                      <c:pt idx="112">
                        <c:v>265636.49948667362</c:v>
                      </c:pt>
                      <c:pt idx="113">
                        <c:v>258148.71981804445</c:v>
                      </c:pt>
                      <c:pt idx="114">
                        <c:v>280735.96390321478</c:v>
                      </c:pt>
                      <c:pt idx="115">
                        <c:v>281773.8935396485</c:v>
                      </c:pt>
                      <c:pt idx="116">
                        <c:v>316829.13348874822</c:v>
                      </c:pt>
                      <c:pt idx="117">
                        <c:v>286763.12305539846</c:v>
                      </c:pt>
                      <c:pt idx="118">
                        <c:v>288383.83144991472</c:v>
                      </c:pt>
                      <c:pt idx="119">
                        <c:v>288383.83144991472</c:v>
                      </c:pt>
                      <c:pt idx="120">
                        <c:v>276792.51146369427</c:v>
                      </c:pt>
                      <c:pt idx="121">
                        <c:v>240046.88025374338</c:v>
                      </c:pt>
                      <c:pt idx="122">
                        <c:v>265063.69845984131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6-3EDD-416D-B6AD-537D57947FB8}"/>
                  </c:ext>
                </c:extLst>
              </c15:ser>
            </c15:filteredLineSeries>
          </c:ext>
        </c:extLst>
      </c:lineChart>
      <c:catAx>
        <c:axId val="1997726832"/>
        <c:scaling>
          <c:orientation val="minMax"/>
        </c:scaling>
        <c:delete val="0"/>
        <c:axPos val="b"/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7715184"/>
        <c:crosses val="autoZero"/>
        <c:auto val="1"/>
        <c:lblAlgn val="ctr"/>
        <c:lblOffset val="100"/>
        <c:noMultiLvlLbl val="0"/>
      </c:catAx>
      <c:valAx>
        <c:axId val="1997715184"/>
        <c:scaling>
          <c:orientation val="minMax"/>
          <c:min val="7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7726832"/>
        <c:crosses val="autoZero"/>
        <c:crossBetween val="between"/>
        <c:majorUnit val="25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University of Montana</a:t>
            </a:r>
          </a:p>
          <a:p>
            <a:pPr>
              <a:defRPr/>
            </a:pPr>
            <a:r>
              <a:rPr lang="en-US"/>
              <a:t>Average Tuition per Finalized Student Comparison 2023 vs 2022</a:t>
            </a:r>
          </a:p>
          <a:p>
            <a:pPr>
              <a:defRPr/>
            </a:pPr>
            <a:r>
              <a:rPr lang="en-US"/>
              <a:t>Days Relative to First Day of Class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9"/>
          <c:order val="9"/>
          <c:tx>
            <c:strRef>
              <c:f>'Days Before Start Data'!$K$3</c:f>
              <c:strCache>
                <c:ptCount val="1"/>
                <c:pt idx="0">
                  <c:v>2023 Cumulative Avg per Finalized Student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'Days Before Start Data'!$O$5:$O$174</c:f>
              <c:numCache>
                <c:formatCode>_(* #,##0_);_(* \(#,##0\);_(* "-"??_);_(@_)</c:formatCode>
                <c:ptCount val="170"/>
                <c:pt idx="0">
                  <c:v>50</c:v>
                </c:pt>
                <c:pt idx="1">
                  <c:v>49</c:v>
                </c:pt>
                <c:pt idx="2">
                  <c:v>48</c:v>
                </c:pt>
                <c:pt idx="3">
                  <c:v>47</c:v>
                </c:pt>
                <c:pt idx="4">
                  <c:v>46</c:v>
                </c:pt>
                <c:pt idx="5">
                  <c:v>45</c:v>
                </c:pt>
                <c:pt idx="6">
                  <c:v>44</c:v>
                </c:pt>
                <c:pt idx="7">
                  <c:v>43</c:v>
                </c:pt>
                <c:pt idx="8">
                  <c:v>42</c:v>
                </c:pt>
                <c:pt idx="9">
                  <c:v>41</c:v>
                </c:pt>
                <c:pt idx="10">
                  <c:v>40</c:v>
                </c:pt>
                <c:pt idx="11">
                  <c:v>39</c:v>
                </c:pt>
                <c:pt idx="12">
                  <c:v>38</c:v>
                </c:pt>
                <c:pt idx="13">
                  <c:v>37</c:v>
                </c:pt>
                <c:pt idx="14">
                  <c:v>36</c:v>
                </c:pt>
                <c:pt idx="15">
                  <c:v>35</c:v>
                </c:pt>
                <c:pt idx="16">
                  <c:v>34</c:v>
                </c:pt>
                <c:pt idx="17">
                  <c:v>33</c:v>
                </c:pt>
                <c:pt idx="18">
                  <c:v>32</c:v>
                </c:pt>
                <c:pt idx="19">
                  <c:v>31</c:v>
                </c:pt>
                <c:pt idx="20">
                  <c:v>30</c:v>
                </c:pt>
                <c:pt idx="21">
                  <c:v>29</c:v>
                </c:pt>
                <c:pt idx="22">
                  <c:v>28</c:v>
                </c:pt>
                <c:pt idx="23">
                  <c:v>27</c:v>
                </c:pt>
                <c:pt idx="24">
                  <c:v>26</c:v>
                </c:pt>
                <c:pt idx="25">
                  <c:v>25</c:v>
                </c:pt>
                <c:pt idx="26">
                  <c:v>24</c:v>
                </c:pt>
                <c:pt idx="27">
                  <c:v>23</c:v>
                </c:pt>
                <c:pt idx="28">
                  <c:v>22</c:v>
                </c:pt>
                <c:pt idx="29">
                  <c:v>21</c:v>
                </c:pt>
                <c:pt idx="30">
                  <c:v>20</c:v>
                </c:pt>
                <c:pt idx="31">
                  <c:v>19</c:v>
                </c:pt>
                <c:pt idx="32">
                  <c:v>18</c:v>
                </c:pt>
                <c:pt idx="33">
                  <c:v>17</c:v>
                </c:pt>
                <c:pt idx="34">
                  <c:v>16</c:v>
                </c:pt>
                <c:pt idx="35">
                  <c:v>15</c:v>
                </c:pt>
                <c:pt idx="36">
                  <c:v>14</c:v>
                </c:pt>
                <c:pt idx="37">
                  <c:v>13</c:v>
                </c:pt>
                <c:pt idx="38">
                  <c:v>12</c:v>
                </c:pt>
                <c:pt idx="39">
                  <c:v>11</c:v>
                </c:pt>
                <c:pt idx="40">
                  <c:v>10</c:v>
                </c:pt>
                <c:pt idx="41">
                  <c:v>9</c:v>
                </c:pt>
                <c:pt idx="42">
                  <c:v>8</c:v>
                </c:pt>
                <c:pt idx="43">
                  <c:v>7</c:v>
                </c:pt>
                <c:pt idx="44">
                  <c:v>6</c:v>
                </c:pt>
                <c:pt idx="45">
                  <c:v>5</c:v>
                </c:pt>
                <c:pt idx="46">
                  <c:v>4</c:v>
                </c:pt>
                <c:pt idx="47">
                  <c:v>3</c:v>
                </c:pt>
                <c:pt idx="48">
                  <c:v>2</c:v>
                </c:pt>
                <c:pt idx="49">
                  <c:v>1</c:v>
                </c:pt>
                <c:pt idx="50">
                  <c:v>0</c:v>
                </c:pt>
                <c:pt idx="51">
                  <c:v>-1</c:v>
                </c:pt>
                <c:pt idx="52">
                  <c:v>-2</c:v>
                </c:pt>
                <c:pt idx="53">
                  <c:v>-3</c:v>
                </c:pt>
                <c:pt idx="54">
                  <c:v>-4</c:v>
                </c:pt>
                <c:pt idx="55">
                  <c:v>-5</c:v>
                </c:pt>
                <c:pt idx="56">
                  <c:v>-6</c:v>
                </c:pt>
                <c:pt idx="57">
                  <c:v>-7</c:v>
                </c:pt>
                <c:pt idx="58">
                  <c:v>-8</c:v>
                </c:pt>
                <c:pt idx="59">
                  <c:v>-9</c:v>
                </c:pt>
                <c:pt idx="60">
                  <c:v>-10</c:v>
                </c:pt>
                <c:pt idx="61">
                  <c:v>-11</c:v>
                </c:pt>
                <c:pt idx="62">
                  <c:v>-12</c:v>
                </c:pt>
                <c:pt idx="63">
                  <c:v>-13</c:v>
                </c:pt>
                <c:pt idx="64">
                  <c:v>-14</c:v>
                </c:pt>
                <c:pt idx="65">
                  <c:v>-15</c:v>
                </c:pt>
                <c:pt idx="66">
                  <c:v>-16</c:v>
                </c:pt>
                <c:pt idx="67">
                  <c:v>-17</c:v>
                </c:pt>
                <c:pt idx="68">
                  <c:v>-18</c:v>
                </c:pt>
                <c:pt idx="69">
                  <c:v>-19</c:v>
                </c:pt>
                <c:pt idx="70">
                  <c:v>-20</c:v>
                </c:pt>
                <c:pt idx="71">
                  <c:v>-21</c:v>
                </c:pt>
                <c:pt idx="72">
                  <c:v>-22</c:v>
                </c:pt>
                <c:pt idx="73">
                  <c:v>-23</c:v>
                </c:pt>
                <c:pt idx="74">
                  <c:v>-24</c:v>
                </c:pt>
                <c:pt idx="75">
                  <c:v>-25</c:v>
                </c:pt>
                <c:pt idx="76">
                  <c:v>-26</c:v>
                </c:pt>
                <c:pt idx="77">
                  <c:v>-27</c:v>
                </c:pt>
                <c:pt idx="78">
                  <c:v>-28</c:v>
                </c:pt>
                <c:pt idx="79">
                  <c:v>-29</c:v>
                </c:pt>
                <c:pt idx="80">
                  <c:v>-30</c:v>
                </c:pt>
                <c:pt idx="81">
                  <c:v>-31</c:v>
                </c:pt>
                <c:pt idx="82">
                  <c:v>-32</c:v>
                </c:pt>
                <c:pt idx="83">
                  <c:v>-33</c:v>
                </c:pt>
                <c:pt idx="84">
                  <c:v>-34</c:v>
                </c:pt>
                <c:pt idx="85">
                  <c:v>-35</c:v>
                </c:pt>
                <c:pt idx="86">
                  <c:v>-36</c:v>
                </c:pt>
                <c:pt idx="87">
                  <c:v>-37</c:v>
                </c:pt>
                <c:pt idx="88">
                  <c:v>-38</c:v>
                </c:pt>
                <c:pt idx="89">
                  <c:v>-39</c:v>
                </c:pt>
                <c:pt idx="90">
                  <c:v>-40</c:v>
                </c:pt>
                <c:pt idx="91">
                  <c:v>-41</c:v>
                </c:pt>
                <c:pt idx="92">
                  <c:v>-42</c:v>
                </c:pt>
                <c:pt idx="93">
                  <c:v>-43</c:v>
                </c:pt>
                <c:pt idx="94">
                  <c:v>-44</c:v>
                </c:pt>
                <c:pt idx="95">
                  <c:v>-45</c:v>
                </c:pt>
                <c:pt idx="96">
                  <c:v>-46</c:v>
                </c:pt>
                <c:pt idx="97">
                  <c:v>-47</c:v>
                </c:pt>
                <c:pt idx="98">
                  <c:v>-48</c:v>
                </c:pt>
                <c:pt idx="99">
                  <c:v>-49</c:v>
                </c:pt>
                <c:pt idx="100">
                  <c:v>-50</c:v>
                </c:pt>
                <c:pt idx="101">
                  <c:v>-51</c:v>
                </c:pt>
                <c:pt idx="102">
                  <c:v>-52</c:v>
                </c:pt>
                <c:pt idx="103">
                  <c:v>-53</c:v>
                </c:pt>
                <c:pt idx="104">
                  <c:v>-54</c:v>
                </c:pt>
                <c:pt idx="105">
                  <c:v>-55</c:v>
                </c:pt>
                <c:pt idx="106">
                  <c:v>-56</c:v>
                </c:pt>
                <c:pt idx="107">
                  <c:v>-57</c:v>
                </c:pt>
                <c:pt idx="108">
                  <c:v>-58</c:v>
                </c:pt>
                <c:pt idx="109">
                  <c:v>-59</c:v>
                </c:pt>
                <c:pt idx="110">
                  <c:v>-60</c:v>
                </c:pt>
                <c:pt idx="111">
                  <c:v>-61</c:v>
                </c:pt>
                <c:pt idx="112">
                  <c:v>-62</c:v>
                </c:pt>
                <c:pt idx="113">
                  <c:v>-63</c:v>
                </c:pt>
                <c:pt idx="114">
                  <c:v>-64</c:v>
                </c:pt>
                <c:pt idx="115">
                  <c:v>-65</c:v>
                </c:pt>
                <c:pt idx="116">
                  <c:v>-66</c:v>
                </c:pt>
                <c:pt idx="117">
                  <c:v>-67</c:v>
                </c:pt>
                <c:pt idx="118">
                  <c:v>-68</c:v>
                </c:pt>
                <c:pt idx="119">
                  <c:v>-69</c:v>
                </c:pt>
                <c:pt idx="120">
                  <c:v>-70</c:v>
                </c:pt>
                <c:pt idx="121">
                  <c:v>-71</c:v>
                </c:pt>
                <c:pt idx="122">
                  <c:v>-72</c:v>
                </c:pt>
                <c:pt idx="123">
                  <c:v>-73</c:v>
                </c:pt>
                <c:pt idx="124">
                  <c:v>-74</c:v>
                </c:pt>
                <c:pt idx="125">
                  <c:v>-75</c:v>
                </c:pt>
                <c:pt idx="126">
                  <c:v>-76</c:v>
                </c:pt>
                <c:pt idx="127">
                  <c:v>-77</c:v>
                </c:pt>
                <c:pt idx="128">
                  <c:v>-78</c:v>
                </c:pt>
                <c:pt idx="129">
                  <c:v>-79</c:v>
                </c:pt>
                <c:pt idx="130">
                  <c:v>-80</c:v>
                </c:pt>
                <c:pt idx="131">
                  <c:v>-81</c:v>
                </c:pt>
                <c:pt idx="132">
                  <c:v>-82</c:v>
                </c:pt>
                <c:pt idx="133">
                  <c:v>-83</c:v>
                </c:pt>
                <c:pt idx="134">
                  <c:v>-84</c:v>
                </c:pt>
                <c:pt idx="135">
                  <c:v>-85</c:v>
                </c:pt>
                <c:pt idx="136">
                  <c:v>-86</c:v>
                </c:pt>
                <c:pt idx="137">
                  <c:v>-87</c:v>
                </c:pt>
                <c:pt idx="138">
                  <c:v>-88</c:v>
                </c:pt>
                <c:pt idx="139">
                  <c:v>-89</c:v>
                </c:pt>
                <c:pt idx="140">
                  <c:v>-90</c:v>
                </c:pt>
                <c:pt idx="141">
                  <c:v>-91</c:v>
                </c:pt>
                <c:pt idx="142">
                  <c:v>-92</c:v>
                </c:pt>
                <c:pt idx="143">
                  <c:v>-93</c:v>
                </c:pt>
                <c:pt idx="144">
                  <c:v>-94</c:v>
                </c:pt>
                <c:pt idx="145">
                  <c:v>-95</c:v>
                </c:pt>
                <c:pt idx="146">
                  <c:v>-96</c:v>
                </c:pt>
                <c:pt idx="147">
                  <c:v>-97</c:v>
                </c:pt>
                <c:pt idx="148">
                  <c:v>-98</c:v>
                </c:pt>
                <c:pt idx="149">
                  <c:v>-99</c:v>
                </c:pt>
                <c:pt idx="150">
                  <c:v>-100</c:v>
                </c:pt>
                <c:pt idx="151">
                  <c:v>-101</c:v>
                </c:pt>
                <c:pt idx="152">
                  <c:v>-102</c:v>
                </c:pt>
                <c:pt idx="153">
                  <c:v>-103</c:v>
                </c:pt>
                <c:pt idx="154">
                  <c:v>-104</c:v>
                </c:pt>
                <c:pt idx="155">
                  <c:v>-105</c:v>
                </c:pt>
                <c:pt idx="156">
                  <c:v>-106</c:v>
                </c:pt>
                <c:pt idx="157">
                  <c:v>-107</c:v>
                </c:pt>
                <c:pt idx="158">
                  <c:v>-109</c:v>
                </c:pt>
                <c:pt idx="159">
                  <c:v>-110</c:v>
                </c:pt>
                <c:pt idx="160">
                  <c:v>-111</c:v>
                </c:pt>
                <c:pt idx="161">
                  <c:v>-112</c:v>
                </c:pt>
                <c:pt idx="162">
                  <c:v>-113</c:v>
                </c:pt>
                <c:pt idx="163">
                  <c:v>-114</c:v>
                </c:pt>
                <c:pt idx="164">
                  <c:v>-115</c:v>
                </c:pt>
                <c:pt idx="165">
                  <c:v>-116</c:v>
                </c:pt>
                <c:pt idx="166">
                  <c:v>-117</c:v>
                </c:pt>
                <c:pt idx="167">
                  <c:v>-118</c:v>
                </c:pt>
                <c:pt idx="168">
                  <c:v>-119</c:v>
                </c:pt>
                <c:pt idx="169">
                  <c:v>-120</c:v>
                </c:pt>
              </c:numCache>
            </c:numRef>
          </c:cat>
          <c:val>
            <c:numRef>
              <c:f>'Days Before Start Data'!$K$4:$K$174</c:f>
              <c:numCache>
                <c:formatCode>_("$"* #,##0_);_("$"* \(#,##0\);_("$"* "-"??_);_(@_)</c:formatCode>
                <c:ptCount val="171"/>
                <c:pt idx="10">
                  <c:v>148.17804878048781</c:v>
                </c:pt>
                <c:pt idx="11">
                  <c:v>3030.0436915887849</c:v>
                </c:pt>
                <c:pt idx="12">
                  <c:v>2957.4067518248175</c:v>
                </c:pt>
                <c:pt idx="13">
                  <c:v>2970.9570552147238</c:v>
                </c:pt>
                <c:pt idx="14">
                  <c:v>2970.9570552147238</c:v>
                </c:pt>
                <c:pt idx="15">
                  <c:v>2970.9570552147238</c:v>
                </c:pt>
                <c:pt idx="16">
                  <c:v>3047.1673255813953</c:v>
                </c:pt>
                <c:pt idx="17">
                  <c:v>3213.3243584521383</c:v>
                </c:pt>
                <c:pt idx="18">
                  <c:v>3306.0820555555556</c:v>
                </c:pt>
                <c:pt idx="19">
                  <c:v>3319.2298474576269</c:v>
                </c:pt>
                <c:pt idx="20">
                  <c:v>3461.7530482115085</c:v>
                </c:pt>
                <c:pt idx="21">
                  <c:v>3461.7530482115085</c:v>
                </c:pt>
                <c:pt idx="22">
                  <c:v>3461.7530482115085</c:v>
                </c:pt>
                <c:pt idx="23">
                  <c:v>3554.0779110512126</c:v>
                </c:pt>
                <c:pt idx="24">
                  <c:v>3681.0003926096997</c:v>
                </c:pt>
                <c:pt idx="25">
                  <c:v>3662.5613748657356</c:v>
                </c:pt>
                <c:pt idx="26">
                  <c:v>3584.3411344137271</c:v>
                </c:pt>
                <c:pt idx="27">
                  <c:v>3660.6857894736841</c:v>
                </c:pt>
                <c:pt idx="28">
                  <c:v>3660.6857894736841</c:v>
                </c:pt>
                <c:pt idx="29">
                  <c:v>3660.6857894736841</c:v>
                </c:pt>
                <c:pt idx="30">
                  <c:v>3797.9343112947658</c:v>
                </c:pt>
                <c:pt idx="31">
                  <c:v>3824.712590246992</c:v>
                </c:pt>
                <c:pt idx="32">
                  <c:v>3968.1879261363638</c:v>
                </c:pt>
                <c:pt idx="33">
                  <c:v>3986.4005759162301</c:v>
                </c:pt>
                <c:pt idx="34">
                  <c:v>4085.4662931885487</c:v>
                </c:pt>
                <c:pt idx="35">
                  <c:v>4085.4662931885487</c:v>
                </c:pt>
                <c:pt idx="36">
                  <c:v>4085.4662931885487</c:v>
                </c:pt>
                <c:pt idx="37">
                  <c:v>4061.2602170212772</c:v>
                </c:pt>
                <c:pt idx="38">
                  <c:v>4063.4972046783628</c:v>
                </c:pt>
                <c:pt idx="39">
                  <c:v>4089.2346707608326</c:v>
                </c:pt>
                <c:pt idx="40">
                  <c:v>4110.446533249291</c:v>
                </c:pt>
                <c:pt idx="41">
                  <c:v>4141.4944955446963</c:v>
                </c:pt>
                <c:pt idx="42">
                  <c:v>4141.4944955446963</c:v>
                </c:pt>
                <c:pt idx="43">
                  <c:v>4141.4944955446963</c:v>
                </c:pt>
                <c:pt idx="44">
                  <c:v>4137.7468785415131</c:v>
                </c:pt>
                <c:pt idx="45">
                  <c:v>4154.2142701227831</c:v>
                </c:pt>
                <c:pt idx="46">
                  <c:v>4220.4913206759866</c:v>
                </c:pt>
                <c:pt idx="47">
                  <c:v>4192.0051100478468</c:v>
                </c:pt>
                <c:pt idx="48">
                  <c:v>4211.1027250308262</c:v>
                </c:pt>
                <c:pt idx="49">
                  <c:v>4211.1027250308262</c:v>
                </c:pt>
                <c:pt idx="50">
                  <c:v>4211.1027250308262</c:v>
                </c:pt>
                <c:pt idx="51">
                  <c:v>4204.8276841659617</c:v>
                </c:pt>
                <c:pt idx="52">
                  <c:v>4215.0687989918079</c:v>
                </c:pt>
                <c:pt idx="53">
                  <c:v>4238.2258417799749</c:v>
                </c:pt>
                <c:pt idx="54">
                  <c:v>4238.1432747332683</c:v>
                </c:pt>
                <c:pt idx="55">
                  <c:v>4242.8379422339403</c:v>
                </c:pt>
                <c:pt idx="56">
                  <c:v>4242.8379422339403</c:v>
                </c:pt>
                <c:pt idx="57">
                  <c:v>4242.8379422339403</c:v>
                </c:pt>
                <c:pt idx="58">
                  <c:v>4242.8379422339403</c:v>
                </c:pt>
                <c:pt idx="59">
                  <c:v>4245.9555294670108</c:v>
                </c:pt>
                <c:pt idx="60">
                  <c:v>4245.2311182220155</c:v>
                </c:pt>
                <c:pt idx="61">
                  <c:v>4248.8358239225627</c:v>
                </c:pt>
                <c:pt idx="62">
                  <c:v>4249.1154946187307</c:v>
                </c:pt>
                <c:pt idx="63">
                  <c:v>4249.1154946187307</c:v>
                </c:pt>
                <c:pt idx="64">
                  <c:v>4249.1154946187307</c:v>
                </c:pt>
                <c:pt idx="65">
                  <c:v>4242.0830386489852</c:v>
                </c:pt>
                <c:pt idx="66">
                  <c:v>4215.8973742085973</c:v>
                </c:pt>
                <c:pt idx="67">
                  <c:v>4210.2426334911379</c:v>
                </c:pt>
                <c:pt idx="68">
                  <c:v>4208.4766025781082</c:v>
                </c:pt>
                <c:pt idx="69">
                  <c:v>4186.2823510362687</c:v>
                </c:pt>
                <c:pt idx="70">
                  <c:v>4186.2823510362687</c:v>
                </c:pt>
                <c:pt idx="71">
                  <c:v>4186.2823510362687</c:v>
                </c:pt>
                <c:pt idx="72">
                  <c:v>4134.904744957229</c:v>
                </c:pt>
                <c:pt idx="73">
                  <c:v>4325.9303000719347</c:v>
                </c:pt>
                <c:pt idx="74">
                  <c:v>4222.1826736217654</c:v>
                </c:pt>
                <c:pt idx="75">
                  <c:v>4221.4330128860711</c:v>
                </c:pt>
                <c:pt idx="76">
                  <c:v>4187.6350260549707</c:v>
                </c:pt>
                <c:pt idx="77">
                  <c:v>4187.6350260549707</c:v>
                </c:pt>
                <c:pt idx="78">
                  <c:v>4187.6350260549707</c:v>
                </c:pt>
                <c:pt idx="79">
                  <c:v>4200.8483547925607</c:v>
                </c:pt>
                <c:pt idx="80">
                  <c:v>4196.3502285424074</c:v>
                </c:pt>
                <c:pt idx="81">
                  <c:v>4201.7197161682716</c:v>
                </c:pt>
                <c:pt idx="82">
                  <c:v>4202.0459653741018</c:v>
                </c:pt>
                <c:pt idx="83">
                  <c:v>4196.841812481036</c:v>
                </c:pt>
                <c:pt idx="84">
                  <c:v>4196.841812481036</c:v>
                </c:pt>
                <c:pt idx="85">
                  <c:v>4196.841812481036</c:v>
                </c:pt>
                <c:pt idx="86">
                  <c:v>4204.3526853443918</c:v>
                </c:pt>
                <c:pt idx="87">
                  <c:v>4204.3526853443918</c:v>
                </c:pt>
                <c:pt idx="88">
                  <c:v>4204.3526853443918</c:v>
                </c:pt>
                <c:pt idx="89">
                  <c:v>4204.3526853443918</c:v>
                </c:pt>
                <c:pt idx="90">
                  <c:v>4231.6264780192014</c:v>
                </c:pt>
                <c:pt idx="91">
                  <c:v>4231.6264780192014</c:v>
                </c:pt>
                <c:pt idx="92">
                  <c:v>4231.6264780192014</c:v>
                </c:pt>
                <c:pt idx="93">
                  <c:v>4197.5938352703388</c:v>
                </c:pt>
                <c:pt idx="94">
                  <c:v>4200.6249248044915</c:v>
                </c:pt>
                <c:pt idx="95">
                  <c:v>4228.3381057268725</c:v>
                </c:pt>
                <c:pt idx="96">
                  <c:v>4231.645589851164</c:v>
                </c:pt>
                <c:pt idx="97">
                  <c:v>4209.3964432011189</c:v>
                </c:pt>
                <c:pt idx="98">
                  <c:v>4209.3964432011189</c:v>
                </c:pt>
                <c:pt idx="99">
                  <c:v>4209.3964432011189</c:v>
                </c:pt>
                <c:pt idx="100">
                  <c:v>4213.5892215568865</c:v>
                </c:pt>
                <c:pt idx="101">
                  <c:v>4213.3273586598862</c:v>
                </c:pt>
                <c:pt idx="102">
                  <c:v>4217.0312620778968</c:v>
                </c:pt>
                <c:pt idx="103">
                  <c:v>4216.7507226756916</c:v>
                </c:pt>
                <c:pt idx="104">
                  <c:v>4217.5777903739063</c:v>
                </c:pt>
                <c:pt idx="105">
                  <c:v>4217.5777903739063</c:v>
                </c:pt>
                <c:pt idx="106">
                  <c:v>4217.5777903739063</c:v>
                </c:pt>
                <c:pt idx="107">
                  <c:v>4218.8235514669323</c:v>
                </c:pt>
                <c:pt idx="108">
                  <c:v>4219.50729017502</c:v>
                </c:pt>
                <c:pt idx="109">
                  <c:v>4221.033321066242</c:v>
                </c:pt>
                <c:pt idx="110">
                  <c:v>4212.3729962286625</c:v>
                </c:pt>
                <c:pt idx="111">
                  <c:v>4211.8590928039703</c:v>
                </c:pt>
                <c:pt idx="112">
                  <c:v>4211.8590928039703</c:v>
                </c:pt>
                <c:pt idx="113">
                  <c:v>4211.8590928039703</c:v>
                </c:pt>
                <c:pt idx="114">
                  <c:v>4211.6811846413329</c:v>
                </c:pt>
                <c:pt idx="115">
                  <c:v>4206.3728267537344</c:v>
                </c:pt>
                <c:pt idx="116">
                  <c:v>4206.561832212109</c:v>
                </c:pt>
                <c:pt idx="117">
                  <c:v>4205.3133886419755</c:v>
                </c:pt>
                <c:pt idx="118">
                  <c:v>4206.4555187049646</c:v>
                </c:pt>
                <c:pt idx="119">
                  <c:v>4206.4555187049646</c:v>
                </c:pt>
                <c:pt idx="120">
                  <c:v>4206.4555187049646</c:v>
                </c:pt>
                <c:pt idx="121">
                  <c:v>4205.7913694173321</c:v>
                </c:pt>
                <c:pt idx="122">
                  <c:v>4206.1016326530607</c:v>
                </c:pt>
                <c:pt idx="123">
                  <c:v>4209.03037044335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719-48C8-A2A5-75E6B228CB24}"/>
            </c:ext>
          </c:extLst>
        </c:ser>
        <c:ser>
          <c:idx val="21"/>
          <c:order val="21"/>
          <c:tx>
            <c:strRef>
              <c:f>'Days Before Start Data'!$W$3</c:f>
              <c:strCache>
                <c:ptCount val="1"/>
                <c:pt idx="0">
                  <c:v>2022 Cumulative Avg per Finalized Student</c:v>
                </c:pt>
              </c:strCache>
            </c:strRef>
          </c:tx>
          <c:spPr>
            <a:ln w="28575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'Days Before Start Data'!$O$5:$O$174</c:f>
              <c:numCache>
                <c:formatCode>_(* #,##0_);_(* \(#,##0\);_(* "-"??_);_(@_)</c:formatCode>
                <c:ptCount val="170"/>
                <c:pt idx="0">
                  <c:v>50</c:v>
                </c:pt>
                <c:pt idx="1">
                  <c:v>49</c:v>
                </c:pt>
                <c:pt idx="2">
                  <c:v>48</c:v>
                </c:pt>
                <c:pt idx="3">
                  <c:v>47</c:v>
                </c:pt>
                <c:pt idx="4">
                  <c:v>46</c:v>
                </c:pt>
                <c:pt idx="5">
                  <c:v>45</c:v>
                </c:pt>
                <c:pt idx="6">
                  <c:v>44</c:v>
                </c:pt>
                <c:pt idx="7">
                  <c:v>43</c:v>
                </c:pt>
                <c:pt idx="8">
                  <c:v>42</c:v>
                </c:pt>
                <c:pt idx="9">
                  <c:v>41</c:v>
                </c:pt>
                <c:pt idx="10">
                  <c:v>40</c:v>
                </c:pt>
                <c:pt idx="11">
                  <c:v>39</c:v>
                </c:pt>
                <c:pt idx="12">
                  <c:v>38</c:v>
                </c:pt>
                <c:pt idx="13">
                  <c:v>37</c:v>
                </c:pt>
                <c:pt idx="14">
                  <c:v>36</c:v>
                </c:pt>
                <c:pt idx="15">
                  <c:v>35</c:v>
                </c:pt>
                <c:pt idx="16">
                  <c:v>34</c:v>
                </c:pt>
                <c:pt idx="17">
                  <c:v>33</c:v>
                </c:pt>
                <c:pt idx="18">
                  <c:v>32</c:v>
                </c:pt>
                <c:pt idx="19">
                  <c:v>31</c:v>
                </c:pt>
                <c:pt idx="20">
                  <c:v>30</c:v>
                </c:pt>
                <c:pt idx="21">
                  <c:v>29</c:v>
                </c:pt>
                <c:pt idx="22">
                  <c:v>28</c:v>
                </c:pt>
                <c:pt idx="23">
                  <c:v>27</c:v>
                </c:pt>
                <c:pt idx="24">
                  <c:v>26</c:v>
                </c:pt>
                <c:pt idx="25">
                  <c:v>25</c:v>
                </c:pt>
                <c:pt idx="26">
                  <c:v>24</c:v>
                </c:pt>
                <c:pt idx="27">
                  <c:v>23</c:v>
                </c:pt>
                <c:pt idx="28">
                  <c:v>22</c:v>
                </c:pt>
                <c:pt idx="29">
                  <c:v>21</c:v>
                </c:pt>
                <c:pt idx="30">
                  <c:v>20</c:v>
                </c:pt>
                <c:pt idx="31">
                  <c:v>19</c:v>
                </c:pt>
                <c:pt idx="32">
                  <c:v>18</c:v>
                </c:pt>
                <c:pt idx="33">
                  <c:v>17</c:v>
                </c:pt>
                <c:pt idx="34">
                  <c:v>16</c:v>
                </c:pt>
                <c:pt idx="35">
                  <c:v>15</c:v>
                </c:pt>
                <c:pt idx="36">
                  <c:v>14</c:v>
                </c:pt>
                <c:pt idx="37">
                  <c:v>13</c:v>
                </c:pt>
                <c:pt idx="38">
                  <c:v>12</c:v>
                </c:pt>
                <c:pt idx="39">
                  <c:v>11</c:v>
                </c:pt>
                <c:pt idx="40">
                  <c:v>10</c:v>
                </c:pt>
                <c:pt idx="41">
                  <c:v>9</c:v>
                </c:pt>
                <c:pt idx="42">
                  <c:v>8</c:v>
                </c:pt>
                <c:pt idx="43">
                  <c:v>7</c:v>
                </c:pt>
                <c:pt idx="44">
                  <c:v>6</c:v>
                </c:pt>
                <c:pt idx="45">
                  <c:v>5</c:v>
                </c:pt>
                <c:pt idx="46">
                  <c:v>4</c:v>
                </c:pt>
                <c:pt idx="47">
                  <c:v>3</c:v>
                </c:pt>
                <c:pt idx="48">
                  <c:v>2</c:v>
                </c:pt>
                <c:pt idx="49">
                  <c:v>1</c:v>
                </c:pt>
                <c:pt idx="50">
                  <c:v>0</c:v>
                </c:pt>
                <c:pt idx="51">
                  <c:v>-1</c:v>
                </c:pt>
                <c:pt idx="52">
                  <c:v>-2</c:v>
                </c:pt>
                <c:pt idx="53">
                  <c:v>-3</c:v>
                </c:pt>
                <c:pt idx="54">
                  <c:v>-4</c:v>
                </c:pt>
                <c:pt idx="55">
                  <c:v>-5</c:v>
                </c:pt>
                <c:pt idx="56">
                  <c:v>-6</c:v>
                </c:pt>
                <c:pt idx="57">
                  <c:v>-7</c:v>
                </c:pt>
                <c:pt idx="58">
                  <c:v>-8</c:v>
                </c:pt>
                <c:pt idx="59">
                  <c:v>-9</c:v>
                </c:pt>
                <c:pt idx="60">
                  <c:v>-10</c:v>
                </c:pt>
                <c:pt idx="61">
                  <c:v>-11</c:v>
                </c:pt>
                <c:pt idx="62">
                  <c:v>-12</c:v>
                </c:pt>
                <c:pt idx="63">
                  <c:v>-13</c:v>
                </c:pt>
                <c:pt idx="64">
                  <c:v>-14</c:v>
                </c:pt>
                <c:pt idx="65">
                  <c:v>-15</c:v>
                </c:pt>
                <c:pt idx="66">
                  <c:v>-16</c:v>
                </c:pt>
                <c:pt idx="67">
                  <c:v>-17</c:v>
                </c:pt>
                <c:pt idx="68">
                  <c:v>-18</c:v>
                </c:pt>
                <c:pt idx="69">
                  <c:v>-19</c:v>
                </c:pt>
                <c:pt idx="70">
                  <c:v>-20</c:v>
                </c:pt>
                <c:pt idx="71">
                  <c:v>-21</c:v>
                </c:pt>
                <c:pt idx="72">
                  <c:v>-22</c:v>
                </c:pt>
                <c:pt idx="73">
                  <c:v>-23</c:v>
                </c:pt>
                <c:pt idx="74">
                  <c:v>-24</c:v>
                </c:pt>
                <c:pt idx="75">
                  <c:v>-25</c:v>
                </c:pt>
                <c:pt idx="76">
                  <c:v>-26</c:v>
                </c:pt>
                <c:pt idx="77">
                  <c:v>-27</c:v>
                </c:pt>
                <c:pt idx="78">
                  <c:v>-28</c:v>
                </c:pt>
                <c:pt idx="79">
                  <c:v>-29</c:v>
                </c:pt>
                <c:pt idx="80">
                  <c:v>-30</c:v>
                </c:pt>
                <c:pt idx="81">
                  <c:v>-31</c:v>
                </c:pt>
                <c:pt idx="82">
                  <c:v>-32</c:v>
                </c:pt>
                <c:pt idx="83">
                  <c:v>-33</c:v>
                </c:pt>
                <c:pt idx="84">
                  <c:v>-34</c:v>
                </c:pt>
                <c:pt idx="85">
                  <c:v>-35</c:v>
                </c:pt>
                <c:pt idx="86">
                  <c:v>-36</c:v>
                </c:pt>
                <c:pt idx="87">
                  <c:v>-37</c:v>
                </c:pt>
                <c:pt idx="88">
                  <c:v>-38</c:v>
                </c:pt>
                <c:pt idx="89">
                  <c:v>-39</c:v>
                </c:pt>
                <c:pt idx="90">
                  <c:v>-40</c:v>
                </c:pt>
                <c:pt idx="91">
                  <c:v>-41</c:v>
                </c:pt>
                <c:pt idx="92">
                  <c:v>-42</c:v>
                </c:pt>
                <c:pt idx="93">
                  <c:v>-43</c:v>
                </c:pt>
                <c:pt idx="94">
                  <c:v>-44</c:v>
                </c:pt>
                <c:pt idx="95">
                  <c:v>-45</c:v>
                </c:pt>
                <c:pt idx="96">
                  <c:v>-46</c:v>
                </c:pt>
                <c:pt idx="97">
                  <c:v>-47</c:v>
                </c:pt>
                <c:pt idx="98">
                  <c:v>-48</c:v>
                </c:pt>
                <c:pt idx="99">
                  <c:v>-49</c:v>
                </c:pt>
                <c:pt idx="100">
                  <c:v>-50</c:v>
                </c:pt>
                <c:pt idx="101">
                  <c:v>-51</c:v>
                </c:pt>
                <c:pt idx="102">
                  <c:v>-52</c:v>
                </c:pt>
                <c:pt idx="103">
                  <c:v>-53</c:v>
                </c:pt>
                <c:pt idx="104">
                  <c:v>-54</c:v>
                </c:pt>
                <c:pt idx="105">
                  <c:v>-55</c:v>
                </c:pt>
                <c:pt idx="106">
                  <c:v>-56</c:v>
                </c:pt>
                <c:pt idx="107">
                  <c:v>-57</c:v>
                </c:pt>
                <c:pt idx="108">
                  <c:v>-58</c:v>
                </c:pt>
                <c:pt idx="109">
                  <c:v>-59</c:v>
                </c:pt>
                <c:pt idx="110">
                  <c:v>-60</c:v>
                </c:pt>
                <c:pt idx="111">
                  <c:v>-61</c:v>
                </c:pt>
                <c:pt idx="112">
                  <c:v>-62</c:v>
                </c:pt>
                <c:pt idx="113">
                  <c:v>-63</c:v>
                </c:pt>
                <c:pt idx="114">
                  <c:v>-64</c:v>
                </c:pt>
                <c:pt idx="115">
                  <c:v>-65</c:v>
                </c:pt>
                <c:pt idx="116">
                  <c:v>-66</c:v>
                </c:pt>
                <c:pt idx="117">
                  <c:v>-67</c:v>
                </c:pt>
                <c:pt idx="118">
                  <c:v>-68</c:v>
                </c:pt>
                <c:pt idx="119">
                  <c:v>-69</c:v>
                </c:pt>
                <c:pt idx="120">
                  <c:v>-70</c:v>
                </c:pt>
                <c:pt idx="121">
                  <c:v>-71</c:v>
                </c:pt>
                <c:pt idx="122">
                  <c:v>-72</c:v>
                </c:pt>
                <c:pt idx="123">
                  <c:v>-73</c:v>
                </c:pt>
                <c:pt idx="124">
                  <c:v>-74</c:v>
                </c:pt>
                <c:pt idx="125">
                  <c:v>-75</c:v>
                </c:pt>
                <c:pt idx="126">
                  <c:v>-76</c:v>
                </c:pt>
                <c:pt idx="127">
                  <c:v>-77</c:v>
                </c:pt>
                <c:pt idx="128">
                  <c:v>-78</c:v>
                </c:pt>
                <c:pt idx="129">
                  <c:v>-79</c:v>
                </c:pt>
                <c:pt idx="130">
                  <c:v>-80</c:v>
                </c:pt>
                <c:pt idx="131">
                  <c:v>-81</c:v>
                </c:pt>
                <c:pt idx="132">
                  <c:v>-82</c:v>
                </c:pt>
                <c:pt idx="133">
                  <c:v>-83</c:v>
                </c:pt>
                <c:pt idx="134">
                  <c:v>-84</c:v>
                </c:pt>
                <c:pt idx="135">
                  <c:v>-85</c:v>
                </c:pt>
                <c:pt idx="136">
                  <c:v>-86</c:v>
                </c:pt>
                <c:pt idx="137">
                  <c:v>-87</c:v>
                </c:pt>
                <c:pt idx="138">
                  <c:v>-88</c:v>
                </c:pt>
                <c:pt idx="139">
                  <c:v>-89</c:v>
                </c:pt>
                <c:pt idx="140">
                  <c:v>-90</c:v>
                </c:pt>
                <c:pt idx="141">
                  <c:v>-91</c:v>
                </c:pt>
                <c:pt idx="142">
                  <c:v>-92</c:v>
                </c:pt>
                <c:pt idx="143">
                  <c:v>-93</c:v>
                </c:pt>
                <c:pt idx="144">
                  <c:v>-94</c:v>
                </c:pt>
                <c:pt idx="145">
                  <c:v>-95</c:v>
                </c:pt>
                <c:pt idx="146">
                  <c:v>-96</c:v>
                </c:pt>
                <c:pt idx="147">
                  <c:v>-97</c:v>
                </c:pt>
                <c:pt idx="148">
                  <c:v>-98</c:v>
                </c:pt>
                <c:pt idx="149">
                  <c:v>-99</c:v>
                </c:pt>
                <c:pt idx="150">
                  <c:v>-100</c:v>
                </c:pt>
                <c:pt idx="151">
                  <c:v>-101</c:v>
                </c:pt>
                <c:pt idx="152">
                  <c:v>-102</c:v>
                </c:pt>
                <c:pt idx="153">
                  <c:v>-103</c:v>
                </c:pt>
                <c:pt idx="154">
                  <c:v>-104</c:v>
                </c:pt>
                <c:pt idx="155">
                  <c:v>-105</c:v>
                </c:pt>
                <c:pt idx="156">
                  <c:v>-106</c:v>
                </c:pt>
                <c:pt idx="157">
                  <c:v>-107</c:v>
                </c:pt>
                <c:pt idx="158">
                  <c:v>-109</c:v>
                </c:pt>
                <c:pt idx="159">
                  <c:v>-110</c:v>
                </c:pt>
                <c:pt idx="160">
                  <c:v>-111</c:v>
                </c:pt>
                <c:pt idx="161">
                  <c:v>-112</c:v>
                </c:pt>
                <c:pt idx="162">
                  <c:v>-113</c:v>
                </c:pt>
                <c:pt idx="163">
                  <c:v>-114</c:v>
                </c:pt>
                <c:pt idx="164">
                  <c:v>-115</c:v>
                </c:pt>
                <c:pt idx="165">
                  <c:v>-116</c:v>
                </c:pt>
                <c:pt idx="166">
                  <c:v>-117</c:v>
                </c:pt>
                <c:pt idx="167">
                  <c:v>-118</c:v>
                </c:pt>
                <c:pt idx="168">
                  <c:v>-119</c:v>
                </c:pt>
                <c:pt idx="169">
                  <c:v>-120</c:v>
                </c:pt>
              </c:numCache>
            </c:numRef>
          </c:cat>
          <c:val>
            <c:numRef>
              <c:f>'Days Before Start Data'!$W$4:$W$174</c:f>
              <c:numCache>
                <c:formatCode>_("$"* #,##0_);_("$"* \(#,##0\);_("$"* "-"??_);_(@_)</c:formatCode>
                <c:ptCount val="171"/>
                <c:pt idx="3">
                  <c:v>2638.0829213483148</c:v>
                </c:pt>
                <c:pt idx="4">
                  <c:v>2808.5823868312759</c:v>
                </c:pt>
                <c:pt idx="5">
                  <c:v>2889.4373088685015</c:v>
                </c:pt>
                <c:pt idx="6">
                  <c:v>2939.4311398963728</c:v>
                </c:pt>
                <c:pt idx="7">
                  <c:v>2939.4311398963728</c:v>
                </c:pt>
                <c:pt idx="8">
                  <c:v>2939.4311398963728</c:v>
                </c:pt>
                <c:pt idx="9">
                  <c:v>3029.4298712446348</c:v>
                </c:pt>
                <c:pt idx="10">
                  <c:v>3070.855813953488</c:v>
                </c:pt>
                <c:pt idx="11">
                  <c:v>3105.0465957446809</c:v>
                </c:pt>
                <c:pt idx="12">
                  <c:v>3208.0357142857142</c:v>
                </c:pt>
                <c:pt idx="13">
                  <c:v>3291.5405438066464</c:v>
                </c:pt>
                <c:pt idx="14">
                  <c:v>3291.5405438066464</c:v>
                </c:pt>
                <c:pt idx="15">
                  <c:v>3291.5405438066464</c:v>
                </c:pt>
                <c:pt idx="16">
                  <c:v>3432.2839541160597</c:v>
                </c:pt>
                <c:pt idx="17">
                  <c:v>3517.2845886889463</c:v>
                </c:pt>
                <c:pt idx="18">
                  <c:v>3571.5742460796141</c:v>
                </c:pt>
                <c:pt idx="19">
                  <c:v>3669.9086748329623</c:v>
                </c:pt>
                <c:pt idx="20">
                  <c:v>3717.443242392445</c:v>
                </c:pt>
                <c:pt idx="21">
                  <c:v>3717.443242392445</c:v>
                </c:pt>
                <c:pt idx="22">
                  <c:v>3717.443242392445</c:v>
                </c:pt>
                <c:pt idx="23">
                  <c:v>3723.0124372093023</c:v>
                </c:pt>
                <c:pt idx="24">
                  <c:v>3712.7914199134207</c:v>
                </c:pt>
                <c:pt idx="25">
                  <c:v>3864.7330414386238</c:v>
                </c:pt>
                <c:pt idx="26">
                  <c:v>3905.1263562453805</c:v>
                </c:pt>
                <c:pt idx="27">
                  <c:v>3844.9079279279276</c:v>
                </c:pt>
                <c:pt idx="28">
                  <c:v>3844.9079279279276</c:v>
                </c:pt>
                <c:pt idx="29">
                  <c:v>3844.9079279279276</c:v>
                </c:pt>
                <c:pt idx="30">
                  <c:v>3784.8438187311176</c:v>
                </c:pt>
                <c:pt idx="31">
                  <c:v>3818.5540645879732</c:v>
                </c:pt>
                <c:pt idx="32">
                  <c:v>3863.9909580528224</c:v>
                </c:pt>
                <c:pt idx="33">
                  <c:v>3904.1828474903477</c:v>
                </c:pt>
                <c:pt idx="34">
                  <c:v>3918.4158570119157</c:v>
                </c:pt>
                <c:pt idx="35">
                  <c:v>3918.4158570119157</c:v>
                </c:pt>
                <c:pt idx="36">
                  <c:v>3918.4158570119157</c:v>
                </c:pt>
                <c:pt idx="37">
                  <c:v>3968.3636956521741</c:v>
                </c:pt>
                <c:pt idx="38">
                  <c:v>3983.6171610011211</c:v>
                </c:pt>
                <c:pt idx="39">
                  <c:v>4025.5803019121104</c:v>
                </c:pt>
                <c:pt idx="40">
                  <c:v>4020.0709420970265</c:v>
                </c:pt>
                <c:pt idx="41">
                  <c:v>4051.7801173364624</c:v>
                </c:pt>
                <c:pt idx="42">
                  <c:v>4051.7801173364624</c:v>
                </c:pt>
                <c:pt idx="43">
                  <c:v>4051.7801173364624</c:v>
                </c:pt>
                <c:pt idx="44">
                  <c:v>4057.5888418880577</c:v>
                </c:pt>
                <c:pt idx="45">
                  <c:v>4045.6943019135365</c:v>
                </c:pt>
                <c:pt idx="46">
                  <c:v>4024.3968867512021</c:v>
                </c:pt>
                <c:pt idx="47">
                  <c:v>4333.3902238003011</c:v>
                </c:pt>
                <c:pt idx="48">
                  <c:v>4009.2430422794123</c:v>
                </c:pt>
                <c:pt idx="49">
                  <c:v>4009.2430422794123</c:v>
                </c:pt>
                <c:pt idx="50">
                  <c:v>4009.2430422794123</c:v>
                </c:pt>
                <c:pt idx="51">
                  <c:v>3943.2199109748981</c:v>
                </c:pt>
                <c:pt idx="52">
                  <c:v>3941.8705606868739</c:v>
                </c:pt>
                <c:pt idx="53">
                  <c:v>3941.1571889753727</c:v>
                </c:pt>
                <c:pt idx="54">
                  <c:v>3944.9684326097931</c:v>
                </c:pt>
                <c:pt idx="55">
                  <c:v>3949.66</c:v>
                </c:pt>
                <c:pt idx="56">
                  <c:v>3949.66</c:v>
                </c:pt>
                <c:pt idx="57">
                  <c:v>3949.66</c:v>
                </c:pt>
                <c:pt idx="58">
                  <c:v>3949.66</c:v>
                </c:pt>
                <c:pt idx="59">
                  <c:v>3955.7728494293779</c:v>
                </c:pt>
                <c:pt idx="60">
                  <c:v>3958.5866654465594</c:v>
                </c:pt>
                <c:pt idx="61">
                  <c:v>3948.3621219395104</c:v>
                </c:pt>
                <c:pt idx="62">
                  <c:v>3941.105694790554</c:v>
                </c:pt>
                <c:pt idx="63">
                  <c:v>3941.105694790554</c:v>
                </c:pt>
                <c:pt idx="64">
                  <c:v>3941.105694790554</c:v>
                </c:pt>
                <c:pt idx="65">
                  <c:v>3950.4950726676043</c:v>
                </c:pt>
                <c:pt idx="66">
                  <c:v>3953.3790670823232</c:v>
                </c:pt>
                <c:pt idx="67">
                  <c:v>3953.9408444749179</c:v>
                </c:pt>
                <c:pt idx="68">
                  <c:v>3945.7218381607122</c:v>
                </c:pt>
                <c:pt idx="69">
                  <c:v>3923.2970144799378</c:v>
                </c:pt>
                <c:pt idx="70">
                  <c:v>3923.2970144799378</c:v>
                </c:pt>
                <c:pt idx="71">
                  <c:v>3923.2970144799378</c:v>
                </c:pt>
                <c:pt idx="72">
                  <c:v>3936.0573168370088</c:v>
                </c:pt>
                <c:pt idx="73">
                  <c:v>3924.0448392484345</c:v>
                </c:pt>
                <c:pt idx="74">
                  <c:v>3926.3384617791216</c:v>
                </c:pt>
                <c:pt idx="75">
                  <c:v>3926.2358046695854</c:v>
                </c:pt>
                <c:pt idx="76">
                  <c:v>3929.7532295355131</c:v>
                </c:pt>
                <c:pt idx="77">
                  <c:v>3929.7532295355131</c:v>
                </c:pt>
                <c:pt idx="78">
                  <c:v>3929.7532295355131</c:v>
                </c:pt>
                <c:pt idx="79">
                  <c:v>3931.4425257356761</c:v>
                </c:pt>
                <c:pt idx="80">
                  <c:v>3936.725977955703</c:v>
                </c:pt>
                <c:pt idx="81">
                  <c:v>3936.396227806043</c:v>
                </c:pt>
                <c:pt idx="82">
                  <c:v>3939.4920902489625</c:v>
                </c:pt>
                <c:pt idx="83">
                  <c:v>3941.6360325186415</c:v>
                </c:pt>
                <c:pt idx="84">
                  <c:v>3941.6360325186415</c:v>
                </c:pt>
                <c:pt idx="85">
                  <c:v>3941.6360325186415</c:v>
                </c:pt>
                <c:pt idx="86">
                  <c:v>3944.0555170630819</c:v>
                </c:pt>
                <c:pt idx="87">
                  <c:v>3942.5627712337259</c:v>
                </c:pt>
                <c:pt idx="88">
                  <c:v>3947.5306270627066</c:v>
                </c:pt>
                <c:pt idx="89">
                  <c:v>3934.9814668705399</c:v>
                </c:pt>
                <c:pt idx="90">
                  <c:v>3932.5746348657449</c:v>
                </c:pt>
                <c:pt idx="91">
                  <c:v>3932.5746348657449</c:v>
                </c:pt>
                <c:pt idx="92">
                  <c:v>3932.5746348657449</c:v>
                </c:pt>
                <c:pt idx="93">
                  <c:v>3932.5746348657449</c:v>
                </c:pt>
                <c:pt idx="94">
                  <c:v>3918.6894482130201</c:v>
                </c:pt>
                <c:pt idx="95">
                  <c:v>3917.7482329723712</c:v>
                </c:pt>
                <c:pt idx="96">
                  <c:v>3916.764482444602</c:v>
                </c:pt>
                <c:pt idx="97">
                  <c:v>3921.4063101387624</c:v>
                </c:pt>
                <c:pt idx="98">
                  <c:v>3921.4063101387624</c:v>
                </c:pt>
                <c:pt idx="99">
                  <c:v>3921.4063101387624</c:v>
                </c:pt>
                <c:pt idx="100">
                  <c:v>3919.8728702954272</c:v>
                </c:pt>
                <c:pt idx="101">
                  <c:v>3919.7451729718787</c:v>
                </c:pt>
                <c:pt idx="102">
                  <c:v>3910.7990220024226</c:v>
                </c:pt>
                <c:pt idx="103">
                  <c:v>3909.3771614530779</c:v>
                </c:pt>
                <c:pt idx="104">
                  <c:v>3913.3225310323942</c:v>
                </c:pt>
                <c:pt idx="105">
                  <c:v>3913.3225310323942</c:v>
                </c:pt>
                <c:pt idx="106">
                  <c:v>3913.3225310323942</c:v>
                </c:pt>
                <c:pt idx="107">
                  <c:v>3913.7980468355709</c:v>
                </c:pt>
                <c:pt idx="108">
                  <c:v>3913.4325814915737</c:v>
                </c:pt>
                <c:pt idx="109">
                  <c:v>3912.9384774492987</c:v>
                </c:pt>
                <c:pt idx="110">
                  <c:v>3915.0558186220114</c:v>
                </c:pt>
                <c:pt idx="111">
                  <c:v>3918.2179030792527</c:v>
                </c:pt>
                <c:pt idx="112">
                  <c:v>3918.2179030792527</c:v>
                </c:pt>
                <c:pt idx="113">
                  <c:v>3918.2179030792527</c:v>
                </c:pt>
                <c:pt idx="114">
                  <c:v>3918.7448935311331</c:v>
                </c:pt>
                <c:pt idx="115">
                  <c:v>3924.1394847964439</c:v>
                </c:pt>
                <c:pt idx="116">
                  <c:v>3923.9817202020204</c:v>
                </c:pt>
                <c:pt idx="117">
                  <c:v>3924.3858626262627</c:v>
                </c:pt>
                <c:pt idx="118">
                  <c:v>3923.6949924250075</c:v>
                </c:pt>
                <c:pt idx="119">
                  <c:v>3923.6949924250075</c:v>
                </c:pt>
                <c:pt idx="120">
                  <c:v>3923.6949924250075</c:v>
                </c:pt>
                <c:pt idx="121">
                  <c:v>3928.0481161029779</c:v>
                </c:pt>
                <c:pt idx="122">
                  <c:v>3928.0481161029779</c:v>
                </c:pt>
                <c:pt idx="123">
                  <c:v>3929.5829125429204</c:v>
                </c:pt>
                <c:pt idx="124">
                  <c:v>3932.9868657168836</c:v>
                </c:pt>
                <c:pt idx="125">
                  <c:v>3932.9868657168836</c:v>
                </c:pt>
                <c:pt idx="126">
                  <c:v>3932.9868657168836</c:v>
                </c:pt>
                <c:pt idx="127">
                  <c:v>3932.9868657168836</c:v>
                </c:pt>
                <c:pt idx="128">
                  <c:v>3933.584206060606</c:v>
                </c:pt>
                <c:pt idx="129">
                  <c:v>3935.5772721761978</c:v>
                </c:pt>
                <c:pt idx="130">
                  <c:v>3934.926418181818</c:v>
                </c:pt>
                <c:pt idx="131">
                  <c:v>3937.3126682838083</c:v>
                </c:pt>
                <c:pt idx="132">
                  <c:v>3937.9658953112366</c:v>
                </c:pt>
                <c:pt idx="133">
                  <c:v>3937.9658953112366</c:v>
                </c:pt>
                <c:pt idx="134">
                  <c:v>3937.9658953112366</c:v>
                </c:pt>
                <c:pt idx="135">
                  <c:v>3937.8556689571546</c:v>
                </c:pt>
                <c:pt idx="136">
                  <c:v>3937.059666599313</c:v>
                </c:pt>
                <c:pt idx="137">
                  <c:v>3938.0236843168959</c:v>
                </c:pt>
                <c:pt idx="138">
                  <c:v>3938.0236843168959</c:v>
                </c:pt>
                <c:pt idx="139">
                  <c:v>3938.0236843168959</c:v>
                </c:pt>
                <c:pt idx="140">
                  <c:v>3938.0236843168959</c:v>
                </c:pt>
                <c:pt idx="141">
                  <c:v>3938.0236843168959</c:v>
                </c:pt>
                <c:pt idx="142">
                  <c:v>3938.0236843168959</c:v>
                </c:pt>
                <c:pt idx="143">
                  <c:v>3936.9943997574774</c:v>
                </c:pt>
                <c:pt idx="144">
                  <c:v>3937.2730578011319</c:v>
                </c:pt>
                <c:pt idx="145">
                  <c:v>3937.0222655618436</c:v>
                </c:pt>
                <c:pt idx="146">
                  <c:v>3937.3005821121778</c:v>
                </c:pt>
                <c:pt idx="147">
                  <c:v>3937.3005821121778</c:v>
                </c:pt>
                <c:pt idx="148">
                  <c:v>3937.3005821121778</c:v>
                </c:pt>
                <c:pt idx="149">
                  <c:v>3940.8844325308519</c:v>
                </c:pt>
                <c:pt idx="150">
                  <c:v>3926.5824077806892</c:v>
                </c:pt>
                <c:pt idx="151">
                  <c:v>3926.6070623803289</c:v>
                </c:pt>
                <c:pt idx="152">
                  <c:v>3926.6241953038398</c:v>
                </c:pt>
                <c:pt idx="153">
                  <c:v>3927.8594383948375</c:v>
                </c:pt>
                <c:pt idx="154">
                  <c:v>3927.8594383948375</c:v>
                </c:pt>
                <c:pt idx="155">
                  <c:v>3927.8594383948375</c:v>
                </c:pt>
                <c:pt idx="156">
                  <c:v>3929.0936227937473</c:v>
                </c:pt>
                <c:pt idx="157">
                  <c:v>3927.9676335954832</c:v>
                </c:pt>
                <c:pt idx="158">
                  <c:v>3935.2276022623978</c:v>
                </c:pt>
                <c:pt idx="159">
                  <c:v>3936.5995848904154</c:v>
                </c:pt>
                <c:pt idx="160">
                  <c:v>3936.5995848904154</c:v>
                </c:pt>
                <c:pt idx="161">
                  <c:v>3936.5995848904154</c:v>
                </c:pt>
                <c:pt idx="162">
                  <c:v>3936.5995848904154</c:v>
                </c:pt>
                <c:pt idx="163">
                  <c:v>3936.5995848904154</c:v>
                </c:pt>
                <c:pt idx="164">
                  <c:v>3937.0201181818184</c:v>
                </c:pt>
                <c:pt idx="165">
                  <c:v>3937.4875411657745</c:v>
                </c:pt>
                <c:pt idx="166">
                  <c:v>3937.106987878788</c:v>
                </c:pt>
                <c:pt idx="167">
                  <c:v>3937.106987878788</c:v>
                </c:pt>
                <c:pt idx="168">
                  <c:v>3937.106987878788</c:v>
                </c:pt>
                <c:pt idx="169">
                  <c:v>3937.106987878788</c:v>
                </c:pt>
                <c:pt idx="170">
                  <c:v>3937.106987878788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719-48C8-A2A5-75E6B228C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855663"/>
        <c:axId val="1125856911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'Days Before Start Data'!$B$3</c15:sqref>
                        </c15:formulaRef>
                      </c:ext>
                    </c:extLst>
                    <c:strCache>
                      <c:ptCount val="1"/>
                      <c:pt idx="0">
                        <c:v>Days Before Start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'Days Before Start Data'!$B$4:$B$4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3719-48C8-A2A5-75E6B228CB24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Data'!$C$3</c15:sqref>
                        </c15:formulaRef>
                      </c:ext>
                    </c:extLst>
                    <c:strCache>
                      <c:ptCount val="1"/>
                      <c:pt idx="0">
                        <c:v>2023 # of Students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Data'!$C$4:$C$4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3719-48C8-A2A5-75E6B228CB24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Data'!$D$3</c15:sqref>
                        </c15:formulaRef>
                      </c:ext>
                    </c:extLst>
                    <c:strCache>
                      <c:ptCount val="1"/>
                      <c:pt idx="0">
                        <c:v>2023 # Students Paid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Data'!$D$4:$D$4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3719-48C8-A2A5-75E6B228CB24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Data'!$E$3</c15:sqref>
                        </c15:formulaRef>
                      </c:ext>
                    </c:extLst>
                    <c:strCache>
                      <c:ptCount val="1"/>
                      <c:pt idx="0">
                        <c:v>2023 # Confirmed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Data'!$E$4:$E$4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3719-48C8-A2A5-75E6B228CB24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Data'!$F$3</c15:sqref>
                        </c15:formulaRef>
                      </c:ext>
                    </c:extLst>
                    <c:strCache>
                      <c:ptCount val="1"/>
                      <c:pt idx="0">
                        <c:v>2023 % Students PAID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Data'!$F$4:$F$4</c15:sqref>
                        </c15:formulaRef>
                      </c:ext>
                    </c:extLst>
                    <c:numCache>
                      <c:formatCode>0.0%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3719-48C8-A2A5-75E6B228CB24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Data'!$G$3</c15:sqref>
                        </c15:formulaRef>
                      </c:ext>
                    </c:extLst>
                    <c:strCache>
                      <c:ptCount val="1"/>
                      <c:pt idx="0">
                        <c:v>2023 Tuition Finalized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Data'!$G$4:$G$4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3719-48C8-A2A5-75E6B228CB24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Data'!$H$3</c15:sqref>
                        </c15:formulaRef>
                      </c:ext>
                    </c:extLst>
                    <c:strCache>
                      <c:ptCount val="1"/>
                      <c:pt idx="0">
                        <c:v>2023 Tuition Confirmed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Data'!$H$4:$H$4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3719-48C8-A2A5-75E6B228CB24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Data'!$I$3</c15:sqref>
                        </c15:formulaRef>
                      </c:ext>
                    </c:extLst>
                    <c:strCache>
                      <c:ptCount val="1"/>
                      <c:pt idx="0">
                        <c:v>2023 Total Assessed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Data'!$I$4:$I$4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3719-48C8-A2A5-75E6B228CB24}"/>
                  </c:ext>
                </c:extLst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Data'!$J$3</c15:sqref>
                        </c15:formulaRef>
                      </c:ext>
                    </c:extLst>
                    <c:strCache>
                      <c:ptCount val="1"/>
                      <c:pt idx="0">
                        <c:v>2023 Budget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Data'!$J$4:$J$4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3719-48C8-A2A5-75E6B228CB24}"/>
                  </c:ext>
                </c:extLst>
              </c15:ser>
            </c15:filteredLineSeries>
            <c15:filteredLine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Data'!$L$3</c15:sqref>
                        </c15:formulaRef>
                      </c:ext>
                    </c:extLst>
                    <c:strCache>
                      <c:ptCount val="1"/>
                      <c:pt idx="0">
                        <c:v>2023 Cumulative Avg per Assessed Student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Data'!$L$4:$L$4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3719-48C8-A2A5-75E6B228CB24}"/>
                  </c:ext>
                </c:extLst>
              </c15:ser>
            </c15:filteredLineSeries>
            <c15:filteredLine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Data'!$M$3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Data'!$M$4:$M$169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66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3719-48C8-A2A5-75E6B228CB24}"/>
                  </c:ext>
                </c:extLst>
              </c15:ser>
            </c15:filteredLineSeries>
            <c15:filteredLine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Data'!$N$3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Data'!$N$5:$N$150</c15:sqref>
                        </c15:formulaRef>
                      </c:ext>
                    </c:extLst>
                    <c:numCache>
                      <c:formatCode>m/d/yyyy</c:formatCode>
                      <c:ptCount val="146"/>
                      <c:pt idx="0">
                        <c:v>44752</c:v>
                      </c:pt>
                      <c:pt idx="1">
                        <c:v>44753</c:v>
                      </c:pt>
                      <c:pt idx="2">
                        <c:v>44754</c:v>
                      </c:pt>
                      <c:pt idx="3">
                        <c:v>44755</c:v>
                      </c:pt>
                      <c:pt idx="4">
                        <c:v>44756</c:v>
                      </c:pt>
                      <c:pt idx="5">
                        <c:v>44757</c:v>
                      </c:pt>
                      <c:pt idx="6">
                        <c:v>44758</c:v>
                      </c:pt>
                      <c:pt idx="7">
                        <c:v>44759</c:v>
                      </c:pt>
                      <c:pt idx="8">
                        <c:v>44760</c:v>
                      </c:pt>
                      <c:pt idx="9">
                        <c:v>44761</c:v>
                      </c:pt>
                      <c:pt idx="10">
                        <c:v>44762</c:v>
                      </c:pt>
                      <c:pt idx="11">
                        <c:v>44763</c:v>
                      </c:pt>
                      <c:pt idx="12">
                        <c:v>44764</c:v>
                      </c:pt>
                      <c:pt idx="13">
                        <c:v>44765</c:v>
                      </c:pt>
                      <c:pt idx="14">
                        <c:v>44766</c:v>
                      </c:pt>
                      <c:pt idx="15">
                        <c:v>44767</c:v>
                      </c:pt>
                      <c:pt idx="16">
                        <c:v>44768</c:v>
                      </c:pt>
                      <c:pt idx="17">
                        <c:v>44769</c:v>
                      </c:pt>
                      <c:pt idx="18">
                        <c:v>44770</c:v>
                      </c:pt>
                      <c:pt idx="19">
                        <c:v>44771</c:v>
                      </c:pt>
                      <c:pt idx="20">
                        <c:v>44772</c:v>
                      </c:pt>
                      <c:pt idx="21">
                        <c:v>44773</c:v>
                      </c:pt>
                      <c:pt idx="22">
                        <c:v>44774</c:v>
                      </c:pt>
                      <c:pt idx="23">
                        <c:v>44775</c:v>
                      </c:pt>
                      <c:pt idx="24">
                        <c:v>44776</c:v>
                      </c:pt>
                      <c:pt idx="25">
                        <c:v>44777</c:v>
                      </c:pt>
                      <c:pt idx="26">
                        <c:v>44778</c:v>
                      </c:pt>
                      <c:pt idx="27">
                        <c:v>44779</c:v>
                      </c:pt>
                      <c:pt idx="28">
                        <c:v>44780</c:v>
                      </c:pt>
                      <c:pt idx="29">
                        <c:v>44781</c:v>
                      </c:pt>
                      <c:pt idx="30">
                        <c:v>44782</c:v>
                      </c:pt>
                      <c:pt idx="31">
                        <c:v>44783</c:v>
                      </c:pt>
                      <c:pt idx="32">
                        <c:v>44784</c:v>
                      </c:pt>
                      <c:pt idx="33">
                        <c:v>44785</c:v>
                      </c:pt>
                      <c:pt idx="34">
                        <c:v>44786</c:v>
                      </c:pt>
                      <c:pt idx="35">
                        <c:v>44787</c:v>
                      </c:pt>
                      <c:pt idx="36">
                        <c:v>44788</c:v>
                      </c:pt>
                      <c:pt idx="37">
                        <c:v>44789</c:v>
                      </c:pt>
                      <c:pt idx="38">
                        <c:v>44790</c:v>
                      </c:pt>
                      <c:pt idx="39">
                        <c:v>44791</c:v>
                      </c:pt>
                      <c:pt idx="40">
                        <c:v>44792</c:v>
                      </c:pt>
                      <c:pt idx="41">
                        <c:v>44793</c:v>
                      </c:pt>
                      <c:pt idx="42">
                        <c:v>44794</c:v>
                      </c:pt>
                      <c:pt idx="43">
                        <c:v>44795</c:v>
                      </c:pt>
                      <c:pt idx="44">
                        <c:v>44796</c:v>
                      </c:pt>
                      <c:pt idx="45">
                        <c:v>44797</c:v>
                      </c:pt>
                      <c:pt idx="46">
                        <c:v>44798</c:v>
                      </c:pt>
                      <c:pt idx="47">
                        <c:v>44799</c:v>
                      </c:pt>
                      <c:pt idx="48">
                        <c:v>44800</c:v>
                      </c:pt>
                      <c:pt idx="49">
                        <c:v>44801</c:v>
                      </c:pt>
                      <c:pt idx="50">
                        <c:v>44802</c:v>
                      </c:pt>
                      <c:pt idx="51">
                        <c:v>44803</c:v>
                      </c:pt>
                      <c:pt idx="52">
                        <c:v>44804</c:v>
                      </c:pt>
                      <c:pt idx="53">
                        <c:v>44805</c:v>
                      </c:pt>
                      <c:pt idx="54">
                        <c:v>44806</c:v>
                      </c:pt>
                      <c:pt idx="55">
                        <c:v>44807</c:v>
                      </c:pt>
                      <c:pt idx="56">
                        <c:v>44808</c:v>
                      </c:pt>
                      <c:pt idx="57">
                        <c:v>44809</c:v>
                      </c:pt>
                      <c:pt idx="58">
                        <c:v>44810</c:v>
                      </c:pt>
                      <c:pt idx="59">
                        <c:v>44811</c:v>
                      </c:pt>
                      <c:pt idx="60">
                        <c:v>44812</c:v>
                      </c:pt>
                      <c:pt idx="61">
                        <c:v>44813</c:v>
                      </c:pt>
                      <c:pt idx="62">
                        <c:v>44814</c:v>
                      </c:pt>
                      <c:pt idx="63">
                        <c:v>44815</c:v>
                      </c:pt>
                      <c:pt idx="64">
                        <c:v>44816</c:v>
                      </c:pt>
                      <c:pt idx="65">
                        <c:v>44817</c:v>
                      </c:pt>
                      <c:pt idx="66">
                        <c:v>44818</c:v>
                      </c:pt>
                      <c:pt idx="67">
                        <c:v>44819</c:v>
                      </c:pt>
                      <c:pt idx="68">
                        <c:v>44820</c:v>
                      </c:pt>
                      <c:pt idx="69">
                        <c:v>44821</c:v>
                      </c:pt>
                      <c:pt idx="70">
                        <c:v>44822</c:v>
                      </c:pt>
                      <c:pt idx="71">
                        <c:v>44823</c:v>
                      </c:pt>
                      <c:pt idx="72">
                        <c:v>44824</c:v>
                      </c:pt>
                      <c:pt idx="73">
                        <c:v>44825</c:v>
                      </c:pt>
                      <c:pt idx="74">
                        <c:v>44826</c:v>
                      </c:pt>
                      <c:pt idx="75">
                        <c:v>44827</c:v>
                      </c:pt>
                      <c:pt idx="76">
                        <c:v>44828</c:v>
                      </c:pt>
                      <c:pt idx="77">
                        <c:v>44829</c:v>
                      </c:pt>
                      <c:pt idx="78">
                        <c:v>44830</c:v>
                      </c:pt>
                      <c:pt idx="79">
                        <c:v>44831</c:v>
                      </c:pt>
                      <c:pt idx="80">
                        <c:v>44832</c:v>
                      </c:pt>
                      <c:pt idx="81">
                        <c:v>44833</c:v>
                      </c:pt>
                      <c:pt idx="82">
                        <c:v>44834</c:v>
                      </c:pt>
                      <c:pt idx="83">
                        <c:v>44835</c:v>
                      </c:pt>
                      <c:pt idx="84">
                        <c:v>44836</c:v>
                      </c:pt>
                      <c:pt idx="85">
                        <c:v>44837</c:v>
                      </c:pt>
                      <c:pt idx="86">
                        <c:v>44838</c:v>
                      </c:pt>
                      <c:pt idx="87">
                        <c:v>44839</c:v>
                      </c:pt>
                      <c:pt idx="88">
                        <c:v>44840</c:v>
                      </c:pt>
                      <c:pt idx="89">
                        <c:v>44841</c:v>
                      </c:pt>
                      <c:pt idx="90">
                        <c:v>44842</c:v>
                      </c:pt>
                      <c:pt idx="91">
                        <c:v>44843</c:v>
                      </c:pt>
                      <c:pt idx="92">
                        <c:v>44844</c:v>
                      </c:pt>
                      <c:pt idx="93">
                        <c:v>44844</c:v>
                      </c:pt>
                      <c:pt idx="94">
                        <c:v>44845</c:v>
                      </c:pt>
                      <c:pt idx="95">
                        <c:v>44846</c:v>
                      </c:pt>
                      <c:pt idx="96">
                        <c:v>44847</c:v>
                      </c:pt>
                      <c:pt idx="97">
                        <c:v>44848</c:v>
                      </c:pt>
                      <c:pt idx="98">
                        <c:v>44849</c:v>
                      </c:pt>
                      <c:pt idx="99">
                        <c:v>44848</c:v>
                      </c:pt>
                      <c:pt idx="100">
                        <c:v>44851</c:v>
                      </c:pt>
                      <c:pt idx="101">
                        <c:v>44852</c:v>
                      </c:pt>
                      <c:pt idx="102">
                        <c:v>44853</c:v>
                      </c:pt>
                      <c:pt idx="103">
                        <c:v>44854</c:v>
                      </c:pt>
                      <c:pt idx="104">
                        <c:v>44855</c:v>
                      </c:pt>
                      <c:pt idx="105">
                        <c:v>44856</c:v>
                      </c:pt>
                      <c:pt idx="106">
                        <c:v>44855</c:v>
                      </c:pt>
                      <c:pt idx="107">
                        <c:v>44856</c:v>
                      </c:pt>
                      <c:pt idx="108">
                        <c:v>44859</c:v>
                      </c:pt>
                      <c:pt idx="109">
                        <c:v>44860</c:v>
                      </c:pt>
                      <c:pt idx="110">
                        <c:v>44861</c:v>
                      </c:pt>
                      <c:pt idx="111">
                        <c:v>44862</c:v>
                      </c:pt>
                      <c:pt idx="112">
                        <c:v>44863</c:v>
                      </c:pt>
                      <c:pt idx="113">
                        <c:v>44862</c:v>
                      </c:pt>
                      <c:pt idx="114">
                        <c:v>44865</c:v>
                      </c:pt>
                      <c:pt idx="115">
                        <c:v>44866</c:v>
                      </c:pt>
                      <c:pt idx="116">
                        <c:v>44867</c:v>
                      </c:pt>
                      <c:pt idx="117">
                        <c:v>44868</c:v>
                      </c:pt>
                      <c:pt idx="118">
                        <c:v>44869</c:v>
                      </c:pt>
                      <c:pt idx="119">
                        <c:v>44870</c:v>
                      </c:pt>
                      <c:pt idx="120">
                        <c:v>44869</c:v>
                      </c:pt>
                      <c:pt idx="121">
                        <c:v>44870</c:v>
                      </c:pt>
                      <c:pt idx="122">
                        <c:v>44872</c:v>
                      </c:pt>
                      <c:pt idx="123">
                        <c:v>44874</c:v>
                      </c:pt>
                      <c:pt idx="124">
                        <c:v>44875</c:v>
                      </c:pt>
                      <c:pt idx="125">
                        <c:v>44876</c:v>
                      </c:pt>
                      <c:pt idx="126">
                        <c:v>44877</c:v>
                      </c:pt>
                      <c:pt idx="127">
                        <c:v>44875</c:v>
                      </c:pt>
                      <c:pt idx="128">
                        <c:v>44879</c:v>
                      </c:pt>
                      <c:pt idx="129">
                        <c:v>44880</c:v>
                      </c:pt>
                      <c:pt idx="130">
                        <c:v>44881</c:v>
                      </c:pt>
                      <c:pt idx="131">
                        <c:v>44882</c:v>
                      </c:pt>
                      <c:pt idx="132">
                        <c:v>44883</c:v>
                      </c:pt>
                      <c:pt idx="133">
                        <c:v>44884</c:v>
                      </c:pt>
                      <c:pt idx="134">
                        <c:v>44883</c:v>
                      </c:pt>
                      <c:pt idx="135">
                        <c:v>44886</c:v>
                      </c:pt>
                      <c:pt idx="136">
                        <c:v>44887</c:v>
                      </c:pt>
                      <c:pt idx="137">
                        <c:v>44888</c:v>
                      </c:pt>
                      <c:pt idx="138">
                        <c:v>44889</c:v>
                      </c:pt>
                      <c:pt idx="139">
                        <c:v>44890</c:v>
                      </c:pt>
                      <c:pt idx="140">
                        <c:v>44891</c:v>
                      </c:pt>
                      <c:pt idx="141">
                        <c:v>44888</c:v>
                      </c:pt>
                      <c:pt idx="142">
                        <c:v>44893</c:v>
                      </c:pt>
                      <c:pt idx="143">
                        <c:v>44894</c:v>
                      </c:pt>
                      <c:pt idx="144">
                        <c:v>44895</c:v>
                      </c:pt>
                      <c:pt idx="145">
                        <c:v>44896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3719-48C8-A2A5-75E6B228CB24}"/>
                  </c:ext>
                </c:extLst>
              </c15:ser>
            </c15:filteredLineSeries>
            <c15:filteredLine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Data'!$O$3</c15:sqref>
                        </c15:formulaRef>
                      </c:ext>
                    </c:extLst>
                    <c:strCache>
                      <c:ptCount val="1"/>
                      <c:pt idx="0">
                        <c:v>Days Before Start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Data'!$O$5:$O$150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46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3719-48C8-A2A5-75E6B228CB24}"/>
                  </c:ext>
                </c:extLst>
              </c15:ser>
            </c15:filteredLineSeries>
            <c15:filteredLine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Data'!$P$3</c15:sqref>
                        </c15:formulaRef>
                      </c:ext>
                    </c:extLst>
                    <c:strCache>
                      <c:ptCount val="1"/>
                      <c:pt idx="0">
                        <c:v>2022 # of Students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Data'!$P$5:$P$150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46"/>
                      <c:pt idx="0">
                        <c:v>7188</c:v>
                      </c:pt>
                      <c:pt idx="1">
                        <c:v>7188</c:v>
                      </c:pt>
                      <c:pt idx="2">
                        <c:v>7253</c:v>
                      </c:pt>
                      <c:pt idx="3">
                        <c:v>7298</c:v>
                      </c:pt>
                      <c:pt idx="4">
                        <c:v>7347</c:v>
                      </c:pt>
                      <c:pt idx="5">
                        <c:v>7406</c:v>
                      </c:pt>
                      <c:pt idx="6">
                        <c:v>7406</c:v>
                      </c:pt>
                      <c:pt idx="7">
                        <c:v>7406</c:v>
                      </c:pt>
                      <c:pt idx="8">
                        <c:v>7460</c:v>
                      </c:pt>
                      <c:pt idx="9">
                        <c:v>7505</c:v>
                      </c:pt>
                      <c:pt idx="10">
                        <c:v>7569</c:v>
                      </c:pt>
                      <c:pt idx="11">
                        <c:v>7628</c:v>
                      </c:pt>
                      <c:pt idx="12">
                        <c:v>7679</c:v>
                      </c:pt>
                      <c:pt idx="13">
                        <c:v>7679</c:v>
                      </c:pt>
                      <c:pt idx="14">
                        <c:v>7679</c:v>
                      </c:pt>
                      <c:pt idx="15">
                        <c:v>7725</c:v>
                      </c:pt>
                      <c:pt idx="16">
                        <c:v>7766</c:v>
                      </c:pt>
                      <c:pt idx="17">
                        <c:v>7825</c:v>
                      </c:pt>
                      <c:pt idx="18">
                        <c:v>7859</c:v>
                      </c:pt>
                      <c:pt idx="19">
                        <c:v>7903</c:v>
                      </c:pt>
                      <c:pt idx="20">
                        <c:v>7903</c:v>
                      </c:pt>
                      <c:pt idx="21">
                        <c:v>7903</c:v>
                      </c:pt>
                      <c:pt idx="22">
                        <c:v>7952</c:v>
                      </c:pt>
                      <c:pt idx="23">
                        <c:v>8077</c:v>
                      </c:pt>
                      <c:pt idx="24">
                        <c:v>8135</c:v>
                      </c:pt>
                      <c:pt idx="25">
                        <c:v>8178</c:v>
                      </c:pt>
                      <c:pt idx="26">
                        <c:v>8275</c:v>
                      </c:pt>
                      <c:pt idx="27">
                        <c:v>8275</c:v>
                      </c:pt>
                      <c:pt idx="28">
                        <c:v>8275</c:v>
                      </c:pt>
                      <c:pt idx="29">
                        <c:v>8460</c:v>
                      </c:pt>
                      <c:pt idx="30">
                        <c:v>8566</c:v>
                      </c:pt>
                      <c:pt idx="31">
                        <c:v>8677</c:v>
                      </c:pt>
                      <c:pt idx="32">
                        <c:v>8775</c:v>
                      </c:pt>
                      <c:pt idx="33">
                        <c:v>8856</c:v>
                      </c:pt>
                      <c:pt idx="34">
                        <c:v>8856</c:v>
                      </c:pt>
                      <c:pt idx="35">
                        <c:v>8856</c:v>
                      </c:pt>
                      <c:pt idx="36">
                        <c:v>8973</c:v>
                      </c:pt>
                      <c:pt idx="37">
                        <c:v>9053</c:v>
                      </c:pt>
                      <c:pt idx="38">
                        <c:v>9138</c:v>
                      </c:pt>
                      <c:pt idx="39">
                        <c:v>9196</c:v>
                      </c:pt>
                      <c:pt idx="40">
                        <c:v>9273</c:v>
                      </c:pt>
                      <c:pt idx="41">
                        <c:v>9273</c:v>
                      </c:pt>
                      <c:pt idx="42">
                        <c:v>9273</c:v>
                      </c:pt>
                      <c:pt idx="43">
                        <c:v>9386</c:v>
                      </c:pt>
                      <c:pt idx="44">
                        <c:v>9481</c:v>
                      </c:pt>
                      <c:pt idx="45">
                        <c:v>9564</c:v>
                      </c:pt>
                      <c:pt idx="46">
                        <c:v>9678</c:v>
                      </c:pt>
                      <c:pt idx="47">
                        <c:v>9773</c:v>
                      </c:pt>
                      <c:pt idx="48">
                        <c:v>9773</c:v>
                      </c:pt>
                      <c:pt idx="49">
                        <c:v>9773</c:v>
                      </c:pt>
                      <c:pt idx="50">
                        <c:v>9941</c:v>
                      </c:pt>
                      <c:pt idx="51">
                        <c:v>10039</c:v>
                      </c:pt>
                      <c:pt idx="52">
                        <c:v>10059</c:v>
                      </c:pt>
                      <c:pt idx="53">
                        <c:v>10042</c:v>
                      </c:pt>
                      <c:pt idx="54">
                        <c:v>10047</c:v>
                      </c:pt>
                      <c:pt idx="55">
                        <c:v>10047</c:v>
                      </c:pt>
                      <c:pt idx="56">
                        <c:v>10047</c:v>
                      </c:pt>
                      <c:pt idx="57">
                        <c:v>10047</c:v>
                      </c:pt>
                      <c:pt idx="58">
                        <c:v>10068</c:v>
                      </c:pt>
                      <c:pt idx="59">
                        <c:v>10074</c:v>
                      </c:pt>
                      <c:pt idx="60">
                        <c:v>10060</c:v>
                      </c:pt>
                      <c:pt idx="61">
                        <c:v>10064</c:v>
                      </c:pt>
                      <c:pt idx="62">
                        <c:v>10064</c:v>
                      </c:pt>
                      <c:pt idx="63">
                        <c:v>10064</c:v>
                      </c:pt>
                      <c:pt idx="64">
                        <c:v>10075</c:v>
                      </c:pt>
                      <c:pt idx="65">
                        <c:v>10063</c:v>
                      </c:pt>
                      <c:pt idx="66">
                        <c:v>10052</c:v>
                      </c:pt>
                      <c:pt idx="67">
                        <c:v>10092</c:v>
                      </c:pt>
                      <c:pt idx="68">
                        <c:v>10102</c:v>
                      </c:pt>
                      <c:pt idx="69">
                        <c:v>10102</c:v>
                      </c:pt>
                      <c:pt idx="70">
                        <c:v>10102</c:v>
                      </c:pt>
                      <c:pt idx="71">
                        <c:v>10097</c:v>
                      </c:pt>
                      <c:pt idx="72">
                        <c:v>10123</c:v>
                      </c:pt>
                      <c:pt idx="73">
                        <c:v>9829</c:v>
                      </c:pt>
                      <c:pt idx="74">
                        <c:v>9969</c:v>
                      </c:pt>
                      <c:pt idx="75">
                        <c:v>9970</c:v>
                      </c:pt>
                      <c:pt idx="76">
                        <c:v>9970</c:v>
                      </c:pt>
                      <c:pt idx="77">
                        <c:v>9970</c:v>
                      </c:pt>
                      <c:pt idx="78">
                        <c:v>9971</c:v>
                      </c:pt>
                      <c:pt idx="79">
                        <c:v>9966</c:v>
                      </c:pt>
                      <c:pt idx="80">
                        <c:v>10025</c:v>
                      </c:pt>
                      <c:pt idx="81">
                        <c:v>10038</c:v>
                      </c:pt>
                      <c:pt idx="82">
                        <c:v>10035</c:v>
                      </c:pt>
                      <c:pt idx="83">
                        <c:v>10035</c:v>
                      </c:pt>
                      <c:pt idx="84">
                        <c:v>10035</c:v>
                      </c:pt>
                      <c:pt idx="85">
                        <c:v>10039</c:v>
                      </c:pt>
                      <c:pt idx="86">
                        <c:v>10059</c:v>
                      </c:pt>
                      <c:pt idx="87">
                        <c:v>10056</c:v>
                      </c:pt>
                      <c:pt idx="88">
                        <c:v>10054</c:v>
                      </c:pt>
                      <c:pt idx="89">
                        <c:v>9981</c:v>
                      </c:pt>
                      <c:pt idx="90">
                        <c:v>9981</c:v>
                      </c:pt>
                      <c:pt idx="91">
                        <c:v>9981</c:v>
                      </c:pt>
                      <c:pt idx="92">
                        <c:v>9981</c:v>
                      </c:pt>
                      <c:pt idx="93">
                        <c:v>9991</c:v>
                      </c:pt>
                      <c:pt idx="94">
                        <c:v>9991</c:v>
                      </c:pt>
                      <c:pt idx="95">
                        <c:v>10015</c:v>
                      </c:pt>
                      <c:pt idx="96">
                        <c:v>10002</c:v>
                      </c:pt>
                      <c:pt idx="97">
                        <c:v>10002</c:v>
                      </c:pt>
                      <c:pt idx="98">
                        <c:v>10002</c:v>
                      </c:pt>
                      <c:pt idx="99">
                        <c:v>10001</c:v>
                      </c:pt>
                      <c:pt idx="100">
                        <c:v>9994</c:v>
                      </c:pt>
                      <c:pt idx="101">
                        <c:v>9989</c:v>
                      </c:pt>
                      <c:pt idx="102">
                        <c:v>9994</c:v>
                      </c:pt>
                      <c:pt idx="103">
                        <c:v>9988</c:v>
                      </c:pt>
                      <c:pt idx="104">
                        <c:v>9988</c:v>
                      </c:pt>
                      <c:pt idx="105">
                        <c:v>9988</c:v>
                      </c:pt>
                      <c:pt idx="106">
                        <c:v>9984</c:v>
                      </c:pt>
                      <c:pt idx="107">
                        <c:v>9984</c:v>
                      </c:pt>
                      <c:pt idx="108">
                        <c:v>9984</c:v>
                      </c:pt>
                      <c:pt idx="109">
                        <c:v>9984</c:v>
                      </c:pt>
                      <c:pt idx="110">
                        <c:v>9976</c:v>
                      </c:pt>
                      <c:pt idx="111">
                        <c:v>9976</c:v>
                      </c:pt>
                      <c:pt idx="112">
                        <c:v>9976</c:v>
                      </c:pt>
                      <c:pt idx="113">
                        <c:v>9978</c:v>
                      </c:pt>
                      <c:pt idx="114">
                        <c:v>9967</c:v>
                      </c:pt>
                      <c:pt idx="115">
                        <c:v>9962</c:v>
                      </c:pt>
                      <c:pt idx="116">
                        <c:v>9959</c:v>
                      </c:pt>
                      <c:pt idx="117">
                        <c:v>9960</c:v>
                      </c:pt>
                      <c:pt idx="118">
                        <c:v>9960</c:v>
                      </c:pt>
                      <c:pt idx="119">
                        <c:v>9960</c:v>
                      </c:pt>
                      <c:pt idx="120">
                        <c:v>9960</c:v>
                      </c:pt>
                      <c:pt idx="121">
                        <c:v>9960</c:v>
                      </c:pt>
                      <c:pt idx="122">
                        <c:v>9956</c:v>
                      </c:pt>
                      <c:pt idx="123">
                        <c:v>9950</c:v>
                      </c:pt>
                      <c:pt idx="124">
                        <c:v>9950</c:v>
                      </c:pt>
                      <c:pt idx="125">
                        <c:v>9950</c:v>
                      </c:pt>
                      <c:pt idx="126">
                        <c:v>9950</c:v>
                      </c:pt>
                      <c:pt idx="127">
                        <c:v>9947</c:v>
                      </c:pt>
                      <c:pt idx="128">
                        <c:v>9947</c:v>
                      </c:pt>
                      <c:pt idx="129">
                        <c:v>9942</c:v>
                      </c:pt>
                      <c:pt idx="130">
                        <c:v>9939</c:v>
                      </c:pt>
                      <c:pt idx="131">
                        <c:v>9941</c:v>
                      </c:pt>
                      <c:pt idx="132">
                        <c:v>9941</c:v>
                      </c:pt>
                      <c:pt idx="133">
                        <c:v>9941</c:v>
                      </c:pt>
                      <c:pt idx="134">
                        <c:v>9941</c:v>
                      </c:pt>
                      <c:pt idx="135">
                        <c:v>9942</c:v>
                      </c:pt>
                      <c:pt idx="136">
                        <c:v>9938</c:v>
                      </c:pt>
                      <c:pt idx="137">
                        <c:v>9938</c:v>
                      </c:pt>
                      <c:pt idx="138">
                        <c:v>9938</c:v>
                      </c:pt>
                      <c:pt idx="139">
                        <c:v>9938</c:v>
                      </c:pt>
                      <c:pt idx="140">
                        <c:v>9938</c:v>
                      </c:pt>
                      <c:pt idx="141">
                        <c:v>9937</c:v>
                      </c:pt>
                      <c:pt idx="142">
                        <c:v>9937</c:v>
                      </c:pt>
                      <c:pt idx="143">
                        <c:v>9937</c:v>
                      </c:pt>
                      <c:pt idx="144">
                        <c:v>9937</c:v>
                      </c:pt>
                      <c:pt idx="145">
                        <c:v>9936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3719-48C8-A2A5-75E6B228CB24}"/>
                  </c:ext>
                </c:extLst>
              </c15:ser>
            </c15:filteredLineSeries>
            <c15:filteredLineSeries>
              <c15:ser>
                <c:idx val="15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Data'!$Q$3</c15:sqref>
                        </c15:formulaRef>
                      </c:ext>
                    </c:extLst>
                    <c:strCache>
                      <c:ptCount val="1"/>
                      <c:pt idx="0">
                        <c:v>2022 # students Paid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Data'!$Q$5:$Q$150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46"/>
                      <c:pt idx="0">
                        <c:v>0</c:v>
                      </c:pt>
                      <c:pt idx="1">
                        <c:v>0</c:v>
                      </c:pt>
                      <c:pt idx="2">
                        <c:v>89</c:v>
                      </c:pt>
                      <c:pt idx="3">
                        <c:v>243</c:v>
                      </c:pt>
                      <c:pt idx="4">
                        <c:v>327</c:v>
                      </c:pt>
                      <c:pt idx="5">
                        <c:v>386</c:v>
                      </c:pt>
                      <c:pt idx="6">
                        <c:v>386</c:v>
                      </c:pt>
                      <c:pt idx="7">
                        <c:v>386</c:v>
                      </c:pt>
                      <c:pt idx="8">
                        <c:v>466</c:v>
                      </c:pt>
                      <c:pt idx="9">
                        <c:v>516</c:v>
                      </c:pt>
                      <c:pt idx="10">
                        <c:v>564</c:v>
                      </c:pt>
                      <c:pt idx="11">
                        <c:v>616</c:v>
                      </c:pt>
                      <c:pt idx="12">
                        <c:v>662</c:v>
                      </c:pt>
                      <c:pt idx="13">
                        <c:v>662</c:v>
                      </c:pt>
                      <c:pt idx="14">
                        <c:v>662</c:v>
                      </c:pt>
                      <c:pt idx="15">
                        <c:v>741</c:v>
                      </c:pt>
                      <c:pt idx="16">
                        <c:v>778</c:v>
                      </c:pt>
                      <c:pt idx="17">
                        <c:v>829</c:v>
                      </c:pt>
                      <c:pt idx="18">
                        <c:v>898</c:v>
                      </c:pt>
                      <c:pt idx="19">
                        <c:v>953</c:v>
                      </c:pt>
                      <c:pt idx="20">
                        <c:v>953</c:v>
                      </c:pt>
                      <c:pt idx="21">
                        <c:v>953</c:v>
                      </c:pt>
                      <c:pt idx="22">
                        <c:v>1075</c:v>
                      </c:pt>
                      <c:pt idx="23">
                        <c:v>1155</c:v>
                      </c:pt>
                      <c:pt idx="24">
                        <c:v>1279</c:v>
                      </c:pt>
                      <c:pt idx="25">
                        <c:v>1353</c:v>
                      </c:pt>
                      <c:pt idx="26">
                        <c:v>1443</c:v>
                      </c:pt>
                      <c:pt idx="27">
                        <c:v>1443</c:v>
                      </c:pt>
                      <c:pt idx="28">
                        <c:v>1443</c:v>
                      </c:pt>
                      <c:pt idx="29">
                        <c:v>1655</c:v>
                      </c:pt>
                      <c:pt idx="30">
                        <c:v>1796</c:v>
                      </c:pt>
                      <c:pt idx="31">
                        <c:v>1931</c:v>
                      </c:pt>
                      <c:pt idx="32">
                        <c:v>2072</c:v>
                      </c:pt>
                      <c:pt idx="33">
                        <c:v>2182</c:v>
                      </c:pt>
                      <c:pt idx="34">
                        <c:v>2182</c:v>
                      </c:pt>
                      <c:pt idx="35">
                        <c:v>2182</c:v>
                      </c:pt>
                      <c:pt idx="36">
                        <c:v>2484</c:v>
                      </c:pt>
                      <c:pt idx="37">
                        <c:v>2677</c:v>
                      </c:pt>
                      <c:pt idx="38">
                        <c:v>2981</c:v>
                      </c:pt>
                      <c:pt idx="39">
                        <c:v>3195</c:v>
                      </c:pt>
                      <c:pt idx="40">
                        <c:v>3409</c:v>
                      </c:pt>
                      <c:pt idx="41">
                        <c:v>3409</c:v>
                      </c:pt>
                      <c:pt idx="42">
                        <c:v>3409</c:v>
                      </c:pt>
                      <c:pt idx="43">
                        <c:v>3877</c:v>
                      </c:pt>
                      <c:pt idx="44">
                        <c:v>4233</c:v>
                      </c:pt>
                      <c:pt idx="45">
                        <c:v>4574</c:v>
                      </c:pt>
                      <c:pt idx="46">
                        <c:v>4647</c:v>
                      </c:pt>
                      <c:pt idx="47">
                        <c:v>5440</c:v>
                      </c:pt>
                      <c:pt idx="48">
                        <c:v>5440</c:v>
                      </c:pt>
                      <c:pt idx="49">
                        <c:v>5440</c:v>
                      </c:pt>
                      <c:pt idx="50">
                        <c:v>6852</c:v>
                      </c:pt>
                      <c:pt idx="51">
                        <c:v>7687</c:v>
                      </c:pt>
                      <c:pt idx="52">
                        <c:v>7837</c:v>
                      </c:pt>
                      <c:pt idx="53">
                        <c:v>7924</c:v>
                      </c:pt>
                      <c:pt idx="54">
                        <c:v>8024</c:v>
                      </c:pt>
                      <c:pt idx="55">
                        <c:v>8024</c:v>
                      </c:pt>
                      <c:pt idx="56">
                        <c:v>8024</c:v>
                      </c:pt>
                      <c:pt idx="57">
                        <c:v>8024</c:v>
                      </c:pt>
                      <c:pt idx="58">
                        <c:v>8149</c:v>
                      </c:pt>
                      <c:pt idx="59">
                        <c:v>8196</c:v>
                      </c:pt>
                      <c:pt idx="60">
                        <c:v>8332</c:v>
                      </c:pt>
                      <c:pt idx="61">
                        <c:v>8427</c:v>
                      </c:pt>
                      <c:pt idx="62">
                        <c:v>8427</c:v>
                      </c:pt>
                      <c:pt idx="63">
                        <c:v>8427</c:v>
                      </c:pt>
                      <c:pt idx="64">
                        <c:v>8532</c:v>
                      </c:pt>
                      <c:pt idx="65">
                        <c:v>8661</c:v>
                      </c:pt>
                      <c:pt idx="66">
                        <c:v>8751</c:v>
                      </c:pt>
                      <c:pt idx="67">
                        <c:v>8873</c:v>
                      </c:pt>
                      <c:pt idx="68">
                        <c:v>9047</c:v>
                      </c:pt>
                      <c:pt idx="69">
                        <c:v>9047</c:v>
                      </c:pt>
                      <c:pt idx="70">
                        <c:v>9047</c:v>
                      </c:pt>
                      <c:pt idx="71">
                        <c:v>9295</c:v>
                      </c:pt>
                      <c:pt idx="72">
                        <c:v>9580</c:v>
                      </c:pt>
                      <c:pt idx="73">
                        <c:v>9589</c:v>
                      </c:pt>
                      <c:pt idx="74">
                        <c:v>9594</c:v>
                      </c:pt>
                      <c:pt idx="75">
                        <c:v>9602</c:v>
                      </c:pt>
                      <c:pt idx="76">
                        <c:v>9602</c:v>
                      </c:pt>
                      <c:pt idx="77">
                        <c:v>9602</c:v>
                      </c:pt>
                      <c:pt idx="78">
                        <c:v>9617</c:v>
                      </c:pt>
                      <c:pt idx="79">
                        <c:v>9617</c:v>
                      </c:pt>
                      <c:pt idx="80">
                        <c:v>9631</c:v>
                      </c:pt>
                      <c:pt idx="81">
                        <c:v>9640</c:v>
                      </c:pt>
                      <c:pt idx="82">
                        <c:v>9656</c:v>
                      </c:pt>
                      <c:pt idx="83">
                        <c:v>9656</c:v>
                      </c:pt>
                      <c:pt idx="84">
                        <c:v>9656</c:v>
                      </c:pt>
                      <c:pt idx="85">
                        <c:v>9670</c:v>
                      </c:pt>
                      <c:pt idx="86">
                        <c:v>9678</c:v>
                      </c:pt>
                      <c:pt idx="87">
                        <c:v>9696</c:v>
                      </c:pt>
                      <c:pt idx="88">
                        <c:v>9810</c:v>
                      </c:pt>
                      <c:pt idx="89">
                        <c:v>9832</c:v>
                      </c:pt>
                      <c:pt idx="90">
                        <c:v>9832</c:v>
                      </c:pt>
                      <c:pt idx="91">
                        <c:v>9832</c:v>
                      </c:pt>
                      <c:pt idx="92">
                        <c:v>9832</c:v>
                      </c:pt>
                      <c:pt idx="93">
                        <c:v>9877</c:v>
                      </c:pt>
                      <c:pt idx="94">
                        <c:v>9881</c:v>
                      </c:pt>
                      <c:pt idx="95">
                        <c:v>9883</c:v>
                      </c:pt>
                      <c:pt idx="96">
                        <c:v>9873</c:v>
                      </c:pt>
                      <c:pt idx="97">
                        <c:v>9873</c:v>
                      </c:pt>
                      <c:pt idx="98">
                        <c:v>9873</c:v>
                      </c:pt>
                      <c:pt idx="99">
                        <c:v>9884</c:v>
                      </c:pt>
                      <c:pt idx="100">
                        <c:v>9886</c:v>
                      </c:pt>
                      <c:pt idx="101">
                        <c:v>9908</c:v>
                      </c:pt>
                      <c:pt idx="102">
                        <c:v>9910</c:v>
                      </c:pt>
                      <c:pt idx="103">
                        <c:v>9909</c:v>
                      </c:pt>
                      <c:pt idx="104">
                        <c:v>9909</c:v>
                      </c:pt>
                      <c:pt idx="105">
                        <c:v>9909</c:v>
                      </c:pt>
                      <c:pt idx="106">
                        <c:v>9907</c:v>
                      </c:pt>
                      <c:pt idx="107">
                        <c:v>9909</c:v>
                      </c:pt>
                      <c:pt idx="108">
                        <c:v>9911</c:v>
                      </c:pt>
                      <c:pt idx="109">
                        <c:v>9913</c:v>
                      </c:pt>
                      <c:pt idx="110">
                        <c:v>9905</c:v>
                      </c:pt>
                      <c:pt idx="111">
                        <c:v>9905</c:v>
                      </c:pt>
                      <c:pt idx="112">
                        <c:v>9905</c:v>
                      </c:pt>
                      <c:pt idx="113">
                        <c:v>9909</c:v>
                      </c:pt>
                      <c:pt idx="114">
                        <c:v>9899</c:v>
                      </c:pt>
                      <c:pt idx="115">
                        <c:v>9900</c:v>
                      </c:pt>
                      <c:pt idx="116">
                        <c:v>9900</c:v>
                      </c:pt>
                      <c:pt idx="117">
                        <c:v>9901</c:v>
                      </c:pt>
                      <c:pt idx="118">
                        <c:v>9901</c:v>
                      </c:pt>
                      <c:pt idx="119">
                        <c:v>9901</c:v>
                      </c:pt>
                      <c:pt idx="120">
                        <c:v>9905</c:v>
                      </c:pt>
                      <c:pt idx="121">
                        <c:v>9905</c:v>
                      </c:pt>
                      <c:pt idx="122">
                        <c:v>9902</c:v>
                      </c:pt>
                      <c:pt idx="123">
                        <c:v>9897</c:v>
                      </c:pt>
                      <c:pt idx="124">
                        <c:v>9897</c:v>
                      </c:pt>
                      <c:pt idx="125">
                        <c:v>9897</c:v>
                      </c:pt>
                      <c:pt idx="126">
                        <c:v>9897</c:v>
                      </c:pt>
                      <c:pt idx="127">
                        <c:v>9900</c:v>
                      </c:pt>
                      <c:pt idx="128">
                        <c:v>9898</c:v>
                      </c:pt>
                      <c:pt idx="129">
                        <c:v>9900</c:v>
                      </c:pt>
                      <c:pt idx="130">
                        <c:v>9894</c:v>
                      </c:pt>
                      <c:pt idx="131">
                        <c:v>9896</c:v>
                      </c:pt>
                      <c:pt idx="132">
                        <c:v>9896</c:v>
                      </c:pt>
                      <c:pt idx="133">
                        <c:v>9896</c:v>
                      </c:pt>
                      <c:pt idx="134">
                        <c:v>9896</c:v>
                      </c:pt>
                      <c:pt idx="135">
                        <c:v>9898</c:v>
                      </c:pt>
                      <c:pt idx="136">
                        <c:v>9896</c:v>
                      </c:pt>
                      <c:pt idx="137">
                        <c:v>9896</c:v>
                      </c:pt>
                      <c:pt idx="138">
                        <c:v>9896</c:v>
                      </c:pt>
                      <c:pt idx="139">
                        <c:v>9896</c:v>
                      </c:pt>
                      <c:pt idx="140">
                        <c:v>9896</c:v>
                      </c:pt>
                      <c:pt idx="141">
                        <c:v>9896</c:v>
                      </c:pt>
                      <c:pt idx="142">
                        <c:v>9896</c:v>
                      </c:pt>
                      <c:pt idx="143">
                        <c:v>9896</c:v>
                      </c:pt>
                      <c:pt idx="144">
                        <c:v>9896</c:v>
                      </c:pt>
                      <c:pt idx="145">
                        <c:v>9895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3719-48C8-A2A5-75E6B228CB24}"/>
                  </c:ext>
                </c:extLst>
              </c15:ser>
            </c15:filteredLineSeries>
            <c15:filteredLineSeries>
              <c15:ser>
                <c:idx val="16"/>
                <c:order val="1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Data'!$R$3</c15:sqref>
                        </c15:formulaRef>
                      </c:ext>
                    </c:extLst>
                    <c:strCache>
                      <c:ptCount val="1"/>
                      <c:pt idx="0">
                        <c:v>2022 # students Confirmed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Data'!$R$5:$R$150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46"/>
                      <c:pt idx="0">
                        <c:v>0</c:v>
                      </c:pt>
                      <c:pt idx="1">
                        <c:v>0</c:v>
                      </c:pt>
                      <c:pt idx="2">
                        <c:v>1</c:v>
                      </c:pt>
                      <c:pt idx="3">
                        <c:v>2</c:v>
                      </c:pt>
                      <c:pt idx="4">
                        <c:v>2</c:v>
                      </c:pt>
                      <c:pt idx="5">
                        <c:v>2</c:v>
                      </c:pt>
                      <c:pt idx="6">
                        <c:v>2</c:v>
                      </c:pt>
                      <c:pt idx="7">
                        <c:v>2</c:v>
                      </c:pt>
                      <c:pt idx="8">
                        <c:v>2</c:v>
                      </c:pt>
                      <c:pt idx="9">
                        <c:v>2</c:v>
                      </c:pt>
                      <c:pt idx="10">
                        <c:v>2</c:v>
                      </c:pt>
                      <c:pt idx="11">
                        <c:v>2</c:v>
                      </c:pt>
                      <c:pt idx="12">
                        <c:v>2</c:v>
                      </c:pt>
                      <c:pt idx="13">
                        <c:v>2</c:v>
                      </c:pt>
                      <c:pt idx="14">
                        <c:v>2</c:v>
                      </c:pt>
                      <c:pt idx="15">
                        <c:v>2</c:v>
                      </c:pt>
                      <c:pt idx="16">
                        <c:v>2</c:v>
                      </c:pt>
                      <c:pt idx="17">
                        <c:v>2</c:v>
                      </c:pt>
                      <c:pt idx="18">
                        <c:v>2</c:v>
                      </c:pt>
                      <c:pt idx="19">
                        <c:v>2</c:v>
                      </c:pt>
                      <c:pt idx="20">
                        <c:v>2</c:v>
                      </c:pt>
                      <c:pt idx="21">
                        <c:v>2</c:v>
                      </c:pt>
                      <c:pt idx="22">
                        <c:v>2</c:v>
                      </c:pt>
                      <c:pt idx="23">
                        <c:v>2</c:v>
                      </c:pt>
                      <c:pt idx="24">
                        <c:v>2</c:v>
                      </c:pt>
                      <c:pt idx="25">
                        <c:v>2</c:v>
                      </c:pt>
                      <c:pt idx="26">
                        <c:v>2</c:v>
                      </c:pt>
                      <c:pt idx="27">
                        <c:v>2</c:v>
                      </c:pt>
                      <c:pt idx="28">
                        <c:v>2</c:v>
                      </c:pt>
                      <c:pt idx="29">
                        <c:v>2</c:v>
                      </c:pt>
                      <c:pt idx="30">
                        <c:v>2</c:v>
                      </c:pt>
                      <c:pt idx="31">
                        <c:v>2</c:v>
                      </c:pt>
                      <c:pt idx="32">
                        <c:v>2</c:v>
                      </c:pt>
                      <c:pt idx="33">
                        <c:v>2</c:v>
                      </c:pt>
                      <c:pt idx="34">
                        <c:v>2</c:v>
                      </c:pt>
                      <c:pt idx="35">
                        <c:v>2</c:v>
                      </c:pt>
                      <c:pt idx="36">
                        <c:v>2</c:v>
                      </c:pt>
                      <c:pt idx="37">
                        <c:v>2</c:v>
                      </c:pt>
                      <c:pt idx="38">
                        <c:v>2</c:v>
                      </c:pt>
                      <c:pt idx="39">
                        <c:v>2</c:v>
                      </c:pt>
                      <c:pt idx="40">
                        <c:v>2</c:v>
                      </c:pt>
                      <c:pt idx="41">
                        <c:v>2</c:v>
                      </c:pt>
                      <c:pt idx="42">
                        <c:v>2</c:v>
                      </c:pt>
                      <c:pt idx="43">
                        <c:v>3</c:v>
                      </c:pt>
                      <c:pt idx="44">
                        <c:v>7</c:v>
                      </c:pt>
                      <c:pt idx="45">
                        <c:v>7</c:v>
                      </c:pt>
                      <c:pt idx="46">
                        <c:v>8</c:v>
                      </c:pt>
                      <c:pt idx="47">
                        <c:v>9</c:v>
                      </c:pt>
                      <c:pt idx="48">
                        <c:v>9</c:v>
                      </c:pt>
                      <c:pt idx="49">
                        <c:v>9</c:v>
                      </c:pt>
                      <c:pt idx="50">
                        <c:v>11</c:v>
                      </c:pt>
                      <c:pt idx="51">
                        <c:v>13</c:v>
                      </c:pt>
                      <c:pt idx="52">
                        <c:v>13</c:v>
                      </c:pt>
                      <c:pt idx="53">
                        <c:v>13</c:v>
                      </c:pt>
                      <c:pt idx="54">
                        <c:v>12</c:v>
                      </c:pt>
                      <c:pt idx="55">
                        <c:v>12</c:v>
                      </c:pt>
                      <c:pt idx="56">
                        <c:v>12</c:v>
                      </c:pt>
                      <c:pt idx="57">
                        <c:v>12</c:v>
                      </c:pt>
                      <c:pt idx="58">
                        <c:v>12</c:v>
                      </c:pt>
                      <c:pt idx="59">
                        <c:v>13</c:v>
                      </c:pt>
                      <c:pt idx="60">
                        <c:v>14</c:v>
                      </c:pt>
                      <c:pt idx="61">
                        <c:v>16</c:v>
                      </c:pt>
                      <c:pt idx="62">
                        <c:v>16</c:v>
                      </c:pt>
                      <c:pt idx="63">
                        <c:v>16</c:v>
                      </c:pt>
                      <c:pt idx="64">
                        <c:v>17</c:v>
                      </c:pt>
                      <c:pt idx="65">
                        <c:v>19</c:v>
                      </c:pt>
                      <c:pt idx="66">
                        <c:v>24</c:v>
                      </c:pt>
                      <c:pt idx="67">
                        <c:v>36</c:v>
                      </c:pt>
                      <c:pt idx="68">
                        <c:v>47</c:v>
                      </c:pt>
                      <c:pt idx="69">
                        <c:v>47</c:v>
                      </c:pt>
                      <c:pt idx="70">
                        <c:v>47</c:v>
                      </c:pt>
                      <c:pt idx="71">
                        <c:v>186</c:v>
                      </c:pt>
                      <c:pt idx="72">
                        <c:v>195</c:v>
                      </c:pt>
                      <c:pt idx="73">
                        <c:v>240</c:v>
                      </c:pt>
                      <c:pt idx="74">
                        <c:v>375</c:v>
                      </c:pt>
                      <c:pt idx="75">
                        <c:v>368</c:v>
                      </c:pt>
                      <c:pt idx="76">
                        <c:v>368</c:v>
                      </c:pt>
                      <c:pt idx="77">
                        <c:v>368</c:v>
                      </c:pt>
                      <c:pt idx="78">
                        <c:v>353</c:v>
                      </c:pt>
                      <c:pt idx="79">
                        <c:v>348</c:v>
                      </c:pt>
                      <c:pt idx="80">
                        <c:v>335</c:v>
                      </c:pt>
                      <c:pt idx="81">
                        <c:v>328</c:v>
                      </c:pt>
                      <c:pt idx="82">
                        <c:v>310</c:v>
                      </c:pt>
                      <c:pt idx="83">
                        <c:v>310</c:v>
                      </c:pt>
                      <c:pt idx="84">
                        <c:v>310</c:v>
                      </c:pt>
                      <c:pt idx="85">
                        <c:v>295</c:v>
                      </c:pt>
                      <c:pt idx="86">
                        <c:v>284</c:v>
                      </c:pt>
                      <c:pt idx="87">
                        <c:v>263</c:v>
                      </c:pt>
                      <c:pt idx="88">
                        <c:v>203</c:v>
                      </c:pt>
                      <c:pt idx="89">
                        <c:v>87</c:v>
                      </c:pt>
                      <c:pt idx="90">
                        <c:v>87</c:v>
                      </c:pt>
                      <c:pt idx="91">
                        <c:v>87</c:v>
                      </c:pt>
                      <c:pt idx="92">
                        <c:v>87</c:v>
                      </c:pt>
                      <c:pt idx="93">
                        <c:v>71</c:v>
                      </c:pt>
                      <c:pt idx="94">
                        <c:v>71</c:v>
                      </c:pt>
                      <c:pt idx="95">
                        <c:v>70</c:v>
                      </c:pt>
                      <c:pt idx="96">
                        <c:v>69</c:v>
                      </c:pt>
                      <c:pt idx="97">
                        <c:v>69</c:v>
                      </c:pt>
                      <c:pt idx="98">
                        <c:v>69</c:v>
                      </c:pt>
                      <c:pt idx="99">
                        <c:v>58</c:v>
                      </c:pt>
                      <c:pt idx="100">
                        <c:v>50</c:v>
                      </c:pt>
                      <c:pt idx="101">
                        <c:v>48</c:v>
                      </c:pt>
                      <c:pt idx="102">
                        <c:v>46</c:v>
                      </c:pt>
                      <c:pt idx="103">
                        <c:v>42</c:v>
                      </c:pt>
                      <c:pt idx="104">
                        <c:v>42</c:v>
                      </c:pt>
                      <c:pt idx="105">
                        <c:v>42</c:v>
                      </c:pt>
                      <c:pt idx="106">
                        <c:v>40</c:v>
                      </c:pt>
                      <c:pt idx="107">
                        <c:v>39</c:v>
                      </c:pt>
                      <c:pt idx="108">
                        <c:v>37</c:v>
                      </c:pt>
                      <c:pt idx="109">
                        <c:v>35</c:v>
                      </c:pt>
                      <c:pt idx="110">
                        <c:v>35</c:v>
                      </c:pt>
                      <c:pt idx="111">
                        <c:v>35</c:v>
                      </c:pt>
                      <c:pt idx="112">
                        <c:v>35</c:v>
                      </c:pt>
                      <c:pt idx="113">
                        <c:v>33</c:v>
                      </c:pt>
                      <c:pt idx="114">
                        <c:v>32</c:v>
                      </c:pt>
                      <c:pt idx="115">
                        <c:v>29</c:v>
                      </c:pt>
                      <c:pt idx="116">
                        <c:v>27</c:v>
                      </c:pt>
                      <c:pt idx="117">
                        <c:v>27</c:v>
                      </c:pt>
                      <c:pt idx="118">
                        <c:v>27</c:v>
                      </c:pt>
                      <c:pt idx="119">
                        <c:v>27</c:v>
                      </c:pt>
                      <c:pt idx="120">
                        <c:v>27</c:v>
                      </c:pt>
                      <c:pt idx="121">
                        <c:v>27</c:v>
                      </c:pt>
                      <c:pt idx="122">
                        <c:v>27</c:v>
                      </c:pt>
                      <c:pt idx="123">
                        <c:v>26</c:v>
                      </c:pt>
                      <c:pt idx="124">
                        <c:v>26</c:v>
                      </c:pt>
                      <c:pt idx="125">
                        <c:v>26</c:v>
                      </c:pt>
                      <c:pt idx="126">
                        <c:v>26</c:v>
                      </c:pt>
                      <c:pt idx="127">
                        <c:v>25</c:v>
                      </c:pt>
                      <c:pt idx="128">
                        <c:v>24</c:v>
                      </c:pt>
                      <c:pt idx="129">
                        <c:v>17</c:v>
                      </c:pt>
                      <c:pt idx="130">
                        <c:v>17</c:v>
                      </c:pt>
                      <c:pt idx="131">
                        <c:v>16</c:v>
                      </c:pt>
                      <c:pt idx="132">
                        <c:v>16</c:v>
                      </c:pt>
                      <c:pt idx="133">
                        <c:v>16</c:v>
                      </c:pt>
                      <c:pt idx="134">
                        <c:v>16</c:v>
                      </c:pt>
                      <c:pt idx="135">
                        <c:v>15</c:v>
                      </c:pt>
                      <c:pt idx="136">
                        <c:v>14</c:v>
                      </c:pt>
                      <c:pt idx="137">
                        <c:v>14</c:v>
                      </c:pt>
                      <c:pt idx="138">
                        <c:v>14</c:v>
                      </c:pt>
                      <c:pt idx="139">
                        <c:v>14</c:v>
                      </c:pt>
                      <c:pt idx="140">
                        <c:v>14</c:v>
                      </c:pt>
                      <c:pt idx="141">
                        <c:v>12</c:v>
                      </c:pt>
                      <c:pt idx="142">
                        <c:v>12</c:v>
                      </c:pt>
                      <c:pt idx="143">
                        <c:v>11</c:v>
                      </c:pt>
                      <c:pt idx="144">
                        <c:v>11</c:v>
                      </c:pt>
                      <c:pt idx="145">
                        <c:v>11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3719-48C8-A2A5-75E6B228CB24}"/>
                  </c:ext>
                </c:extLst>
              </c15:ser>
            </c15:filteredLineSeries>
            <c15:filteredLineSeries>
              <c15:ser>
                <c:idx val="17"/>
                <c:order val="1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Data'!$S$3</c15:sqref>
                        </c15:formulaRef>
                      </c:ext>
                    </c:extLst>
                    <c:strCache>
                      <c:ptCount val="1"/>
                      <c:pt idx="0">
                        <c:v>2022 % Students PAID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Data'!$S$5:$S$150</c15:sqref>
                        </c15:formulaRef>
                      </c:ext>
                    </c:extLst>
                    <c:numCache>
                      <c:formatCode>0.0%</c:formatCode>
                      <c:ptCount val="146"/>
                      <c:pt idx="0">
                        <c:v>0</c:v>
                      </c:pt>
                      <c:pt idx="1">
                        <c:v>0</c:v>
                      </c:pt>
                      <c:pt idx="2">
                        <c:v>1.227078450296429E-2</c:v>
                      </c:pt>
                      <c:pt idx="3">
                        <c:v>3.3296793642093724E-2</c:v>
                      </c:pt>
                      <c:pt idx="4">
                        <c:v>4.4507962433646388E-2</c:v>
                      </c:pt>
                      <c:pt idx="5">
                        <c:v>5.211990278152849E-2</c:v>
                      </c:pt>
                      <c:pt idx="6">
                        <c:v>5.211990278152849E-2</c:v>
                      </c:pt>
                      <c:pt idx="7">
                        <c:v>5.211990278152849E-2</c:v>
                      </c:pt>
                      <c:pt idx="8">
                        <c:v>6.2466487935656838E-2</c:v>
                      </c:pt>
                      <c:pt idx="9">
                        <c:v>6.8754163890739503E-2</c:v>
                      </c:pt>
                      <c:pt idx="10">
                        <c:v>7.4514466904478799E-2</c:v>
                      </c:pt>
                      <c:pt idx="11">
                        <c:v>8.0755112742527529E-2</c:v>
                      </c:pt>
                      <c:pt idx="12">
                        <c:v>8.6209141815340534E-2</c:v>
                      </c:pt>
                      <c:pt idx="13">
                        <c:v>8.6209141815340534E-2</c:v>
                      </c:pt>
                      <c:pt idx="14">
                        <c:v>8.6209141815340534E-2</c:v>
                      </c:pt>
                      <c:pt idx="15">
                        <c:v>9.592233009708738E-2</c:v>
                      </c:pt>
                      <c:pt idx="16">
                        <c:v>0.10018027298480556</c:v>
                      </c:pt>
                      <c:pt idx="17">
                        <c:v>0.10594249201277955</c:v>
                      </c:pt>
                      <c:pt idx="18">
                        <c:v>0.11426390125970225</c:v>
                      </c:pt>
                      <c:pt idx="19">
                        <c:v>0.12058711881563963</c:v>
                      </c:pt>
                      <c:pt idx="20">
                        <c:v>0.12058711881563963</c:v>
                      </c:pt>
                      <c:pt idx="21">
                        <c:v>0.12058711881563963</c:v>
                      </c:pt>
                      <c:pt idx="22">
                        <c:v>0.1351861167002012</c:v>
                      </c:pt>
                      <c:pt idx="23">
                        <c:v>0.14299863810820848</c:v>
                      </c:pt>
                      <c:pt idx="24">
                        <c:v>0.15722188076213892</c:v>
                      </c:pt>
                      <c:pt idx="25">
                        <c:v>0.16544387380777698</c:v>
                      </c:pt>
                      <c:pt idx="26">
                        <c:v>0.17438066465256796</c:v>
                      </c:pt>
                      <c:pt idx="27">
                        <c:v>0.17438066465256796</c:v>
                      </c:pt>
                      <c:pt idx="28">
                        <c:v>0.17438066465256796</c:v>
                      </c:pt>
                      <c:pt idx="29">
                        <c:v>0.19562647754137116</c:v>
                      </c:pt>
                      <c:pt idx="30">
                        <c:v>0.20966612187718889</c:v>
                      </c:pt>
                      <c:pt idx="31">
                        <c:v>0.22254235334793132</c:v>
                      </c:pt>
                      <c:pt idx="32">
                        <c:v>0.23612535612535612</c:v>
                      </c:pt>
                      <c:pt idx="33">
                        <c:v>0.246386630532972</c:v>
                      </c:pt>
                      <c:pt idx="34">
                        <c:v>0.246386630532972</c:v>
                      </c:pt>
                      <c:pt idx="35">
                        <c:v>0.246386630532972</c:v>
                      </c:pt>
                      <c:pt idx="36">
                        <c:v>0.27683049147442329</c:v>
                      </c:pt>
                      <c:pt idx="37">
                        <c:v>0.29570308185131999</c:v>
                      </c:pt>
                      <c:pt idx="38">
                        <c:v>0.3262201794703436</c:v>
                      </c:pt>
                      <c:pt idx="39">
                        <c:v>0.34743366681165722</c:v>
                      </c:pt>
                      <c:pt idx="40">
                        <c:v>0.36762644235953845</c:v>
                      </c:pt>
                      <c:pt idx="41">
                        <c:v>0.36762644235953845</c:v>
                      </c:pt>
                      <c:pt idx="42">
                        <c:v>0.36762644235953845</c:v>
                      </c:pt>
                      <c:pt idx="43">
                        <c:v>0.41306200724483272</c:v>
                      </c:pt>
                      <c:pt idx="44">
                        <c:v>0.4464718911507225</c:v>
                      </c:pt>
                      <c:pt idx="45">
                        <c:v>0.47825177749895442</c:v>
                      </c:pt>
                      <c:pt idx="46">
                        <c:v>0.48016119032858029</c:v>
                      </c:pt>
                      <c:pt idx="47">
                        <c:v>0.55663562877315054</c:v>
                      </c:pt>
                      <c:pt idx="48">
                        <c:v>0.55663562877315054</c:v>
                      </c:pt>
                      <c:pt idx="49">
                        <c:v>0.55663562877315054</c:v>
                      </c:pt>
                      <c:pt idx="50">
                        <c:v>0.68926667337290015</c:v>
                      </c:pt>
                      <c:pt idx="51">
                        <c:v>0.76571371650562803</c:v>
                      </c:pt>
                      <c:pt idx="52">
                        <c:v>0.77910329058554528</c:v>
                      </c:pt>
                      <c:pt idx="53">
                        <c:v>0.78908583947420829</c:v>
                      </c:pt>
                      <c:pt idx="54">
                        <c:v>0.79864636209813877</c:v>
                      </c:pt>
                      <c:pt idx="55">
                        <c:v>0.79864636209813877</c:v>
                      </c:pt>
                      <c:pt idx="56">
                        <c:v>0.79864636209813877</c:v>
                      </c:pt>
                      <c:pt idx="57">
                        <c:v>0.79864636209813877</c:v>
                      </c:pt>
                      <c:pt idx="58">
                        <c:v>0.80939610647596349</c:v>
                      </c:pt>
                      <c:pt idx="59">
                        <c:v>0.81357951161405595</c:v>
                      </c:pt>
                      <c:pt idx="60">
                        <c:v>0.82823061630218686</c:v>
                      </c:pt>
                      <c:pt idx="61">
                        <c:v>0.83734101748807632</c:v>
                      </c:pt>
                      <c:pt idx="62">
                        <c:v>0.83734101748807632</c:v>
                      </c:pt>
                      <c:pt idx="63">
                        <c:v>0.83734101748807632</c:v>
                      </c:pt>
                      <c:pt idx="64">
                        <c:v>0.84684863523573206</c:v>
                      </c:pt>
                      <c:pt idx="65">
                        <c:v>0.86067773029911554</c:v>
                      </c:pt>
                      <c:pt idx="66">
                        <c:v>0.87057302029446881</c:v>
                      </c:pt>
                      <c:pt idx="67">
                        <c:v>0.87921125644074516</c:v>
                      </c:pt>
                      <c:pt idx="68">
                        <c:v>0.89556523460700854</c:v>
                      </c:pt>
                      <c:pt idx="69">
                        <c:v>0.89556523460700854</c:v>
                      </c:pt>
                      <c:pt idx="70">
                        <c:v>0.89556523460700854</c:v>
                      </c:pt>
                      <c:pt idx="71">
                        <c:v>0.9205704664751907</c:v>
                      </c:pt>
                      <c:pt idx="72">
                        <c:v>0.94635977477032496</c:v>
                      </c:pt>
                      <c:pt idx="73">
                        <c:v>0.97558246006714822</c:v>
                      </c:pt>
                      <c:pt idx="74">
                        <c:v>0.96238338850436356</c:v>
                      </c:pt>
                      <c:pt idx="75">
                        <c:v>0.9630892678034102</c:v>
                      </c:pt>
                      <c:pt idx="76">
                        <c:v>0.9630892678034102</c:v>
                      </c:pt>
                      <c:pt idx="77">
                        <c:v>0.9630892678034102</c:v>
                      </c:pt>
                      <c:pt idx="78">
                        <c:v>0.96449704142011838</c:v>
                      </c:pt>
                      <c:pt idx="79">
                        <c:v>0.9649809351796107</c:v>
                      </c:pt>
                      <c:pt idx="80">
                        <c:v>0.96069825436408973</c:v>
                      </c:pt>
                      <c:pt idx="81">
                        <c:v>0.96035066746363817</c:v>
                      </c:pt>
                      <c:pt idx="82">
                        <c:v>0.96223218734429494</c:v>
                      </c:pt>
                      <c:pt idx="83">
                        <c:v>0.96223218734429494</c:v>
                      </c:pt>
                      <c:pt idx="84">
                        <c:v>0.96223218734429494</c:v>
                      </c:pt>
                      <c:pt idx="85">
                        <c:v>0.9632433509313677</c:v>
                      </c:pt>
                      <c:pt idx="86">
                        <c:v>0.96212347151804356</c:v>
                      </c:pt>
                      <c:pt idx="87">
                        <c:v>0.96420047732696901</c:v>
                      </c:pt>
                      <c:pt idx="88">
                        <c:v>0.97573105231748558</c:v>
                      </c:pt>
                      <c:pt idx="89">
                        <c:v>0.98507163610860637</c:v>
                      </c:pt>
                      <c:pt idx="90">
                        <c:v>0.98507163610860637</c:v>
                      </c:pt>
                      <c:pt idx="91">
                        <c:v>0.98507163610860637</c:v>
                      </c:pt>
                      <c:pt idx="92">
                        <c:v>0.98507163610860637</c:v>
                      </c:pt>
                      <c:pt idx="93">
                        <c:v>0.98858973075768186</c:v>
                      </c:pt>
                      <c:pt idx="94">
                        <c:v>0.98899009108197378</c:v>
                      </c:pt>
                      <c:pt idx="95">
                        <c:v>0.98681977034448332</c:v>
                      </c:pt>
                      <c:pt idx="96">
                        <c:v>0.98710257948410318</c:v>
                      </c:pt>
                      <c:pt idx="97">
                        <c:v>0.98710257948410318</c:v>
                      </c:pt>
                      <c:pt idx="98">
                        <c:v>0.98710257948410318</c:v>
                      </c:pt>
                      <c:pt idx="99">
                        <c:v>0.98830116988301175</c:v>
                      </c:pt>
                      <c:pt idx="100">
                        <c:v>0.98919351610966577</c:v>
                      </c:pt>
                      <c:pt idx="101">
                        <c:v>0.99189108018820704</c:v>
                      </c:pt>
                      <c:pt idx="102">
                        <c:v>0.99159495697418454</c:v>
                      </c:pt>
                      <c:pt idx="103">
                        <c:v>0.99209050861033243</c:v>
                      </c:pt>
                      <c:pt idx="104">
                        <c:v>0.99209050861033243</c:v>
                      </c:pt>
                      <c:pt idx="105">
                        <c:v>0.99209050861033243</c:v>
                      </c:pt>
                      <c:pt idx="106">
                        <c:v>0.99228766025641024</c:v>
                      </c:pt>
                      <c:pt idx="107">
                        <c:v>0.99248798076923073</c:v>
                      </c:pt>
                      <c:pt idx="108">
                        <c:v>0.99268830128205132</c:v>
                      </c:pt>
                      <c:pt idx="109">
                        <c:v>0.99288862179487181</c:v>
                      </c:pt>
                      <c:pt idx="110">
                        <c:v>0.99288291900561343</c:v>
                      </c:pt>
                      <c:pt idx="111">
                        <c:v>0.99288291900561343</c:v>
                      </c:pt>
                      <c:pt idx="112">
                        <c:v>0.99288291900561343</c:v>
                      </c:pt>
                      <c:pt idx="113">
                        <c:v>0.9930847865303668</c:v>
                      </c:pt>
                      <c:pt idx="114">
                        <c:v>0.99317748570281927</c:v>
                      </c:pt>
                      <c:pt idx="115">
                        <c:v>0.99377635013049592</c:v>
                      </c:pt>
                      <c:pt idx="116">
                        <c:v>0.99407571041269205</c:v>
                      </c:pt>
                      <c:pt idx="117">
                        <c:v>0.99407630522088353</c:v>
                      </c:pt>
                      <c:pt idx="118">
                        <c:v>0.99407630522088353</c:v>
                      </c:pt>
                      <c:pt idx="119">
                        <c:v>0.99407630522088353</c:v>
                      </c:pt>
                      <c:pt idx="120">
                        <c:v>0.99447791164658639</c:v>
                      </c:pt>
                      <c:pt idx="121">
                        <c:v>0.99447791164658639</c:v>
                      </c:pt>
                      <c:pt idx="122">
                        <c:v>0.99457613499397346</c:v>
                      </c:pt>
                      <c:pt idx="123">
                        <c:v>0.99467336683417085</c:v>
                      </c:pt>
                      <c:pt idx="124">
                        <c:v>0.99467336683417085</c:v>
                      </c:pt>
                      <c:pt idx="125">
                        <c:v>0.99467336683417085</c:v>
                      </c:pt>
                      <c:pt idx="126">
                        <c:v>0.99467336683417085</c:v>
                      </c:pt>
                      <c:pt idx="127">
                        <c:v>0.99527495727354987</c:v>
                      </c:pt>
                      <c:pt idx="128">
                        <c:v>0.99507389162561577</c:v>
                      </c:pt>
                      <c:pt idx="129">
                        <c:v>0.99577549788774899</c:v>
                      </c:pt>
                      <c:pt idx="130">
                        <c:v>0.99547238152731665</c:v>
                      </c:pt>
                      <c:pt idx="131">
                        <c:v>0.99547329242530935</c:v>
                      </c:pt>
                      <c:pt idx="132">
                        <c:v>0.99547329242530935</c:v>
                      </c:pt>
                      <c:pt idx="133">
                        <c:v>0.99547329242530935</c:v>
                      </c:pt>
                      <c:pt idx="134">
                        <c:v>0.99547329242530935</c:v>
                      </c:pt>
                      <c:pt idx="135">
                        <c:v>0.99557433112049887</c:v>
                      </c:pt>
                      <c:pt idx="136">
                        <c:v>0.99577379754477757</c:v>
                      </c:pt>
                      <c:pt idx="137">
                        <c:v>0.99577379754477757</c:v>
                      </c:pt>
                      <c:pt idx="138">
                        <c:v>0.99577379754477757</c:v>
                      </c:pt>
                      <c:pt idx="139">
                        <c:v>0.99577379754477757</c:v>
                      </c:pt>
                      <c:pt idx="140">
                        <c:v>0.99577379754477757</c:v>
                      </c:pt>
                      <c:pt idx="141">
                        <c:v>0.99587400623930766</c:v>
                      </c:pt>
                      <c:pt idx="142">
                        <c:v>0.99587400623930766</c:v>
                      </c:pt>
                      <c:pt idx="143">
                        <c:v>0.99587400623930766</c:v>
                      </c:pt>
                      <c:pt idx="144">
                        <c:v>0.99587400623930766</c:v>
                      </c:pt>
                      <c:pt idx="145">
                        <c:v>0.99587359098228667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3719-48C8-A2A5-75E6B228CB24}"/>
                  </c:ext>
                </c:extLst>
              </c15:ser>
            </c15:filteredLineSeries>
            <c15:filteredLineSeries>
              <c15:ser>
                <c:idx val="18"/>
                <c:order val="1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Data'!$T$3</c15:sqref>
                        </c15:formulaRef>
                      </c:ext>
                    </c:extLst>
                    <c:strCache>
                      <c:ptCount val="1"/>
                      <c:pt idx="0">
                        <c:v>2022 Tuition Finalized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Data'!$T$5:$T$150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46"/>
                      <c:pt idx="0">
                        <c:v>0</c:v>
                      </c:pt>
                      <c:pt idx="1">
                        <c:v>0</c:v>
                      </c:pt>
                      <c:pt idx="2">
                        <c:v>234789.38</c:v>
                      </c:pt>
                      <c:pt idx="3">
                        <c:v>682485.52</c:v>
                      </c:pt>
                      <c:pt idx="4">
                        <c:v>944846</c:v>
                      </c:pt>
                      <c:pt idx="5">
                        <c:v>1134620.42</c:v>
                      </c:pt>
                      <c:pt idx="6">
                        <c:v>1134620.42</c:v>
                      </c:pt>
                      <c:pt idx="7">
                        <c:v>1134620.42</c:v>
                      </c:pt>
                      <c:pt idx="8">
                        <c:v>1411714.3199999998</c:v>
                      </c:pt>
                      <c:pt idx="9">
                        <c:v>1584561.5999999999</c:v>
                      </c:pt>
                      <c:pt idx="10">
                        <c:v>1751246.28</c:v>
                      </c:pt>
                      <c:pt idx="11">
                        <c:v>1976150</c:v>
                      </c:pt>
                      <c:pt idx="12">
                        <c:v>2178999.84</c:v>
                      </c:pt>
                      <c:pt idx="13">
                        <c:v>2178999.84</c:v>
                      </c:pt>
                      <c:pt idx="14">
                        <c:v>2178999.84</c:v>
                      </c:pt>
                      <c:pt idx="15">
                        <c:v>2543322.41</c:v>
                      </c:pt>
                      <c:pt idx="16">
                        <c:v>2736447.41</c:v>
                      </c:pt>
                      <c:pt idx="17">
                        <c:v>2960835.0500000003</c:v>
                      </c:pt>
                      <c:pt idx="18">
                        <c:v>3295577.99</c:v>
                      </c:pt>
                      <c:pt idx="19">
                        <c:v>3542723.41</c:v>
                      </c:pt>
                      <c:pt idx="20">
                        <c:v>3542723.41</c:v>
                      </c:pt>
                      <c:pt idx="21">
                        <c:v>3542723.41</c:v>
                      </c:pt>
                      <c:pt idx="22">
                        <c:v>4002238.37</c:v>
                      </c:pt>
                      <c:pt idx="23">
                        <c:v>4288274.0900000008</c:v>
                      </c:pt>
                      <c:pt idx="24">
                        <c:v>4942993.5599999996</c:v>
                      </c:pt>
                      <c:pt idx="25">
                        <c:v>5283635.96</c:v>
                      </c:pt>
                      <c:pt idx="26">
                        <c:v>5548202.1399999997</c:v>
                      </c:pt>
                      <c:pt idx="27">
                        <c:v>5548202.1399999997</c:v>
                      </c:pt>
                      <c:pt idx="28">
                        <c:v>5548202.1399999997</c:v>
                      </c:pt>
                      <c:pt idx="29">
                        <c:v>6263916.5199999996</c:v>
                      </c:pt>
                      <c:pt idx="30">
                        <c:v>6858123.0999999996</c:v>
                      </c:pt>
                      <c:pt idx="31">
                        <c:v>7461366.54</c:v>
                      </c:pt>
                      <c:pt idx="32">
                        <c:v>8089466.8600000003</c:v>
                      </c:pt>
                      <c:pt idx="33">
                        <c:v>8549983.4000000004</c:v>
                      </c:pt>
                      <c:pt idx="34">
                        <c:v>8549983.4000000004</c:v>
                      </c:pt>
                      <c:pt idx="35">
                        <c:v>8549983.4000000004</c:v>
                      </c:pt>
                      <c:pt idx="36">
                        <c:v>9857415.4199999999</c:v>
                      </c:pt>
                      <c:pt idx="37">
                        <c:v>10664143.140000001</c:v>
                      </c:pt>
                      <c:pt idx="38">
                        <c:v>12000254.880000001</c:v>
                      </c:pt>
                      <c:pt idx="39">
                        <c:v>12844126.66</c:v>
                      </c:pt>
                      <c:pt idx="40">
                        <c:v>13812518.42</c:v>
                      </c:pt>
                      <c:pt idx="41">
                        <c:v>13812518.42</c:v>
                      </c:pt>
                      <c:pt idx="42">
                        <c:v>13812518.42</c:v>
                      </c:pt>
                      <c:pt idx="43">
                        <c:v>15731271.939999999</c:v>
                      </c:pt>
                      <c:pt idx="44">
                        <c:v>17125423.98</c:v>
                      </c:pt>
                      <c:pt idx="45">
                        <c:v>18407591.359999999</c:v>
                      </c:pt>
                      <c:pt idx="46">
                        <c:v>20137264.369999997</c:v>
                      </c:pt>
                      <c:pt idx="47">
                        <c:v>21810282.150000002</c:v>
                      </c:pt>
                      <c:pt idx="48">
                        <c:v>21810282.150000002</c:v>
                      </c:pt>
                      <c:pt idx="49">
                        <c:v>21810282.150000002</c:v>
                      </c:pt>
                      <c:pt idx="50">
                        <c:v>27018942.830000002</c:v>
                      </c:pt>
                      <c:pt idx="51">
                        <c:v>30301159</c:v>
                      </c:pt>
                      <c:pt idx="52">
                        <c:v>30886848.889999997</c:v>
                      </c:pt>
                      <c:pt idx="53">
                        <c:v>31259929.859999999</c:v>
                      </c:pt>
                      <c:pt idx="54">
                        <c:v>31692071.84</c:v>
                      </c:pt>
                      <c:pt idx="55">
                        <c:v>31692071.84</c:v>
                      </c:pt>
                      <c:pt idx="56">
                        <c:v>31692071.84</c:v>
                      </c:pt>
                      <c:pt idx="57">
                        <c:v>31692071.84</c:v>
                      </c:pt>
                      <c:pt idx="58">
                        <c:v>32235592.949999999</c:v>
                      </c:pt>
                      <c:pt idx="59">
                        <c:v>32444576.310000002</c:v>
                      </c:pt>
                      <c:pt idx="60">
                        <c:v>32897753.199999999</c:v>
                      </c:pt>
                      <c:pt idx="61">
                        <c:v>33211697.689999998</c:v>
                      </c:pt>
                      <c:pt idx="62">
                        <c:v>33211697.689999998</c:v>
                      </c:pt>
                      <c:pt idx="63">
                        <c:v>33211697.689999998</c:v>
                      </c:pt>
                      <c:pt idx="64">
                        <c:v>33705623.960000001</c:v>
                      </c:pt>
                      <c:pt idx="65">
                        <c:v>34240216.100000001</c:v>
                      </c:pt>
                      <c:pt idx="66">
                        <c:v>34600936.330000006</c:v>
                      </c:pt>
                      <c:pt idx="67">
                        <c:v>35010389.869999997</c:v>
                      </c:pt>
                      <c:pt idx="68">
                        <c:v>35494068.089999996</c:v>
                      </c:pt>
                      <c:pt idx="69">
                        <c:v>35494068.089999996</c:v>
                      </c:pt>
                      <c:pt idx="70">
                        <c:v>35494068.089999996</c:v>
                      </c:pt>
                      <c:pt idx="71">
                        <c:v>36585652.759999998</c:v>
                      </c:pt>
                      <c:pt idx="72">
                        <c:v>37592349.560000002</c:v>
                      </c:pt>
                      <c:pt idx="73">
                        <c:v>37649659.509999998</c:v>
                      </c:pt>
                      <c:pt idx="74">
                        <c:v>37668306.310000002</c:v>
                      </c:pt>
                      <c:pt idx="75">
                        <c:v>37733490.509999998</c:v>
                      </c:pt>
                      <c:pt idx="76">
                        <c:v>37733490.509999998</c:v>
                      </c:pt>
                      <c:pt idx="77">
                        <c:v>37733490.509999998</c:v>
                      </c:pt>
                      <c:pt idx="78">
                        <c:v>37808682.769999996</c:v>
                      </c:pt>
                      <c:pt idx="79">
                        <c:v>37859493.729999997</c:v>
                      </c:pt>
                      <c:pt idx="80">
                        <c:v>37911432.07</c:v>
                      </c:pt>
                      <c:pt idx="81">
                        <c:v>37976703.75</c:v>
                      </c:pt>
                      <c:pt idx="82">
                        <c:v>38060437.530000001</c:v>
                      </c:pt>
                      <c:pt idx="83">
                        <c:v>38060437.530000001</c:v>
                      </c:pt>
                      <c:pt idx="84">
                        <c:v>38060437.530000001</c:v>
                      </c:pt>
                      <c:pt idx="85">
                        <c:v>38139016.850000001</c:v>
                      </c:pt>
                      <c:pt idx="86">
                        <c:v>38156122.5</c:v>
                      </c:pt>
                      <c:pt idx="87">
                        <c:v>38275256.960000001</c:v>
                      </c:pt>
                      <c:pt idx="88">
                        <c:v>38602168.189999998</c:v>
                      </c:pt>
                      <c:pt idx="89">
                        <c:v>38665073.810000002</c:v>
                      </c:pt>
                      <c:pt idx="90">
                        <c:v>38665073.810000002</c:v>
                      </c:pt>
                      <c:pt idx="91">
                        <c:v>38665073.810000002</c:v>
                      </c:pt>
                      <c:pt idx="92">
                        <c:v>38665073.810000002</c:v>
                      </c:pt>
                      <c:pt idx="93">
                        <c:v>38704895.68</c:v>
                      </c:pt>
                      <c:pt idx="94">
                        <c:v>38711270.289999999</c:v>
                      </c:pt>
                      <c:pt idx="95">
                        <c:v>38709383.380000003</c:v>
                      </c:pt>
                      <c:pt idx="96">
                        <c:v>38716044.5</c:v>
                      </c:pt>
                      <c:pt idx="97">
                        <c:v>38716044.5</c:v>
                      </c:pt>
                      <c:pt idx="98">
                        <c:v>38716044.5</c:v>
                      </c:pt>
                      <c:pt idx="99">
                        <c:v>38744023.450000003</c:v>
                      </c:pt>
                      <c:pt idx="100">
                        <c:v>38750600.779999994</c:v>
                      </c:pt>
                      <c:pt idx="101">
                        <c:v>38748196.710000001</c:v>
                      </c:pt>
                      <c:pt idx="102">
                        <c:v>38741927.670000002</c:v>
                      </c:pt>
                      <c:pt idx="103">
                        <c:v>38777112.959999993</c:v>
                      </c:pt>
                      <c:pt idx="104">
                        <c:v>38777112.959999993</c:v>
                      </c:pt>
                      <c:pt idx="105">
                        <c:v>38777112.959999993</c:v>
                      </c:pt>
                      <c:pt idx="106">
                        <c:v>38773997.25</c:v>
                      </c:pt>
                      <c:pt idx="107">
                        <c:v>38778203.450000003</c:v>
                      </c:pt>
                      <c:pt idx="108">
                        <c:v>38781133.25</c:v>
                      </c:pt>
                      <c:pt idx="109">
                        <c:v>38809948.329999998</c:v>
                      </c:pt>
                      <c:pt idx="110">
                        <c:v>38809948.329999998</c:v>
                      </c:pt>
                      <c:pt idx="111">
                        <c:v>38809948.329999998</c:v>
                      </c:pt>
                      <c:pt idx="112">
                        <c:v>38809948.329999998</c:v>
                      </c:pt>
                      <c:pt idx="113">
                        <c:v>38830843.149999999</c:v>
                      </c:pt>
                      <c:pt idx="114">
                        <c:v>38845056.759999998</c:v>
                      </c:pt>
                      <c:pt idx="115">
                        <c:v>38847419.030000001</c:v>
                      </c:pt>
                      <c:pt idx="116">
                        <c:v>38851420.039999999</c:v>
                      </c:pt>
                      <c:pt idx="117">
                        <c:v>38848504.119999997</c:v>
                      </c:pt>
                      <c:pt idx="118">
                        <c:v>38848504.119999997</c:v>
                      </c:pt>
                      <c:pt idx="119">
                        <c:v>38848504.119999997</c:v>
                      </c:pt>
                      <c:pt idx="120">
                        <c:v>38907316.589999996</c:v>
                      </c:pt>
                      <c:pt idx="121">
                        <c:v>38907316.589999996</c:v>
                      </c:pt>
                      <c:pt idx="122">
                        <c:v>38910730</c:v>
                      </c:pt>
                      <c:pt idx="123">
                        <c:v>38924771.009999998</c:v>
                      </c:pt>
                      <c:pt idx="124">
                        <c:v>38924771.009999998</c:v>
                      </c:pt>
                      <c:pt idx="125">
                        <c:v>38924771.009999998</c:v>
                      </c:pt>
                      <c:pt idx="126">
                        <c:v>38924771.009999998</c:v>
                      </c:pt>
                      <c:pt idx="127">
                        <c:v>38942483.640000001</c:v>
                      </c:pt>
                      <c:pt idx="128">
                        <c:v>38954343.840000004</c:v>
                      </c:pt>
                      <c:pt idx="129">
                        <c:v>38955771.539999999</c:v>
                      </c:pt>
                      <c:pt idx="130">
                        <c:v>38955771.539999999</c:v>
                      </c:pt>
                      <c:pt idx="131">
                        <c:v>38970110.5</c:v>
                      </c:pt>
                      <c:pt idx="132">
                        <c:v>38970110.5</c:v>
                      </c:pt>
                      <c:pt idx="133">
                        <c:v>38970110.5</c:v>
                      </c:pt>
                      <c:pt idx="134">
                        <c:v>38969019.700000003</c:v>
                      </c:pt>
                      <c:pt idx="135">
                        <c:v>38969016.579999998</c:v>
                      </c:pt>
                      <c:pt idx="136">
                        <c:v>38970682.380000003</c:v>
                      </c:pt>
                      <c:pt idx="137">
                        <c:v>38970682.380000003</c:v>
                      </c:pt>
                      <c:pt idx="138">
                        <c:v>38970682.380000003</c:v>
                      </c:pt>
                      <c:pt idx="139">
                        <c:v>38970682.380000003</c:v>
                      </c:pt>
                      <c:pt idx="140">
                        <c:v>38970682.380000003</c:v>
                      </c:pt>
                      <c:pt idx="141">
                        <c:v>38970682.380000003</c:v>
                      </c:pt>
                      <c:pt idx="142">
                        <c:v>38960496.579999998</c:v>
                      </c:pt>
                      <c:pt idx="143">
                        <c:v>38963254.18</c:v>
                      </c:pt>
                      <c:pt idx="144">
                        <c:v>38960772.340000004</c:v>
                      </c:pt>
                      <c:pt idx="145">
                        <c:v>38959589.259999998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2-3719-48C8-A2A5-75E6B228CB24}"/>
                  </c:ext>
                </c:extLst>
              </c15:ser>
            </c15:filteredLineSeries>
            <c15:filteredLineSeries>
              <c15:ser>
                <c:idx val="19"/>
                <c:order val="1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Data'!$U$3</c15:sqref>
                        </c15:formulaRef>
                      </c:ext>
                    </c:extLst>
                    <c:strCache>
                      <c:ptCount val="1"/>
                      <c:pt idx="0">
                        <c:v>2022 Tuition Confirmed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Data'!$U$5:$U$150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4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  <c:pt idx="36">
                        <c:v>0</c:v>
                      </c:pt>
                      <c:pt idx="37">
                        <c:v>0</c:v>
                      </c:pt>
                      <c:pt idx="38">
                        <c:v>0</c:v>
                      </c:pt>
                      <c:pt idx="39">
                        <c:v>0</c:v>
                      </c:pt>
                      <c:pt idx="40">
                        <c:v>0</c:v>
                      </c:pt>
                      <c:pt idx="41">
                        <c:v>0</c:v>
                      </c:pt>
                      <c:pt idx="42">
                        <c:v>0</c:v>
                      </c:pt>
                      <c:pt idx="43">
                        <c:v>0</c:v>
                      </c:pt>
                      <c:pt idx="44">
                        <c:v>0</c:v>
                      </c:pt>
                      <c:pt idx="45">
                        <c:v>0</c:v>
                      </c:pt>
                      <c:pt idx="46">
                        <c:v>0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2117</c:v>
                      </c:pt>
                      <c:pt idx="51">
                        <c:v>3023.72</c:v>
                      </c:pt>
                      <c:pt idx="52">
                        <c:v>3023.72</c:v>
                      </c:pt>
                      <c:pt idx="53">
                        <c:v>3023.72</c:v>
                      </c:pt>
                      <c:pt idx="54">
                        <c:v>3023.72</c:v>
                      </c:pt>
                      <c:pt idx="55">
                        <c:v>3023.72</c:v>
                      </c:pt>
                      <c:pt idx="56">
                        <c:v>3023.72</c:v>
                      </c:pt>
                      <c:pt idx="57">
                        <c:v>3023.72</c:v>
                      </c:pt>
                      <c:pt idx="58">
                        <c:v>3023.72</c:v>
                      </c:pt>
                      <c:pt idx="59">
                        <c:v>4287.12</c:v>
                      </c:pt>
                      <c:pt idx="60">
                        <c:v>4287.12</c:v>
                      </c:pt>
                      <c:pt idx="61">
                        <c:v>12211.12</c:v>
                      </c:pt>
                      <c:pt idx="62">
                        <c:v>12211.12</c:v>
                      </c:pt>
                      <c:pt idx="63">
                        <c:v>12211.12</c:v>
                      </c:pt>
                      <c:pt idx="64">
                        <c:v>12211.12</c:v>
                      </c:pt>
                      <c:pt idx="65">
                        <c:v>14968.72</c:v>
                      </c:pt>
                      <c:pt idx="66">
                        <c:v>47607.4</c:v>
                      </c:pt>
                      <c:pt idx="67">
                        <c:v>100614.02</c:v>
                      </c:pt>
                      <c:pt idx="68">
                        <c:v>140758.57999999999</c:v>
                      </c:pt>
                      <c:pt idx="69">
                        <c:v>140758.57999999999</c:v>
                      </c:pt>
                      <c:pt idx="70">
                        <c:v>140758.57999999999</c:v>
                      </c:pt>
                      <c:pt idx="71">
                        <c:v>808149.78</c:v>
                      </c:pt>
                      <c:pt idx="72">
                        <c:v>977152.92</c:v>
                      </c:pt>
                      <c:pt idx="73">
                        <c:v>1304442.6399999999</c:v>
                      </c:pt>
                      <c:pt idx="74">
                        <c:v>1841109.58</c:v>
                      </c:pt>
                      <c:pt idx="75">
                        <c:v>1778223.38</c:v>
                      </c:pt>
                      <c:pt idx="76">
                        <c:v>1778223.38</c:v>
                      </c:pt>
                      <c:pt idx="77">
                        <c:v>1778223.38</c:v>
                      </c:pt>
                      <c:pt idx="78">
                        <c:v>1698464.76</c:v>
                      </c:pt>
                      <c:pt idx="79">
                        <c:v>1664971.56</c:v>
                      </c:pt>
                      <c:pt idx="80">
                        <c:v>1618098.42</c:v>
                      </c:pt>
                      <c:pt idx="81">
                        <c:v>1563172.42</c:v>
                      </c:pt>
                      <c:pt idx="82">
                        <c:v>1457268.04</c:v>
                      </c:pt>
                      <c:pt idx="83">
                        <c:v>1457268.04</c:v>
                      </c:pt>
                      <c:pt idx="84">
                        <c:v>1457268.04</c:v>
                      </c:pt>
                      <c:pt idx="85">
                        <c:v>1379549.72</c:v>
                      </c:pt>
                      <c:pt idx="86">
                        <c:v>1318683.2</c:v>
                      </c:pt>
                      <c:pt idx="87">
                        <c:v>1195387.6200000001</c:v>
                      </c:pt>
                      <c:pt idx="88">
                        <c:v>861401.1</c:v>
                      </c:pt>
                      <c:pt idx="89">
                        <c:v>457393.04</c:v>
                      </c:pt>
                      <c:pt idx="90">
                        <c:v>457393.04</c:v>
                      </c:pt>
                      <c:pt idx="91">
                        <c:v>457393.04</c:v>
                      </c:pt>
                      <c:pt idx="92">
                        <c:v>457393.04</c:v>
                      </c:pt>
                      <c:pt idx="93">
                        <c:v>393793.32</c:v>
                      </c:pt>
                      <c:pt idx="94">
                        <c:v>391489.08</c:v>
                      </c:pt>
                      <c:pt idx="95">
                        <c:v>384169.08</c:v>
                      </c:pt>
                      <c:pt idx="96">
                        <c:v>383479.68</c:v>
                      </c:pt>
                      <c:pt idx="97">
                        <c:v>383479.68</c:v>
                      </c:pt>
                      <c:pt idx="98">
                        <c:v>383479.68</c:v>
                      </c:pt>
                      <c:pt idx="99">
                        <c:v>343394.82</c:v>
                      </c:pt>
                      <c:pt idx="100">
                        <c:v>324102.24</c:v>
                      </c:pt>
                      <c:pt idx="101">
                        <c:v>309158.15999999997</c:v>
                      </c:pt>
                      <c:pt idx="102">
                        <c:v>291434.15999999997</c:v>
                      </c:pt>
                      <c:pt idx="103">
                        <c:v>255635.76</c:v>
                      </c:pt>
                      <c:pt idx="104">
                        <c:v>255635.76</c:v>
                      </c:pt>
                      <c:pt idx="105">
                        <c:v>255635.76</c:v>
                      </c:pt>
                      <c:pt idx="106">
                        <c:v>240691.68</c:v>
                      </c:pt>
                      <c:pt idx="107">
                        <c:v>229371.68</c:v>
                      </c:pt>
                      <c:pt idx="108">
                        <c:v>214179.08</c:v>
                      </c:pt>
                      <c:pt idx="109">
                        <c:v>199235</c:v>
                      </c:pt>
                      <c:pt idx="110">
                        <c:v>199235</c:v>
                      </c:pt>
                      <c:pt idx="111">
                        <c:v>199235</c:v>
                      </c:pt>
                      <c:pt idx="112">
                        <c:v>199235</c:v>
                      </c:pt>
                      <c:pt idx="113">
                        <c:v>179771</c:v>
                      </c:pt>
                      <c:pt idx="114">
                        <c:v>166187</c:v>
                      </c:pt>
                      <c:pt idx="115">
                        <c:v>151222.39999999999</c:v>
                      </c:pt>
                      <c:pt idx="116">
                        <c:v>145020.79999999999</c:v>
                      </c:pt>
                      <c:pt idx="117">
                        <c:v>145020.79999999999</c:v>
                      </c:pt>
                      <c:pt idx="118">
                        <c:v>145020.79999999999</c:v>
                      </c:pt>
                      <c:pt idx="119">
                        <c:v>145020.79999999999</c:v>
                      </c:pt>
                      <c:pt idx="120">
                        <c:v>145020.79999999999</c:v>
                      </c:pt>
                      <c:pt idx="121">
                        <c:v>145020.79999999999</c:v>
                      </c:pt>
                      <c:pt idx="122">
                        <c:v>145020.79999999999</c:v>
                      </c:pt>
                      <c:pt idx="123">
                        <c:v>131436.79999999999</c:v>
                      </c:pt>
                      <c:pt idx="124">
                        <c:v>131436.79999999999</c:v>
                      </c:pt>
                      <c:pt idx="125">
                        <c:v>131436.79999999999</c:v>
                      </c:pt>
                      <c:pt idx="126">
                        <c:v>131436.79999999999</c:v>
                      </c:pt>
                      <c:pt idx="127">
                        <c:v>128679.2</c:v>
                      </c:pt>
                      <c:pt idx="128">
                        <c:v>120579.2</c:v>
                      </c:pt>
                      <c:pt idx="129">
                        <c:v>92062.2</c:v>
                      </c:pt>
                      <c:pt idx="130">
                        <c:v>92062.2</c:v>
                      </c:pt>
                      <c:pt idx="131">
                        <c:v>78478.2</c:v>
                      </c:pt>
                      <c:pt idx="132">
                        <c:v>78478.2</c:v>
                      </c:pt>
                      <c:pt idx="133">
                        <c:v>78478.2</c:v>
                      </c:pt>
                      <c:pt idx="134">
                        <c:v>78478.2</c:v>
                      </c:pt>
                      <c:pt idx="135">
                        <c:v>78478.2</c:v>
                      </c:pt>
                      <c:pt idx="136">
                        <c:v>77099.399999999994</c:v>
                      </c:pt>
                      <c:pt idx="137">
                        <c:v>77099.399999999994</c:v>
                      </c:pt>
                      <c:pt idx="138">
                        <c:v>77099.399999999994</c:v>
                      </c:pt>
                      <c:pt idx="139">
                        <c:v>77099.399999999994</c:v>
                      </c:pt>
                      <c:pt idx="140">
                        <c:v>77099.399999999994</c:v>
                      </c:pt>
                      <c:pt idx="141">
                        <c:v>71859.839999999997</c:v>
                      </c:pt>
                      <c:pt idx="142">
                        <c:v>74580</c:v>
                      </c:pt>
                      <c:pt idx="143">
                        <c:v>71822.399999999994</c:v>
                      </c:pt>
                      <c:pt idx="144">
                        <c:v>71822.399999999994</c:v>
                      </c:pt>
                      <c:pt idx="145">
                        <c:v>70720.38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3719-48C8-A2A5-75E6B228CB24}"/>
                  </c:ext>
                </c:extLst>
              </c15:ser>
            </c15:filteredLineSeries>
            <c15:filteredLineSeries>
              <c15:ser>
                <c:idx val="20"/>
                <c:order val="2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Data'!$V$3</c15:sqref>
                        </c15:formulaRef>
                      </c:ext>
                    </c:extLst>
                    <c:strCache>
                      <c:ptCount val="1"/>
                      <c:pt idx="0">
                        <c:v>2022 Total Assessed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Data'!$V$5:$V$150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46"/>
                      <c:pt idx="0">
                        <c:v>34221892.700000003</c:v>
                      </c:pt>
                      <c:pt idx="1">
                        <c:v>34221892.700000003</c:v>
                      </c:pt>
                      <c:pt idx="2">
                        <c:v>33841735.590000004</c:v>
                      </c:pt>
                      <c:pt idx="3">
                        <c:v>34121858.560000002</c:v>
                      </c:pt>
                      <c:pt idx="4">
                        <c:v>34259370</c:v>
                      </c:pt>
                      <c:pt idx="5">
                        <c:v>34573482.520000003</c:v>
                      </c:pt>
                      <c:pt idx="6">
                        <c:v>34573482.520000003</c:v>
                      </c:pt>
                      <c:pt idx="7">
                        <c:v>34573482.520000003</c:v>
                      </c:pt>
                      <c:pt idx="8">
                        <c:v>35881001.18</c:v>
                      </c:pt>
                      <c:pt idx="9">
                        <c:v>35779364.039999999</c:v>
                      </c:pt>
                      <c:pt idx="10">
                        <c:v>36000483.270000003</c:v>
                      </c:pt>
                      <c:pt idx="11">
                        <c:v>36238697</c:v>
                      </c:pt>
                      <c:pt idx="12">
                        <c:v>36398565.140000001</c:v>
                      </c:pt>
                      <c:pt idx="13">
                        <c:v>36398565.140000001</c:v>
                      </c:pt>
                      <c:pt idx="14">
                        <c:v>36398565.140000001</c:v>
                      </c:pt>
                      <c:pt idx="15">
                        <c:v>36586656.239999995</c:v>
                      </c:pt>
                      <c:pt idx="16">
                        <c:v>36806588.459999993</c:v>
                      </c:pt>
                      <c:pt idx="17">
                        <c:v>37028097.669999994</c:v>
                      </c:pt>
                      <c:pt idx="18">
                        <c:v>37099496.649999999</c:v>
                      </c:pt>
                      <c:pt idx="19">
                        <c:v>37220453.629999995</c:v>
                      </c:pt>
                      <c:pt idx="20">
                        <c:v>37220453.629999995</c:v>
                      </c:pt>
                      <c:pt idx="21">
                        <c:v>37220453.629999995</c:v>
                      </c:pt>
                      <c:pt idx="22">
                        <c:v>37234204.909999996</c:v>
                      </c:pt>
                      <c:pt idx="23">
                        <c:v>38112477.5</c:v>
                      </c:pt>
                      <c:pt idx="24">
                        <c:v>38323263.460000001</c:v>
                      </c:pt>
                      <c:pt idx="25">
                        <c:v>38531878.560000002</c:v>
                      </c:pt>
                      <c:pt idx="26">
                        <c:v>38659448.640000001</c:v>
                      </c:pt>
                      <c:pt idx="27">
                        <c:v>38659448.640000001</c:v>
                      </c:pt>
                      <c:pt idx="28">
                        <c:v>38659448.640000001</c:v>
                      </c:pt>
                      <c:pt idx="29">
                        <c:v>38809466.57</c:v>
                      </c:pt>
                      <c:pt idx="30">
                        <c:v>38920404.450000003</c:v>
                      </c:pt>
                      <c:pt idx="31">
                        <c:v>39054032.700000003</c:v>
                      </c:pt>
                      <c:pt idx="32">
                        <c:v>39248741.990000002</c:v>
                      </c:pt>
                      <c:pt idx="33">
                        <c:v>39414680.039999999</c:v>
                      </c:pt>
                      <c:pt idx="34">
                        <c:v>39414680.039999999</c:v>
                      </c:pt>
                      <c:pt idx="35">
                        <c:v>39414680.039999999</c:v>
                      </c:pt>
                      <c:pt idx="36">
                        <c:v>39625572.390000001</c:v>
                      </c:pt>
                      <c:pt idx="37">
                        <c:v>39819729.939999998</c:v>
                      </c:pt>
                      <c:pt idx="38">
                        <c:v>39883064.649999999</c:v>
                      </c:pt>
                      <c:pt idx="39">
                        <c:v>39842333.140000001</c:v>
                      </c:pt>
                      <c:pt idx="40">
                        <c:v>40058679.25</c:v>
                      </c:pt>
                      <c:pt idx="41">
                        <c:v>40058679.25</c:v>
                      </c:pt>
                      <c:pt idx="42">
                        <c:v>40058679.25</c:v>
                      </c:pt>
                      <c:pt idx="43">
                        <c:v>40194222.619999997</c:v>
                      </c:pt>
                      <c:pt idx="44">
                        <c:v>40292789.230000004</c:v>
                      </c:pt>
                      <c:pt idx="45">
                        <c:v>40361231.730000004</c:v>
                      </c:pt>
                      <c:pt idx="46">
                        <c:v>40553323.339999996</c:v>
                      </c:pt>
                      <c:pt idx="47">
                        <c:v>40647031.340000004</c:v>
                      </c:pt>
                      <c:pt idx="48">
                        <c:v>40647031.340000004</c:v>
                      </c:pt>
                      <c:pt idx="49">
                        <c:v>40647031.340000004</c:v>
                      </c:pt>
                      <c:pt idx="50">
                        <c:v>40872013.560000002</c:v>
                      </c:pt>
                      <c:pt idx="51">
                        <c:v>41136938.259999998</c:v>
                      </c:pt>
                      <c:pt idx="52">
                        <c:v>41197894.019999996</c:v>
                      </c:pt>
                      <c:pt idx="53">
                        <c:v>41019147.5</c:v>
                      </c:pt>
                      <c:pt idx="54">
                        <c:v>40962697.370000005</c:v>
                      </c:pt>
                      <c:pt idx="55">
                        <c:v>40962697.370000005</c:v>
                      </c:pt>
                      <c:pt idx="56">
                        <c:v>40962697.370000005</c:v>
                      </c:pt>
                      <c:pt idx="57">
                        <c:v>40962697.370000005</c:v>
                      </c:pt>
                      <c:pt idx="58">
                        <c:v>40925821.100000001</c:v>
                      </c:pt>
                      <c:pt idx="59">
                        <c:v>40919747.170000002</c:v>
                      </c:pt>
                      <c:pt idx="60">
                        <c:v>40799047.769999996</c:v>
                      </c:pt>
                      <c:pt idx="61">
                        <c:v>40808276.409999996</c:v>
                      </c:pt>
                      <c:pt idx="62">
                        <c:v>40808276.409999996</c:v>
                      </c:pt>
                      <c:pt idx="63">
                        <c:v>40808276.409999996</c:v>
                      </c:pt>
                      <c:pt idx="64">
                        <c:v>40828979.780000001</c:v>
                      </c:pt>
                      <c:pt idx="65">
                        <c:v>40646857.780000001</c:v>
                      </c:pt>
                      <c:pt idx="66">
                        <c:v>40551711.830000006</c:v>
                      </c:pt>
                      <c:pt idx="67">
                        <c:v>40429426.979999997</c:v>
                      </c:pt>
                      <c:pt idx="68">
                        <c:v>40337377.179999992</c:v>
                      </c:pt>
                      <c:pt idx="69">
                        <c:v>40337377.179999992</c:v>
                      </c:pt>
                      <c:pt idx="70">
                        <c:v>40337377.179999992</c:v>
                      </c:pt>
                      <c:pt idx="71">
                        <c:v>40291795.960000001</c:v>
                      </c:pt>
                      <c:pt idx="72">
                        <c:v>40177867.840000004</c:v>
                      </c:pt>
                      <c:pt idx="73">
                        <c:v>38954102.149999999</c:v>
                      </c:pt>
                      <c:pt idx="74">
                        <c:v>39509415.890000001</c:v>
                      </c:pt>
                      <c:pt idx="75">
                        <c:v>39511713.890000001</c:v>
                      </c:pt>
                      <c:pt idx="76">
                        <c:v>39511713.890000001</c:v>
                      </c:pt>
                      <c:pt idx="77">
                        <c:v>39511713.890000001</c:v>
                      </c:pt>
                      <c:pt idx="78">
                        <c:v>39508526.329999998</c:v>
                      </c:pt>
                      <c:pt idx="79">
                        <c:v>39525844.089999996</c:v>
                      </c:pt>
                      <c:pt idx="80">
                        <c:v>39540939.880000003</c:v>
                      </c:pt>
                      <c:pt idx="81">
                        <c:v>39555546.299999997</c:v>
                      </c:pt>
                      <c:pt idx="82">
                        <c:v>39531365.700000003</c:v>
                      </c:pt>
                      <c:pt idx="83">
                        <c:v>39531365.700000003</c:v>
                      </c:pt>
                      <c:pt idx="84">
                        <c:v>39531365.700000003</c:v>
                      </c:pt>
                      <c:pt idx="85">
                        <c:v>39533825.940000005</c:v>
                      </c:pt>
                      <c:pt idx="86">
                        <c:v>39494417.710000001</c:v>
                      </c:pt>
                      <c:pt idx="87">
                        <c:v>39489507.399999999</c:v>
                      </c:pt>
                      <c:pt idx="88">
                        <c:v>39475603.119999997</c:v>
                      </c:pt>
                      <c:pt idx="89">
                        <c:v>39144438.340000004</c:v>
                      </c:pt>
                      <c:pt idx="90">
                        <c:v>39144438.340000004</c:v>
                      </c:pt>
                      <c:pt idx="91">
                        <c:v>39144438.340000004</c:v>
                      </c:pt>
                      <c:pt idx="92">
                        <c:v>39144438.340000004</c:v>
                      </c:pt>
                      <c:pt idx="93">
                        <c:v>39124033.759999998</c:v>
                      </c:pt>
                      <c:pt idx="94">
                        <c:v>39124493.359999999</c:v>
                      </c:pt>
                      <c:pt idx="95">
                        <c:v>39133471.670000002</c:v>
                      </c:pt>
                      <c:pt idx="96">
                        <c:v>39124998.390000001</c:v>
                      </c:pt>
                      <c:pt idx="97">
                        <c:v>39124998.390000001</c:v>
                      </c:pt>
                      <c:pt idx="98">
                        <c:v>39124998.390000001</c:v>
                      </c:pt>
                      <c:pt idx="99">
                        <c:v>39112098.600000001</c:v>
                      </c:pt>
                      <c:pt idx="100">
                        <c:v>39099213.839999996</c:v>
                      </c:pt>
                      <c:pt idx="101">
                        <c:v>39077275.420000002</c:v>
                      </c:pt>
                      <c:pt idx="102">
                        <c:v>39054189.100000001</c:v>
                      </c:pt>
                      <c:pt idx="103">
                        <c:v>39053405.979999997</c:v>
                      </c:pt>
                      <c:pt idx="104">
                        <c:v>39053405.979999997</c:v>
                      </c:pt>
                      <c:pt idx="105">
                        <c:v>39053405.979999997</c:v>
                      </c:pt>
                      <c:pt idx="106">
                        <c:v>39036196.240000002</c:v>
                      </c:pt>
                      <c:pt idx="107">
                        <c:v>39028221.440000005</c:v>
                      </c:pt>
                      <c:pt idx="108">
                        <c:v>39013428.649999999</c:v>
                      </c:pt>
                      <c:pt idx="109">
                        <c:v>39027299.649999999</c:v>
                      </c:pt>
                      <c:pt idx="110">
                        <c:v>39027299.649999999</c:v>
                      </c:pt>
                      <c:pt idx="111">
                        <c:v>39027299.649999999</c:v>
                      </c:pt>
                      <c:pt idx="112">
                        <c:v>39027299.649999999</c:v>
                      </c:pt>
                      <c:pt idx="113">
                        <c:v>39028787.140000001</c:v>
                      </c:pt>
                      <c:pt idx="114">
                        <c:v>39030855.339999996</c:v>
                      </c:pt>
                      <c:pt idx="115">
                        <c:v>39016247.719999999</c:v>
                      </c:pt>
                      <c:pt idx="116">
                        <c:v>39015945.32</c:v>
                      </c:pt>
                      <c:pt idx="117">
                        <c:v>39013029.399999999</c:v>
                      </c:pt>
                      <c:pt idx="118">
                        <c:v>39013029.399999999</c:v>
                      </c:pt>
                      <c:pt idx="119">
                        <c:v>39013029.399999999</c:v>
                      </c:pt>
                      <c:pt idx="120">
                        <c:v>39060489.589999996</c:v>
                      </c:pt>
                      <c:pt idx="121">
                        <c:v>39060489.589999996</c:v>
                      </c:pt>
                      <c:pt idx="122">
                        <c:v>39063732.990000002</c:v>
                      </c:pt>
                      <c:pt idx="123">
                        <c:v>39077603.989999995</c:v>
                      </c:pt>
                      <c:pt idx="124">
                        <c:v>39077603.989999995</c:v>
                      </c:pt>
                      <c:pt idx="125">
                        <c:v>39077603.989999995</c:v>
                      </c:pt>
                      <c:pt idx="126">
                        <c:v>39077603.989999995</c:v>
                      </c:pt>
                      <c:pt idx="127">
                        <c:v>39078464.990000002</c:v>
                      </c:pt>
                      <c:pt idx="128">
                        <c:v>39092728.190000005</c:v>
                      </c:pt>
                      <c:pt idx="129">
                        <c:v>39065752.229999997</c:v>
                      </c:pt>
                      <c:pt idx="130">
                        <c:v>39066432.269999996</c:v>
                      </c:pt>
                      <c:pt idx="131">
                        <c:v>39066779.590000004</c:v>
                      </c:pt>
                      <c:pt idx="132">
                        <c:v>39066779.590000004</c:v>
                      </c:pt>
                      <c:pt idx="133">
                        <c:v>39066779.590000004</c:v>
                      </c:pt>
                      <c:pt idx="134">
                        <c:v>39065688.790000007</c:v>
                      </c:pt>
                      <c:pt idx="135">
                        <c:v>39055696.350000001</c:v>
                      </c:pt>
                      <c:pt idx="136">
                        <c:v>39055696.350000001</c:v>
                      </c:pt>
                      <c:pt idx="137">
                        <c:v>39055696.350000001</c:v>
                      </c:pt>
                      <c:pt idx="138">
                        <c:v>39055696.350000001</c:v>
                      </c:pt>
                      <c:pt idx="139">
                        <c:v>39055696.350000001</c:v>
                      </c:pt>
                      <c:pt idx="140">
                        <c:v>39055696.350000001</c:v>
                      </c:pt>
                      <c:pt idx="141">
                        <c:v>39050683.470000006</c:v>
                      </c:pt>
                      <c:pt idx="142">
                        <c:v>39040630.239999995</c:v>
                      </c:pt>
                      <c:pt idx="143">
                        <c:v>39054214.240000002</c:v>
                      </c:pt>
                      <c:pt idx="144">
                        <c:v>39051732.400000006</c:v>
                      </c:pt>
                      <c:pt idx="145">
                        <c:v>39049447.299999997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3719-48C8-A2A5-75E6B228CB24}"/>
                  </c:ext>
                </c:extLst>
              </c15:ser>
            </c15:filteredLineSeries>
            <c15:filteredLineSeries>
              <c15:ser>
                <c:idx val="22"/>
                <c:order val="2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Data'!$X$3</c15:sqref>
                        </c15:formulaRef>
                      </c:ext>
                    </c:extLst>
                    <c:strCache>
                      <c:ptCount val="1"/>
                      <c:pt idx="0">
                        <c:v>2022 Cumulative Avg per Assessed Student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Data'!$X$5:$X$150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46"/>
                      <c:pt idx="0">
                        <c:v>4760.9756121313303</c:v>
                      </c:pt>
                      <c:pt idx="1">
                        <c:v>4760.9756121313303</c:v>
                      </c:pt>
                      <c:pt idx="2">
                        <c:v>4665.8948834964849</c:v>
                      </c:pt>
                      <c:pt idx="3">
                        <c:v>4675.5081611400383</c:v>
                      </c:pt>
                      <c:pt idx="4">
                        <c:v>4663.0420579828506</c:v>
                      </c:pt>
                      <c:pt idx="5">
                        <c:v>4668.307118552525</c:v>
                      </c:pt>
                      <c:pt idx="6">
                        <c:v>4668.307118552525</c:v>
                      </c:pt>
                      <c:pt idx="7">
                        <c:v>4668.307118552525</c:v>
                      </c:pt>
                      <c:pt idx="8">
                        <c:v>4809.7856809651475</c:v>
                      </c:pt>
                      <c:pt idx="9">
                        <c:v>4767.4036029313793</c:v>
                      </c:pt>
                      <c:pt idx="10">
                        <c:v>4756.306416963932</c:v>
                      </c:pt>
                      <c:pt idx="11">
                        <c:v>4750.7468536969063</c:v>
                      </c:pt>
                      <c:pt idx="12">
                        <c:v>4740.0136918869648</c:v>
                      </c:pt>
                      <c:pt idx="13">
                        <c:v>4740.0136918869648</c:v>
                      </c:pt>
                      <c:pt idx="14">
                        <c:v>4740.0136918869648</c:v>
                      </c:pt>
                      <c:pt idx="15">
                        <c:v>4736.1367300970869</c:v>
                      </c:pt>
                      <c:pt idx="16">
                        <c:v>4739.4525444244136</c:v>
                      </c:pt>
                      <c:pt idx="17">
                        <c:v>4732.0252613418525</c:v>
                      </c:pt>
                      <c:pt idx="18">
                        <c:v>4720.6383318488352</c:v>
                      </c:pt>
                      <c:pt idx="19">
                        <c:v>4709.6613475895219</c:v>
                      </c:pt>
                      <c:pt idx="20">
                        <c:v>4709.6613475895219</c:v>
                      </c:pt>
                      <c:pt idx="21">
                        <c:v>4709.6613475895219</c:v>
                      </c:pt>
                      <c:pt idx="22">
                        <c:v>4682.3698327464781</c:v>
                      </c:pt>
                      <c:pt idx="23">
                        <c:v>4718.6427510214189</c:v>
                      </c:pt>
                      <c:pt idx="24">
                        <c:v>4710.9113042409344</c:v>
                      </c:pt>
                      <c:pt idx="25">
                        <c:v>4711.6505942773301</c:v>
                      </c:pt>
                      <c:pt idx="26">
                        <c:v>4671.8366936555894</c:v>
                      </c:pt>
                      <c:pt idx="27">
                        <c:v>4671.8366936555894</c:v>
                      </c:pt>
                      <c:pt idx="28">
                        <c:v>4671.8366936555894</c:v>
                      </c:pt>
                      <c:pt idx="29">
                        <c:v>4587.4073959810876</c:v>
                      </c:pt>
                      <c:pt idx="30">
                        <c:v>4543.5914604249365</c:v>
                      </c:pt>
                      <c:pt idx="31">
                        <c:v>4500.8681226230265</c:v>
                      </c:pt>
                      <c:pt idx="32">
                        <c:v>4472.7911099715102</c:v>
                      </c:pt>
                      <c:pt idx="33">
                        <c:v>4450.6187940379405</c:v>
                      </c:pt>
                      <c:pt idx="34">
                        <c:v>4450.6187940379405</c:v>
                      </c:pt>
                      <c:pt idx="35">
                        <c:v>4450.6187940379405</c:v>
                      </c:pt>
                      <c:pt idx="36">
                        <c:v>4416.089645603477</c:v>
                      </c:pt>
                      <c:pt idx="37">
                        <c:v>4398.5120888103393</c:v>
                      </c:pt>
                      <c:pt idx="38">
                        <c:v>4364.5288520463992</c:v>
                      </c:pt>
                      <c:pt idx="39">
                        <c:v>4332.5721117877338</c:v>
                      </c:pt>
                      <c:pt idx="40">
                        <c:v>4319.9265879434915</c:v>
                      </c:pt>
                      <c:pt idx="41">
                        <c:v>4319.9265879434915</c:v>
                      </c:pt>
                      <c:pt idx="42">
                        <c:v>4319.9265879434915</c:v>
                      </c:pt>
                      <c:pt idx="43">
                        <c:v>4282.3591114425735</c:v>
                      </c:pt>
                      <c:pt idx="44">
                        <c:v>4249.8459265900228</c:v>
                      </c:pt>
                      <c:pt idx="45">
                        <c:v>4220.1204234629868</c:v>
                      </c:pt>
                      <c:pt idx="46">
                        <c:v>4190.2586629468897</c:v>
                      </c:pt>
                      <c:pt idx="47">
                        <c:v>4159.1150455336137</c:v>
                      </c:pt>
                      <c:pt idx="48">
                        <c:v>4159.1150455336137</c:v>
                      </c:pt>
                      <c:pt idx="49">
                        <c:v>4159.1150455336137</c:v>
                      </c:pt>
                      <c:pt idx="50">
                        <c:v>4111.4589638869329</c:v>
                      </c:pt>
                      <c:pt idx="51">
                        <c:v>4097.7127462894705</c:v>
                      </c:pt>
                      <c:pt idx="52">
                        <c:v>4095.6252132418726</c:v>
                      </c:pt>
                      <c:pt idx="53">
                        <c:v>4084.7587631945826</c:v>
                      </c:pt>
                      <c:pt idx="54">
                        <c:v>4077.1073325370762</c:v>
                      </c:pt>
                      <c:pt idx="55">
                        <c:v>4077.1073325370762</c:v>
                      </c:pt>
                      <c:pt idx="56">
                        <c:v>4077.1073325370762</c:v>
                      </c:pt>
                      <c:pt idx="57">
                        <c:v>4077.1073325370762</c:v>
                      </c:pt>
                      <c:pt idx="58">
                        <c:v>4064.9405145013907</c:v>
                      </c:pt>
                      <c:pt idx="59">
                        <c:v>4061.9165346436371</c:v>
                      </c:pt>
                      <c:pt idx="60">
                        <c:v>4055.5713489065602</c:v>
                      </c:pt>
                      <c:pt idx="61">
                        <c:v>4054.8764318362478</c:v>
                      </c:pt>
                      <c:pt idx="62">
                        <c:v>4054.8764318362478</c:v>
                      </c:pt>
                      <c:pt idx="63">
                        <c:v>4054.8764318362478</c:v>
                      </c:pt>
                      <c:pt idx="64">
                        <c:v>4052.5041965260548</c:v>
                      </c:pt>
                      <c:pt idx="65">
                        <c:v>4039.2385749776408</c:v>
                      </c:pt>
                      <c:pt idx="66">
                        <c:v>4034.1933774373265</c:v>
                      </c:pt>
                      <c:pt idx="67">
                        <c:v>4006.0867003567178</c:v>
                      </c:pt>
                      <c:pt idx="68">
                        <c:v>3993.0090259354574</c:v>
                      </c:pt>
                      <c:pt idx="69">
                        <c:v>3993.0090259354574</c:v>
                      </c:pt>
                      <c:pt idx="70">
                        <c:v>3993.0090259354574</c:v>
                      </c:pt>
                      <c:pt idx="71">
                        <c:v>3990.47201743092</c:v>
                      </c:pt>
                      <c:pt idx="72">
                        <c:v>3968.9684717968985</c:v>
                      </c:pt>
                      <c:pt idx="73">
                        <c:v>3963.1806033167159</c:v>
                      </c:pt>
                      <c:pt idx="74">
                        <c:v>3963.2275945430838</c:v>
                      </c:pt>
                      <c:pt idx="75">
                        <c:v>3963.0605707121363</c:v>
                      </c:pt>
                      <c:pt idx="76">
                        <c:v>3963.0605707121363</c:v>
                      </c:pt>
                      <c:pt idx="77">
                        <c:v>3963.0605707121363</c:v>
                      </c:pt>
                      <c:pt idx="78">
                        <c:v>3962.3434289439374</c:v>
                      </c:pt>
                      <c:pt idx="79">
                        <c:v>3966.0690437487456</c:v>
                      </c:pt>
                      <c:pt idx="80">
                        <c:v>3944.2334044887784</c:v>
                      </c:pt>
                      <c:pt idx="81">
                        <c:v>3940.5804243873276</c:v>
                      </c:pt>
                      <c:pt idx="82">
                        <c:v>3939.3488490284008</c:v>
                      </c:pt>
                      <c:pt idx="83">
                        <c:v>3939.3488490284008</c:v>
                      </c:pt>
                      <c:pt idx="84">
                        <c:v>3939.3488490284008</c:v>
                      </c:pt>
                      <c:pt idx="85">
                        <c:v>3938.0242992329918</c:v>
                      </c:pt>
                      <c:pt idx="86">
                        <c:v>3926.2767382443585</c:v>
                      </c:pt>
                      <c:pt idx="87">
                        <c:v>3926.95976531424</c:v>
                      </c:pt>
                      <c:pt idx="88">
                        <c:v>3926.3579789138648</c:v>
                      </c:pt>
                      <c:pt idx="89">
                        <c:v>3921.895435327122</c:v>
                      </c:pt>
                      <c:pt idx="90">
                        <c:v>3921.895435327122</c:v>
                      </c:pt>
                      <c:pt idx="91">
                        <c:v>3921.895435327122</c:v>
                      </c:pt>
                      <c:pt idx="92">
                        <c:v>3921.895435327122</c:v>
                      </c:pt>
                      <c:pt idx="93">
                        <c:v>3915.9277109398458</c:v>
                      </c:pt>
                      <c:pt idx="94">
                        <c:v>3915.9737123411069</c:v>
                      </c:pt>
                      <c:pt idx="95">
                        <c:v>3907.485938092861</c:v>
                      </c:pt>
                      <c:pt idx="96">
                        <c:v>3911.7174955009</c:v>
                      </c:pt>
                      <c:pt idx="97">
                        <c:v>3911.7174955009</c:v>
                      </c:pt>
                      <c:pt idx="98">
                        <c:v>3911.7174955009</c:v>
                      </c:pt>
                      <c:pt idx="99">
                        <c:v>3910.8187781221877</c:v>
                      </c:pt>
                      <c:pt idx="100">
                        <c:v>3912.2687452471478</c:v>
                      </c:pt>
                      <c:pt idx="101">
                        <c:v>3912.0307758534391</c:v>
                      </c:pt>
                      <c:pt idx="102">
                        <c:v>3907.7635681408847</c:v>
                      </c:pt>
                      <c:pt idx="103">
                        <c:v>3910.032637164597</c:v>
                      </c:pt>
                      <c:pt idx="104">
                        <c:v>3910.032637164597</c:v>
                      </c:pt>
                      <c:pt idx="105">
                        <c:v>3910.032637164597</c:v>
                      </c:pt>
                      <c:pt idx="106">
                        <c:v>3909.8754246794874</c:v>
                      </c:pt>
                      <c:pt idx="107">
                        <c:v>3909.0766666666673</c:v>
                      </c:pt>
                      <c:pt idx="108">
                        <c:v>3907.5950170272436</c:v>
                      </c:pt>
                      <c:pt idx="109">
                        <c:v>3908.9843399439101</c:v>
                      </c:pt>
                      <c:pt idx="110">
                        <c:v>3912.119050721732</c:v>
                      </c:pt>
                      <c:pt idx="111">
                        <c:v>3912.119050721732</c:v>
                      </c:pt>
                      <c:pt idx="112">
                        <c:v>3912.119050721732</c:v>
                      </c:pt>
                      <c:pt idx="113">
                        <c:v>3911.4839787532574</c:v>
                      </c:pt>
                      <c:pt idx="114">
                        <c:v>3916.0083615932572</c:v>
                      </c:pt>
                      <c:pt idx="115">
                        <c:v>3916.5075005019071</c:v>
                      </c:pt>
                      <c:pt idx="116">
                        <c:v>3917.6569253941161</c:v>
                      </c:pt>
                      <c:pt idx="117">
                        <c:v>3916.9708232931725</c:v>
                      </c:pt>
                      <c:pt idx="118">
                        <c:v>3916.9708232931725</c:v>
                      </c:pt>
                      <c:pt idx="119">
                        <c:v>3916.9708232931725</c:v>
                      </c:pt>
                      <c:pt idx="120">
                        <c:v>3921.7359026104414</c:v>
                      </c:pt>
                      <c:pt idx="121">
                        <c:v>3921.7359026104414</c:v>
                      </c:pt>
                      <c:pt idx="122">
                        <c:v>3923.6373031337889</c:v>
                      </c:pt>
                      <c:pt idx="123">
                        <c:v>3927.3973859296475</c:v>
                      </c:pt>
                      <c:pt idx="124">
                        <c:v>3927.3973859296475</c:v>
                      </c:pt>
                      <c:pt idx="125">
                        <c:v>3927.3973859296475</c:v>
                      </c:pt>
                      <c:pt idx="126">
                        <c:v>3927.3973859296475</c:v>
                      </c:pt>
                      <c:pt idx="127">
                        <c:v>3928.6684417412289</c:v>
                      </c:pt>
                      <c:pt idx="128">
                        <c:v>3930.1023615160357</c:v>
                      </c:pt>
                      <c:pt idx="129">
                        <c:v>3929.3655431502712</c:v>
                      </c:pt>
                      <c:pt idx="130">
                        <c:v>3930.6200090552366</c:v>
                      </c:pt>
                      <c:pt idx="131">
                        <c:v>3929.8641575294241</c:v>
                      </c:pt>
                      <c:pt idx="132">
                        <c:v>3929.8641575294241</c:v>
                      </c:pt>
                      <c:pt idx="133">
                        <c:v>3929.8641575294241</c:v>
                      </c:pt>
                      <c:pt idx="134">
                        <c:v>3929.7544301378139</c:v>
                      </c:pt>
                      <c:pt idx="135">
                        <c:v>3928.3540887145446</c:v>
                      </c:pt>
                      <c:pt idx="136">
                        <c:v>3929.9352334473738</c:v>
                      </c:pt>
                      <c:pt idx="137">
                        <c:v>3929.9352334473738</c:v>
                      </c:pt>
                      <c:pt idx="138">
                        <c:v>3929.9352334473738</c:v>
                      </c:pt>
                      <c:pt idx="139">
                        <c:v>3929.9352334473738</c:v>
                      </c:pt>
                      <c:pt idx="140">
                        <c:v>3929.9352334473738</c:v>
                      </c:pt>
                      <c:pt idx="141">
                        <c:v>3929.826252390058</c:v>
                      </c:pt>
                      <c:pt idx="142">
                        <c:v>3928.8145557009152</c:v>
                      </c:pt>
                      <c:pt idx="143">
                        <c:v>3930.1815678776293</c:v>
                      </c:pt>
                      <c:pt idx="144">
                        <c:v>3929.9318104055556</c:v>
                      </c:pt>
                      <c:pt idx="145">
                        <c:v>3930.0973530595811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6-3719-48C8-A2A5-75E6B228CB24}"/>
                  </c:ext>
                </c:extLst>
              </c15:ser>
            </c15:filteredLineSeries>
            <c15:filteredLineSeries>
              <c15:ser>
                <c:idx val="23"/>
                <c:order val="2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Data'!$Y$3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Data'!$Y$5:$Y$169</c15:sqref>
                        </c15:formulaRef>
                      </c:ext>
                    </c:extLst>
                    <c:numCache>
                      <c:formatCode>General</c:formatCode>
                      <c:ptCount val="165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7-3719-48C8-A2A5-75E6B228CB24}"/>
                  </c:ext>
                </c:extLst>
              </c15:ser>
            </c15:filteredLineSeries>
            <c15:filteredLineSeries>
              <c15:ser>
                <c:idx val="24"/>
                <c:order val="2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Data'!$Z$3</c15:sqref>
                        </c15:formulaRef>
                      </c:ext>
                    </c:extLst>
                    <c:strCache>
                      <c:ptCount val="1"/>
                      <c:pt idx="0">
                        <c:v>Change in Students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Data'!$Z$5:$Z$169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65"/>
                      <c:pt idx="7">
                        <c:v>88</c:v>
                      </c:pt>
                      <c:pt idx="8">
                        <c:v>34</c:v>
                      </c:pt>
                      <c:pt idx="9">
                        <c:v>404</c:v>
                      </c:pt>
                      <c:pt idx="10">
                        <c:v>374</c:v>
                      </c:pt>
                      <c:pt idx="11">
                        <c:v>348</c:v>
                      </c:pt>
                      <c:pt idx="12">
                        <c:v>344</c:v>
                      </c:pt>
                      <c:pt idx="13">
                        <c:v>344</c:v>
                      </c:pt>
                      <c:pt idx="14">
                        <c:v>344</c:v>
                      </c:pt>
                      <c:pt idx="15">
                        <c:v>349</c:v>
                      </c:pt>
                      <c:pt idx="16">
                        <c:v>342</c:v>
                      </c:pt>
                      <c:pt idx="17">
                        <c:v>327</c:v>
                      </c:pt>
                      <c:pt idx="18">
                        <c:v>331</c:v>
                      </c:pt>
                      <c:pt idx="19">
                        <c:v>348</c:v>
                      </c:pt>
                      <c:pt idx="20">
                        <c:v>348</c:v>
                      </c:pt>
                      <c:pt idx="21">
                        <c:v>348</c:v>
                      </c:pt>
                      <c:pt idx="22">
                        <c:v>354</c:v>
                      </c:pt>
                      <c:pt idx="23">
                        <c:v>285</c:v>
                      </c:pt>
                      <c:pt idx="24">
                        <c:v>319</c:v>
                      </c:pt>
                      <c:pt idx="25">
                        <c:v>340</c:v>
                      </c:pt>
                      <c:pt idx="26">
                        <c:v>297</c:v>
                      </c:pt>
                      <c:pt idx="27">
                        <c:v>297</c:v>
                      </c:pt>
                      <c:pt idx="28">
                        <c:v>297</c:v>
                      </c:pt>
                      <c:pt idx="29">
                        <c:v>207</c:v>
                      </c:pt>
                      <c:pt idx="30">
                        <c:v>235</c:v>
                      </c:pt>
                      <c:pt idx="31">
                        <c:v>248</c:v>
                      </c:pt>
                      <c:pt idx="32">
                        <c:v>241</c:v>
                      </c:pt>
                      <c:pt idx="33">
                        <c:v>231</c:v>
                      </c:pt>
                      <c:pt idx="34">
                        <c:v>231</c:v>
                      </c:pt>
                      <c:pt idx="35">
                        <c:v>231</c:v>
                      </c:pt>
                      <c:pt idx="36">
                        <c:v>263</c:v>
                      </c:pt>
                      <c:pt idx="37">
                        <c:v>253</c:v>
                      </c:pt>
                      <c:pt idx="38">
                        <c:v>309</c:v>
                      </c:pt>
                      <c:pt idx="39">
                        <c:v>318</c:v>
                      </c:pt>
                      <c:pt idx="40">
                        <c:v>314</c:v>
                      </c:pt>
                      <c:pt idx="41">
                        <c:v>314</c:v>
                      </c:pt>
                      <c:pt idx="42">
                        <c:v>314</c:v>
                      </c:pt>
                      <c:pt idx="43">
                        <c:v>328</c:v>
                      </c:pt>
                      <c:pt idx="44">
                        <c:v>289</c:v>
                      </c:pt>
                      <c:pt idx="45">
                        <c:v>264</c:v>
                      </c:pt>
                      <c:pt idx="46">
                        <c:v>269</c:v>
                      </c:pt>
                      <c:pt idx="47">
                        <c:v>246</c:v>
                      </c:pt>
                      <c:pt idx="48">
                        <c:v>246</c:v>
                      </c:pt>
                      <c:pt idx="49">
                        <c:v>246</c:v>
                      </c:pt>
                      <c:pt idx="50">
                        <c:v>200</c:v>
                      </c:pt>
                      <c:pt idx="51">
                        <c:v>158</c:v>
                      </c:pt>
                      <c:pt idx="52">
                        <c:v>158</c:v>
                      </c:pt>
                      <c:pt idx="53">
                        <c:v>196</c:v>
                      </c:pt>
                      <c:pt idx="54">
                        <c:v>206</c:v>
                      </c:pt>
                      <c:pt idx="55">
                        <c:v>206</c:v>
                      </c:pt>
                      <c:pt idx="56">
                        <c:v>206</c:v>
                      </c:pt>
                      <c:pt idx="57">
                        <c:v>206</c:v>
                      </c:pt>
                      <c:pt idx="58">
                        <c:v>191</c:v>
                      </c:pt>
                      <c:pt idx="59">
                        <c:v>184</c:v>
                      </c:pt>
                      <c:pt idx="60">
                        <c:v>208</c:v>
                      </c:pt>
                      <c:pt idx="61">
                        <c:v>231</c:v>
                      </c:pt>
                      <c:pt idx="62">
                        <c:v>231</c:v>
                      </c:pt>
                      <c:pt idx="63">
                        <c:v>231</c:v>
                      </c:pt>
                      <c:pt idx="64">
                        <c:v>257</c:v>
                      </c:pt>
                      <c:pt idx="65">
                        <c:v>292</c:v>
                      </c:pt>
                      <c:pt idx="66">
                        <c:v>312</c:v>
                      </c:pt>
                      <c:pt idx="67">
                        <c:v>304</c:v>
                      </c:pt>
                      <c:pt idx="68">
                        <c:v>297</c:v>
                      </c:pt>
                      <c:pt idx="69">
                        <c:v>297</c:v>
                      </c:pt>
                      <c:pt idx="70">
                        <c:v>297</c:v>
                      </c:pt>
                      <c:pt idx="71">
                        <c:v>344</c:v>
                      </c:pt>
                      <c:pt idx="72">
                        <c:v>25</c:v>
                      </c:pt>
                      <c:pt idx="73">
                        <c:v>428</c:v>
                      </c:pt>
                      <c:pt idx="74">
                        <c:v>340</c:v>
                      </c:pt>
                      <c:pt idx="75">
                        <c:v>373</c:v>
                      </c:pt>
                      <c:pt idx="76">
                        <c:v>373</c:v>
                      </c:pt>
                      <c:pt idx="77">
                        <c:v>373</c:v>
                      </c:pt>
                      <c:pt idx="78">
                        <c:v>363</c:v>
                      </c:pt>
                      <c:pt idx="79">
                        <c:v>374</c:v>
                      </c:pt>
                      <c:pt idx="80">
                        <c:v>314</c:v>
                      </c:pt>
                      <c:pt idx="81">
                        <c:v>298</c:v>
                      </c:pt>
                      <c:pt idx="82">
                        <c:v>308</c:v>
                      </c:pt>
                      <c:pt idx="83">
                        <c:v>308</c:v>
                      </c:pt>
                      <c:pt idx="84">
                        <c:v>308</c:v>
                      </c:pt>
                      <c:pt idx="85">
                        <c:v>304</c:v>
                      </c:pt>
                      <c:pt idx="86">
                        <c:v>284</c:v>
                      </c:pt>
                      <c:pt idx="87">
                        <c:v>287</c:v>
                      </c:pt>
                      <c:pt idx="88">
                        <c:v>289</c:v>
                      </c:pt>
                      <c:pt idx="89">
                        <c:v>372</c:v>
                      </c:pt>
                      <c:pt idx="90">
                        <c:v>372</c:v>
                      </c:pt>
                      <c:pt idx="91">
                        <c:v>372</c:v>
                      </c:pt>
                      <c:pt idx="92">
                        <c:v>372</c:v>
                      </c:pt>
                      <c:pt idx="93">
                        <c:v>372</c:v>
                      </c:pt>
                      <c:pt idx="94">
                        <c:v>372</c:v>
                      </c:pt>
                      <c:pt idx="95">
                        <c:v>349</c:v>
                      </c:pt>
                      <c:pt idx="96">
                        <c:v>352</c:v>
                      </c:pt>
                      <c:pt idx="97">
                        <c:v>352</c:v>
                      </c:pt>
                      <c:pt idx="98">
                        <c:v>352</c:v>
                      </c:pt>
                      <c:pt idx="99">
                        <c:v>348</c:v>
                      </c:pt>
                      <c:pt idx="100">
                        <c:v>353</c:v>
                      </c:pt>
                      <c:pt idx="101">
                        <c:v>359</c:v>
                      </c:pt>
                      <c:pt idx="102">
                        <c:v>361</c:v>
                      </c:pt>
                      <c:pt idx="103">
                        <c:v>367</c:v>
                      </c:pt>
                      <c:pt idx="104">
                        <c:v>367</c:v>
                      </c:pt>
                      <c:pt idx="105">
                        <c:v>367</c:v>
                      </c:pt>
                      <c:pt idx="106">
                        <c:v>365</c:v>
                      </c:pt>
                      <c:pt idx="107">
                        <c:v>362</c:v>
                      </c:pt>
                      <c:pt idx="108">
                        <c:v>359</c:v>
                      </c:pt>
                      <c:pt idx="109">
                        <c:v>356</c:v>
                      </c:pt>
                      <c:pt idx="110">
                        <c:v>361</c:v>
                      </c:pt>
                      <c:pt idx="111">
                        <c:v>361</c:v>
                      </c:pt>
                      <c:pt idx="112">
                        <c:v>361</c:v>
                      </c:pt>
                      <c:pt idx="113">
                        <c:v>358</c:v>
                      </c:pt>
                      <c:pt idx="114">
                        <c:v>359</c:v>
                      </c:pt>
                      <c:pt idx="115">
                        <c:v>360</c:v>
                      </c:pt>
                      <c:pt idx="116">
                        <c:v>362</c:v>
                      </c:pt>
                      <c:pt idx="117">
                        <c:v>345</c:v>
                      </c:pt>
                      <c:pt idx="118">
                        <c:v>345</c:v>
                      </c:pt>
                      <c:pt idx="119">
                        <c:v>345</c:v>
                      </c:pt>
                      <c:pt idx="120">
                        <c:v>345</c:v>
                      </c:pt>
                      <c:pt idx="121">
                        <c:v>337</c:v>
                      </c:pt>
                      <c:pt idx="122">
                        <c:v>336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8-3719-48C8-A2A5-75E6B228CB24}"/>
                  </c:ext>
                </c:extLst>
              </c15:ser>
            </c15:filteredLineSeries>
            <c15:filteredLineSeries>
              <c15:ser>
                <c:idx val="25"/>
                <c:order val="2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Data'!$AA$3</c15:sqref>
                        </c15:formulaRef>
                      </c:ext>
                    </c:extLst>
                    <c:strCache>
                      <c:ptCount val="1"/>
                      <c:pt idx="0">
                        <c:v>Change in Student %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Data'!$AA$5:$AA$169</c15:sqref>
                        </c15:formulaRef>
                      </c:ext>
                    </c:extLst>
                    <c:numCache>
                      <c:formatCode>0.0%</c:formatCode>
                      <c:ptCount val="165"/>
                      <c:pt idx="7">
                        <c:v>1.18822576289495E-2</c:v>
                      </c:pt>
                      <c:pt idx="8">
                        <c:v>4.5576407506702412E-3</c:v>
                      </c:pt>
                      <c:pt idx="9">
                        <c:v>5.3830779480346438E-2</c:v>
                      </c:pt>
                      <c:pt idx="10">
                        <c:v>4.9412075571409697E-2</c:v>
                      </c:pt>
                      <c:pt idx="11">
                        <c:v>4.5621394861038278E-2</c:v>
                      </c:pt>
                      <c:pt idx="12">
                        <c:v>4.4797499674436775E-2</c:v>
                      </c:pt>
                      <c:pt idx="13">
                        <c:v>4.4797499674436775E-2</c:v>
                      </c:pt>
                      <c:pt idx="14">
                        <c:v>4.4797499674436775E-2</c:v>
                      </c:pt>
                      <c:pt idx="15">
                        <c:v>4.5177993527508092E-2</c:v>
                      </c:pt>
                      <c:pt idx="16">
                        <c:v>4.4038114859644602E-2</c:v>
                      </c:pt>
                      <c:pt idx="17">
                        <c:v>4.1789137380191695E-2</c:v>
                      </c:pt>
                      <c:pt idx="18">
                        <c:v>4.211731772490139E-2</c:v>
                      </c:pt>
                      <c:pt idx="19">
                        <c:v>4.4033911172972291E-2</c:v>
                      </c:pt>
                      <c:pt idx="20">
                        <c:v>4.4033911172972291E-2</c:v>
                      </c:pt>
                      <c:pt idx="21">
                        <c:v>4.4033911172972291E-2</c:v>
                      </c:pt>
                      <c:pt idx="22">
                        <c:v>4.4517102615694165E-2</c:v>
                      </c:pt>
                      <c:pt idx="23">
                        <c:v>3.5285378234493008E-2</c:v>
                      </c:pt>
                      <c:pt idx="24">
                        <c:v>3.9213275968039335E-2</c:v>
                      </c:pt>
                      <c:pt idx="25">
                        <c:v>4.1574957202249942E-2</c:v>
                      </c:pt>
                      <c:pt idx="26">
                        <c:v>3.5891238670694867E-2</c:v>
                      </c:pt>
                      <c:pt idx="27">
                        <c:v>3.5891238670694867E-2</c:v>
                      </c:pt>
                      <c:pt idx="28">
                        <c:v>3.5891238670694867E-2</c:v>
                      </c:pt>
                      <c:pt idx="29">
                        <c:v>2.4468085106382979E-2</c:v>
                      </c:pt>
                      <c:pt idx="30">
                        <c:v>2.7434041559654447E-2</c:v>
                      </c:pt>
                      <c:pt idx="31">
                        <c:v>2.8581306903307596E-2</c:v>
                      </c:pt>
                      <c:pt idx="32">
                        <c:v>2.7464387464387466E-2</c:v>
                      </c:pt>
                      <c:pt idx="33">
                        <c:v>2.6084010840108401E-2</c:v>
                      </c:pt>
                      <c:pt idx="34">
                        <c:v>2.6084010840108401E-2</c:v>
                      </c:pt>
                      <c:pt idx="35">
                        <c:v>2.6084010840108401E-2</c:v>
                      </c:pt>
                      <c:pt idx="36">
                        <c:v>2.9310152680263012E-2</c:v>
                      </c:pt>
                      <c:pt idx="37">
                        <c:v>2.7946537059538274E-2</c:v>
                      </c:pt>
                      <c:pt idx="38">
                        <c:v>3.3814839133289559E-2</c:v>
                      </c:pt>
                      <c:pt idx="39">
                        <c:v>3.4580252283601565E-2</c:v>
                      </c:pt>
                      <c:pt idx="40">
                        <c:v>3.3861749164240271E-2</c:v>
                      </c:pt>
                      <c:pt idx="41">
                        <c:v>3.3861749164240271E-2</c:v>
                      </c:pt>
                      <c:pt idx="42">
                        <c:v>3.3861749164240271E-2</c:v>
                      </c:pt>
                      <c:pt idx="43">
                        <c:v>3.4945663754528018E-2</c:v>
                      </c:pt>
                      <c:pt idx="44">
                        <c:v>3.0482016664908764E-2</c:v>
                      </c:pt>
                      <c:pt idx="45">
                        <c:v>2.7603513174404015E-2</c:v>
                      </c:pt>
                      <c:pt idx="46">
                        <c:v>2.7794998966728664E-2</c:v>
                      </c:pt>
                      <c:pt idx="47">
                        <c:v>2.5171390565844675E-2</c:v>
                      </c:pt>
                      <c:pt idx="48">
                        <c:v>2.5171390565844675E-2</c:v>
                      </c:pt>
                      <c:pt idx="49">
                        <c:v>2.5171390565844675E-2</c:v>
                      </c:pt>
                      <c:pt idx="50">
                        <c:v>2.0118700331958554E-2</c:v>
                      </c:pt>
                      <c:pt idx="51">
                        <c:v>1.5738619384400836E-2</c:v>
                      </c:pt>
                      <c:pt idx="52">
                        <c:v>1.5707326772044936E-2</c:v>
                      </c:pt>
                      <c:pt idx="53">
                        <c:v>1.9518024297948616E-2</c:v>
                      </c:pt>
                      <c:pt idx="54">
                        <c:v>2.0503632925251317E-2</c:v>
                      </c:pt>
                      <c:pt idx="55">
                        <c:v>2.0503632925251317E-2</c:v>
                      </c:pt>
                      <c:pt idx="56">
                        <c:v>2.0503632925251317E-2</c:v>
                      </c:pt>
                      <c:pt idx="57">
                        <c:v>2.0503632925251317E-2</c:v>
                      </c:pt>
                      <c:pt idx="58">
                        <c:v>1.8970997218911403E-2</c:v>
                      </c:pt>
                      <c:pt idx="59">
                        <c:v>1.8264840182648401E-2</c:v>
                      </c:pt>
                      <c:pt idx="60">
                        <c:v>2.0675944333996023E-2</c:v>
                      </c:pt>
                      <c:pt idx="61">
                        <c:v>2.2953100158982512E-2</c:v>
                      </c:pt>
                      <c:pt idx="62">
                        <c:v>2.2953100158982512E-2</c:v>
                      </c:pt>
                      <c:pt idx="63">
                        <c:v>2.2953100158982512E-2</c:v>
                      </c:pt>
                      <c:pt idx="64">
                        <c:v>2.5508684863523572E-2</c:v>
                      </c:pt>
                      <c:pt idx="65">
                        <c:v>2.9017191692338268E-2</c:v>
                      </c:pt>
                      <c:pt idx="66">
                        <c:v>3.1038599283724631E-2</c:v>
                      </c:pt>
                      <c:pt idx="67">
                        <c:v>3.0122869599682918E-2</c:v>
                      </c:pt>
                      <c:pt idx="68">
                        <c:v>2.9400118788358742E-2</c:v>
                      </c:pt>
                      <c:pt idx="69">
                        <c:v>2.9400118788358742E-2</c:v>
                      </c:pt>
                      <c:pt idx="70">
                        <c:v>2.9400118788358742E-2</c:v>
                      </c:pt>
                      <c:pt idx="71">
                        <c:v>3.4069525601663861E-2</c:v>
                      </c:pt>
                      <c:pt idx="72">
                        <c:v>2.4696236293588855E-3</c:v>
                      </c:pt>
                      <c:pt idx="73">
                        <c:v>4.3544612880252312E-2</c:v>
                      </c:pt>
                      <c:pt idx="74">
                        <c:v>3.4105727756043737E-2</c:v>
                      </c:pt>
                      <c:pt idx="75">
                        <c:v>3.7412236710130393E-2</c:v>
                      </c:pt>
                      <c:pt idx="76">
                        <c:v>3.7412236710130393E-2</c:v>
                      </c:pt>
                      <c:pt idx="77">
                        <c:v>3.7412236710130393E-2</c:v>
                      </c:pt>
                      <c:pt idx="78">
                        <c:v>3.6405576170895598E-2</c:v>
                      </c:pt>
                      <c:pt idx="79">
                        <c:v>3.7527593818984545E-2</c:v>
                      </c:pt>
                      <c:pt idx="80">
                        <c:v>3.1321695760598504E-2</c:v>
                      </c:pt>
                      <c:pt idx="81">
                        <c:v>2.9687188683004583E-2</c:v>
                      </c:pt>
                      <c:pt idx="82">
                        <c:v>3.0692575984055805E-2</c:v>
                      </c:pt>
                      <c:pt idx="83">
                        <c:v>3.0692575984055805E-2</c:v>
                      </c:pt>
                      <c:pt idx="84">
                        <c:v>3.0692575984055805E-2</c:v>
                      </c:pt>
                      <c:pt idx="85">
                        <c:v>3.0281900587707938E-2</c:v>
                      </c:pt>
                      <c:pt idx="86">
                        <c:v>2.8233422805447859E-2</c:v>
                      </c:pt>
                      <c:pt idx="87">
                        <c:v>2.8540175019888623E-2</c:v>
                      </c:pt>
                      <c:pt idx="88">
                        <c:v>2.8744778197732246E-2</c:v>
                      </c:pt>
                      <c:pt idx="89">
                        <c:v>3.7270814547640516E-2</c:v>
                      </c:pt>
                      <c:pt idx="90">
                        <c:v>3.7270814547640516E-2</c:v>
                      </c:pt>
                      <c:pt idx="91">
                        <c:v>3.7270814547640516E-2</c:v>
                      </c:pt>
                      <c:pt idx="92">
                        <c:v>3.7270814547640516E-2</c:v>
                      </c:pt>
                      <c:pt idx="93">
                        <c:v>3.7233510159143231E-2</c:v>
                      </c:pt>
                      <c:pt idx="94">
                        <c:v>3.7233510159143231E-2</c:v>
                      </c:pt>
                      <c:pt idx="95">
                        <c:v>3.4847728407388916E-2</c:v>
                      </c:pt>
                      <c:pt idx="96">
                        <c:v>3.5192961407718458E-2</c:v>
                      </c:pt>
                      <c:pt idx="97">
                        <c:v>3.5192961407718458E-2</c:v>
                      </c:pt>
                      <c:pt idx="98">
                        <c:v>3.5192961407718458E-2</c:v>
                      </c:pt>
                      <c:pt idx="99">
                        <c:v>3.4796520347965203E-2</c:v>
                      </c:pt>
                      <c:pt idx="100">
                        <c:v>3.5321192715629376E-2</c:v>
                      </c:pt>
                      <c:pt idx="101">
                        <c:v>3.5939533486835519E-2</c:v>
                      </c:pt>
                      <c:pt idx="102">
                        <c:v>3.6121673003802278E-2</c:v>
                      </c:pt>
                      <c:pt idx="103">
                        <c:v>3.6744092911493789E-2</c:v>
                      </c:pt>
                      <c:pt idx="104">
                        <c:v>3.6744092911493789E-2</c:v>
                      </c:pt>
                      <c:pt idx="105">
                        <c:v>3.6744092911493789E-2</c:v>
                      </c:pt>
                      <c:pt idx="106">
                        <c:v>3.6558493589743592E-2</c:v>
                      </c:pt>
                      <c:pt idx="107">
                        <c:v>3.6258012820512824E-2</c:v>
                      </c:pt>
                      <c:pt idx="108">
                        <c:v>3.5957532051282048E-2</c:v>
                      </c:pt>
                      <c:pt idx="109">
                        <c:v>3.565705128205128E-2</c:v>
                      </c:pt>
                      <c:pt idx="110">
                        <c:v>3.6186848436246991E-2</c:v>
                      </c:pt>
                      <c:pt idx="111">
                        <c:v>3.6186848436246991E-2</c:v>
                      </c:pt>
                      <c:pt idx="112">
                        <c:v>3.6186848436246991E-2</c:v>
                      </c:pt>
                      <c:pt idx="113">
                        <c:v>3.5878933654038887E-2</c:v>
                      </c:pt>
                      <c:pt idx="114">
                        <c:v>3.6018862245409851E-2</c:v>
                      </c:pt>
                      <c:pt idx="115">
                        <c:v>3.6137321822927122E-2</c:v>
                      </c:pt>
                      <c:pt idx="116">
                        <c:v>3.634903102721157E-2</c:v>
                      </c:pt>
                      <c:pt idx="117">
                        <c:v>3.463855421686747E-2</c:v>
                      </c:pt>
                      <c:pt idx="118">
                        <c:v>3.463855421686747E-2</c:v>
                      </c:pt>
                      <c:pt idx="119">
                        <c:v>3.463855421686747E-2</c:v>
                      </c:pt>
                      <c:pt idx="120">
                        <c:v>3.463855421686747E-2</c:v>
                      </c:pt>
                      <c:pt idx="121">
                        <c:v>3.3835341365461846E-2</c:v>
                      </c:pt>
                      <c:pt idx="122">
                        <c:v>3.3748493370831661E-2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9-3719-48C8-A2A5-75E6B228CB24}"/>
                  </c:ext>
                </c:extLst>
              </c15:ser>
            </c15:filteredLineSeries>
            <c15:filteredLineSeries>
              <c15:ser>
                <c:idx val="26"/>
                <c:order val="2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Data'!$AB$3</c15:sqref>
                        </c15:formulaRef>
                      </c:ext>
                    </c:extLst>
                    <c:strCache>
                      <c:ptCount val="1"/>
                      <c:pt idx="0">
                        <c:v>Change in Assessed Tuition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Data'!$AB$5:$AB$169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65"/>
                      <c:pt idx="7">
                        <c:v>3577484.5199999958</c:v>
                      </c:pt>
                      <c:pt idx="8">
                        <c:v>2269965.8599999994</c:v>
                      </c:pt>
                      <c:pt idx="9">
                        <c:v>2790620.3800000027</c:v>
                      </c:pt>
                      <c:pt idx="10">
                        <c:v>3376466.799999997</c:v>
                      </c:pt>
                      <c:pt idx="11">
                        <c:v>4018309.0300000012</c:v>
                      </c:pt>
                      <c:pt idx="12">
                        <c:v>3958033.8599999994</c:v>
                      </c:pt>
                      <c:pt idx="13">
                        <c:v>3958033.8599999994</c:v>
                      </c:pt>
                      <c:pt idx="14">
                        <c:v>3958033.8599999994</c:v>
                      </c:pt>
                      <c:pt idx="15">
                        <c:v>4021060.6000000089</c:v>
                      </c:pt>
                      <c:pt idx="16">
                        <c:v>3842510.2400000021</c:v>
                      </c:pt>
                      <c:pt idx="17">
                        <c:v>3897615.4400000051</c:v>
                      </c:pt>
                      <c:pt idx="18">
                        <c:v>3911490.5099999979</c:v>
                      </c:pt>
                      <c:pt idx="19">
                        <c:v>4130671.0600000024</c:v>
                      </c:pt>
                      <c:pt idx="20">
                        <c:v>4130671.0600000024</c:v>
                      </c:pt>
                      <c:pt idx="21">
                        <c:v>4130671.0600000024</c:v>
                      </c:pt>
                      <c:pt idx="22">
                        <c:v>4379510.0300000012</c:v>
                      </c:pt>
                      <c:pt idx="23">
                        <c:v>3749849.1299999952</c:v>
                      </c:pt>
                      <c:pt idx="24">
                        <c:v>3902279.9200000018</c:v>
                      </c:pt>
                      <c:pt idx="25">
                        <c:v>3461848.4399999976</c:v>
                      </c:pt>
                      <c:pt idx="26">
                        <c:v>3637566.6599999964</c:v>
                      </c:pt>
                      <c:pt idx="27">
                        <c:v>3637566.6599999964</c:v>
                      </c:pt>
                      <c:pt idx="28">
                        <c:v>3637566.6599999964</c:v>
                      </c:pt>
                      <c:pt idx="29">
                        <c:v>3750140.859999992</c:v>
                      </c:pt>
                      <c:pt idx="30">
                        <c:v>3763381.7399999946</c:v>
                      </c:pt>
                      <c:pt idx="31">
                        <c:v>3820131.6199999973</c:v>
                      </c:pt>
                      <c:pt idx="32">
                        <c:v>3805588.3799999952</c:v>
                      </c:pt>
                      <c:pt idx="33">
                        <c:v>4291350.5799999982</c:v>
                      </c:pt>
                      <c:pt idx="34">
                        <c:v>4291350.5799999982</c:v>
                      </c:pt>
                      <c:pt idx="35">
                        <c:v>4291350.5799999982</c:v>
                      </c:pt>
                      <c:pt idx="36">
                        <c:v>4225478.0400000066</c:v>
                      </c:pt>
                      <c:pt idx="37">
                        <c:v>3986583.1899999976</c:v>
                      </c:pt>
                      <c:pt idx="38">
                        <c:v>4014624.4400000051</c:v>
                      </c:pt>
                      <c:pt idx="39">
                        <c:v>4057788.25</c:v>
                      </c:pt>
                      <c:pt idx="40">
                        <c:v>4030179.7800000012</c:v>
                      </c:pt>
                      <c:pt idx="41">
                        <c:v>4030179.7800000012</c:v>
                      </c:pt>
                      <c:pt idx="42">
                        <c:v>4030179.7800000012</c:v>
                      </c:pt>
                      <c:pt idx="43">
                        <c:v>4113925.8200000003</c:v>
                      </c:pt>
                      <c:pt idx="44">
                        <c:v>3953828.3299999982</c:v>
                      </c:pt>
                      <c:pt idx="45">
                        <c:v>3995531.700000003</c:v>
                      </c:pt>
                      <c:pt idx="46">
                        <c:v>3986347.1499999985</c:v>
                      </c:pt>
                      <c:pt idx="47">
                        <c:v>3995749.9899999946</c:v>
                      </c:pt>
                      <c:pt idx="48">
                        <c:v>3995749.9899999946</c:v>
                      </c:pt>
                      <c:pt idx="49">
                        <c:v>3995749.9899999946</c:v>
                      </c:pt>
                      <c:pt idx="50">
                        <c:v>3959824.5</c:v>
                      </c:pt>
                      <c:pt idx="51">
                        <c:v>3734698.6600000039</c:v>
                      </c:pt>
                      <c:pt idx="52">
                        <c:v>3588607.5300000012</c:v>
                      </c:pt>
                      <c:pt idx="53">
                        <c:v>3778511.7800000012</c:v>
                      </c:pt>
                      <c:pt idx="54">
                        <c:v>3874613.7099999934</c:v>
                      </c:pt>
                      <c:pt idx="55">
                        <c:v>3874613.7099999934</c:v>
                      </c:pt>
                      <c:pt idx="56">
                        <c:v>3874613.7099999934</c:v>
                      </c:pt>
                      <c:pt idx="57">
                        <c:v>3874613.7099999934</c:v>
                      </c:pt>
                      <c:pt idx="58">
                        <c:v>3797555.7099999934</c:v>
                      </c:pt>
                      <c:pt idx="59">
                        <c:v>3658136.3000000045</c:v>
                      </c:pt>
                      <c:pt idx="60">
                        <c:v>3868596.9200000018</c:v>
                      </c:pt>
                      <c:pt idx="61">
                        <c:v>3831785.3200000003</c:v>
                      </c:pt>
                      <c:pt idx="62">
                        <c:v>3831785.3200000003</c:v>
                      </c:pt>
                      <c:pt idx="63">
                        <c:v>3831785.3200000003</c:v>
                      </c:pt>
                      <c:pt idx="64">
                        <c:v>3704668.1599999964</c:v>
                      </c:pt>
                      <c:pt idx="65">
                        <c:v>3797822.2300000042</c:v>
                      </c:pt>
                      <c:pt idx="66">
                        <c:v>3697176.8299999982</c:v>
                      </c:pt>
                      <c:pt idx="67">
                        <c:v>3840807.8100000024</c:v>
                      </c:pt>
                      <c:pt idx="68">
                        <c:v>3887953.2100000009</c:v>
                      </c:pt>
                      <c:pt idx="69">
                        <c:v>3887953.2100000009</c:v>
                      </c:pt>
                      <c:pt idx="70">
                        <c:v>3887953.2100000009</c:v>
                      </c:pt>
                      <c:pt idx="71">
                        <c:v>3253746.3599999994</c:v>
                      </c:pt>
                      <c:pt idx="72">
                        <c:v>3892598.2799999937</c:v>
                      </c:pt>
                      <c:pt idx="73">
                        <c:v>4624813.5200000033</c:v>
                      </c:pt>
                      <c:pt idx="74">
                        <c:v>4069260.1099999994</c:v>
                      </c:pt>
                      <c:pt idx="75">
                        <c:v>4101056.450000003</c:v>
                      </c:pt>
                      <c:pt idx="76">
                        <c:v>4101056.450000003</c:v>
                      </c:pt>
                      <c:pt idx="77">
                        <c:v>4101056.450000003</c:v>
                      </c:pt>
                      <c:pt idx="78">
                        <c:v>4145468.450000003</c:v>
                      </c:pt>
                      <c:pt idx="79">
                        <c:v>4180182.450000003</c:v>
                      </c:pt>
                      <c:pt idx="80">
                        <c:v>4163759.7599999979</c:v>
                      </c:pt>
                      <c:pt idx="81">
                        <c:v>4120303.8900000006</c:v>
                      </c:pt>
                      <c:pt idx="82">
                        <c:v>4163342.6899999976</c:v>
                      </c:pt>
                      <c:pt idx="83">
                        <c:v>4163342.6899999976</c:v>
                      </c:pt>
                      <c:pt idx="84">
                        <c:v>4163342.6899999976</c:v>
                      </c:pt>
                      <c:pt idx="85">
                        <c:v>4160882.4499999955</c:v>
                      </c:pt>
                      <c:pt idx="86">
                        <c:v>4200290.68</c:v>
                      </c:pt>
                      <c:pt idx="87">
                        <c:v>4205200.9900000021</c:v>
                      </c:pt>
                      <c:pt idx="88">
                        <c:v>4219105.2700000033</c:v>
                      </c:pt>
                      <c:pt idx="89">
                        <c:v>4790832.4499999955</c:v>
                      </c:pt>
                      <c:pt idx="90">
                        <c:v>4790832.4499999955</c:v>
                      </c:pt>
                      <c:pt idx="91">
                        <c:v>4790832.4499999955</c:v>
                      </c:pt>
                      <c:pt idx="92">
                        <c:v>4454079.4499999955</c:v>
                      </c:pt>
                      <c:pt idx="93">
                        <c:v>4433487.32</c:v>
                      </c:pt>
                      <c:pt idx="94">
                        <c:v>4743880.32</c:v>
                      </c:pt>
                      <c:pt idx="95">
                        <c:v>4734902.0599999949</c:v>
                      </c:pt>
                      <c:pt idx="96">
                        <c:v>4492206.7400000021</c:v>
                      </c:pt>
                      <c:pt idx="97">
                        <c:v>4492206.7400000021</c:v>
                      </c:pt>
                      <c:pt idx="98">
                        <c:v>4492206.7400000021</c:v>
                      </c:pt>
                      <c:pt idx="99">
                        <c:v>4505106.68</c:v>
                      </c:pt>
                      <c:pt idx="100">
                        <c:v>4502115.6200000048</c:v>
                      </c:pt>
                      <c:pt idx="101">
                        <c:v>4524230.8000000045</c:v>
                      </c:pt>
                      <c:pt idx="102">
                        <c:v>4551265.9399999976</c:v>
                      </c:pt>
                      <c:pt idx="103">
                        <c:v>4552943.5600000024</c:v>
                      </c:pt>
                      <c:pt idx="104">
                        <c:v>4552943.5600000024</c:v>
                      </c:pt>
                      <c:pt idx="105">
                        <c:v>4552943.5600000024</c:v>
                      </c:pt>
                      <c:pt idx="106">
                        <c:v>4534908.299999997</c:v>
                      </c:pt>
                      <c:pt idx="107">
                        <c:v>4533092.799999997</c:v>
                      </c:pt>
                      <c:pt idx="108">
                        <c:v>4539021.0899999961</c:v>
                      </c:pt>
                      <c:pt idx="109">
                        <c:v>4517284.3900000006</c:v>
                      </c:pt>
                      <c:pt idx="110">
                        <c:v>4493517.8400000036</c:v>
                      </c:pt>
                      <c:pt idx="111">
                        <c:v>4493517.8400000036</c:v>
                      </c:pt>
                      <c:pt idx="112">
                        <c:v>4493517.8400000036</c:v>
                      </c:pt>
                      <c:pt idx="113">
                        <c:v>4484866.9499999955</c:v>
                      </c:pt>
                      <c:pt idx="114">
                        <c:v>4480723.5</c:v>
                      </c:pt>
                      <c:pt idx="115">
                        <c:v>4496167.4399999976</c:v>
                      </c:pt>
                      <c:pt idx="116">
                        <c:v>4495642.3999999985</c:v>
                      </c:pt>
                      <c:pt idx="117">
                        <c:v>4397858.6600000039</c:v>
                      </c:pt>
                      <c:pt idx="118">
                        <c:v>4397858.6600000039</c:v>
                      </c:pt>
                      <c:pt idx="119">
                        <c:v>4397858.6600000039</c:v>
                      </c:pt>
                      <c:pt idx="120">
                        <c:v>4348025.5100000054</c:v>
                      </c:pt>
                      <c:pt idx="121">
                        <c:v>4324025.5100000054</c:v>
                      </c:pt>
                      <c:pt idx="122">
                        <c:v>4315282.5899999961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A-3719-48C8-A2A5-75E6B228CB24}"/>
                  </c:ext>
                </c:extLst>
              </c15:ser>
            </c15:filteredLineSeries>
            <c15:filteredLineSeries>
              <c15:ser>
                <c:idx val="27"/>
                <c:order val="2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Data'!$AC$3</c15:sqref>
                        </c15:formulaRef>
                      </c:ext>
                    </c:extLst>
                    <c:strCache>
                      <c:ptCount val="1"/>
                      <c:pt idx="0">
                        <c:v>Change in Assessed Tuition %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Data'!$AC$5:$AC$169</c15:sqref>
                        </c15:formulaRef>
                      </c:ext>
                    </c:extLst>
                    <c:numCache>
                      <c:formatCode>0.0%</c:formatCode>
                      <c:ptCount val="165"/>
                      <c:pt idx="7">
                        <c:v>9.9373235997117643E-2</c:v>
                      </c:pt>
                      <c:pt idx="8">
                        <c:v>6.2639279221325186E-2</c:v>
                      </c:pt>
                      <c:pt idx="9">
                        <c:v>7.6668417264978E-2</c:v>
                      </c:pt>
                      <c:pt idx="10">
                        <c:v>9.2763733598098558E-2</c:v>
                      </c:pt>
                      <c:pt idx="11">
                        <c:v>0.11039745700261418</c:v>
                      </c:pt>
                      <c:pt idx="12">
                        <c:v>0.1081824431846467</c:v>
                      </c:pt>
                      <c:pt idx="13">
                        <c:v>0.10753601530610317</c:v>
                      </c:pt>
                      <c:pt idx="14">
                        <c:v>0.10689271415654662</c:v>
                      </c:pt>
                      <c:pt idx="15">
                        <c:v>0.10838585326197435</c:v>
                      </c:pt>
                      <c:pt idx="16">
                        <c:v>0.10323652361138626</c:v>
                      </c:pt>
                      <c:pt idx="17">
                        <c:v>0.10471703216584374</c:v>
                      </c:pt>
                      <c:pt idx="18">
                        <c:v>0.10508981295293253</c:v>
                      </c:pt>
                      <c:pt idx="19">
                        <c:v>0.11093753901780315</c:v>
                      </c:pt>
                      <c:pt idx="20">
                        <c:v>0.10838106916560337</c:v>
                      </c:pt>
                      <c:pt idx="21">
                        <c:v>0.10778495062956735</c:v>
                      </c:pt>
                      <c:pt idx="22">
                        <c:v>0.11365939563990987</c:v>
                      </c:pt>
                      <c:pt idx="23">
                        <c:v>9.6996963534552755E-2</c:v>
                      </c:pt>
                      <c:pt idx="24">
                        <c:v>0.10093987517355348</c:v>
                      </c:pt>
                      <c:pt idx="25">
                        <c:v>8.9547279171956595E-2</c:v>
                      </c:pt>
                      <c:pt idx="26">
                        <c:v>9.3728849723790378E-2</c:v>
                      </c:pt>
                      <c:pt idx="27">
                        <c:v>9.346168703547468E-2</c:v>
                      </c:pt>
                      <c:pt idx="28">
                        <c:v>9.3141896201669239E-2</c:v>
                      </c:pt>
                      <c:pt idx="29">
                        <c:v>9.5548052494407898E-2</c:v>
                      </c:pt>
                      <c:pt idx="30">
                        <c:v>9.5481727523367574E-2</c:v>
                      </c:pt>
                      <c:pt idx="31">
                        <c:v>9.6921543346873182E-2</c:v>
                      </c:pt>
                      <c:pt idx="32">
                        <c:v>9.6552563058685065E-2</c:v>
                      </c:pt>
                      <c:pt idx="33">
                        <c:v>0.10829750388875072</c:v>
                      </c:pt>
                      <c:pt idx="34">
                        <c:v>0.10776945465140436</c:v>
                      </c:pt>
                      <c:pt idx="35">
                        <c:v>0.10759831566754985</c:v>
                      </c:pt>
                      <c:pt idx="36">
                        <c:v>0.10605498491145859</c:v>
                      </c:pt>
                      <c:pt idx="37">
                        <c:v>9.9518587847601037E-2</c:v>
                      </c:pt>
                      <c:pt idx="38">
                        <c:v>0.10021859220433497</c:v>
                      </c:pt>
                      <c:pt idx="39">
                        <c:v>0.10129610676068408</c:v>
                      </c:pt>
                      <c:pt idx="40">
                        <c:v>0.10026763841414982</c:v>
                      </c:pt>
                      <c:pt idx="41">
                        <c:v>0.10002235777212787</c:v>
                      </c:pt>
                      <c:pt idx="42">
                        <c:v>9.9852745004420138E-2</c:v>
                      </c:pt>
                      <c:pt idx="43">
                        <c:v>0.10144485041358391</c:v>
                      </c:pt>
                      <c:pt idx="44">
                        <c:v>9.7272253339424269E-2</c:v>
                      </c:pt>
                      <c:pt idx="45">
                        <c:v>9.8298241428226352E-2</c:v>
                      </c:pt>
                      <c:pt idx="46">
                        <c:v>9.8072282737093938E-2</c:v>
                      </c:pt>
                      <c:pt idx="47">
                        <c:v>9.7762494234208575E-2</c:v>
                      </c:pt>
                      <c:pt idx="48">
                        <c:v>9.7132897075262181E-2</c:v>
                      </c:pt>
                      <c:pt idx="49">
                        <c:v>9.6989180759099278E-2</c:v>
                      </c:pt>
                      <c:pt idx="50">
                        <c:v>9.653600187570939E-2</c:v>
                      </c:pt>
                      <c:pt idx="51">
                        <c:v>9.1173162408372019E-2</c:v>
                      </c:pt>
                      <c:pt idx="52">
                        <c:v>8.7606719293544438E-2</c:v>
                      </c:pt>
                      <c:pt idx="53">
                        <c:v>9.2242748222124721E-2</c:v>
                      </c:pt>
                      <c:pt idx="54">
                        <c:v>9.4588832249061269E-2</c:v>
                      </c:pt>
                      <c:pt idx="55">
                        <c:v>9.4674061652485528E-2</c:v>
                      </c:pt>
                      <c:pt idx="56">
                        <c:v>9.4688114613783264E-2</c:v>
                      </c:pt>
                      <c:pt idx="57">
                        <c:v>9.4968238764852761E-2</c:v>
                      </c:pt>
                      <c:pt idx="58">
                        <c:v>9.3058468626462471E-2</c:v>
                      </c:pt>
                      <c:pt idx="59">
                        <c:v>8.9642019262141256E-2</c:v>
                      </c:pt>
                      <c:pt idx="60">
                        <c:v>9.4799321616337834E-2</c:v>
                      </c:pt>
                      <c:pt idx="61">
                        <c:v>9.384964651693288E-2</c:v>
                      </c:pt>
                      <c:pt idx="62">
                        <c:v>9.4270148525119279E-2</c:v>
                      </c:pt>
                      <c:pt idx="63">
                        <c:v>9.4491333339108502E-2</c:v>
                      </c:pt>
                      <c:pt idx="64">
                        <c:v>9.1632962342816676E-2</c:v>
                      </c:pt>
                      <c:pt idx="65">
                        <c:v>9.4151442049708517E-2</c:v>
                      </c:pt>
                      <c:pt idx="66">
                        <c:v>9.1656351713247389E-2</c:v>
                      </c:pt>
                      <c:pt idx="67">
                        <c:v>9.5217093388618862E-2</c:v>
                      </c:pt>
                      <c:pt idx="68">
                        <c:v>9.6494909630233341E-2</c:v>
                      </c:pt>
                      <c:pt idx="69">
                        <c:v>9.6768530014657961E-2</c:v>
                      </c:pt>
                      <c:pt idx="70">
                        <c:v>9.9808569455117097E-2</c:v>
                      </c:pt>
                      <c:pt idx="71">
                        <c:v>8.2353694346150447E-2</c:v>
                      </c:pt>
                      <c:pt idx="72">
                        <c:v>9.8517576100012438E-2</c:v>
                      </c:pt>
                      <c:pt idx="73">
                        <c:v>0.11704917516044513</c:v>
                      </c:pt>
                      <c:pt idx="74">
                        <c:v>0.10298870156148519</c:v>
                      </c:pt>
                      <c:pt idx="75">
                        <c:v>0.10380180763376003</c:v>
                      </c:pt>
                      <c:pt idx="76">
                        <c:v>0.10375632815486328</c:v>
                      </c:pt>
                      <c:pt idx="77">
                        <c:v>0.10371671645757559</c:v>
                      </c:pt>
                      <c:pt idx="78">
                        <c:v>0.10480119320207704</c:v>
                      </c:pt>
                      <c:pt idx="79">
                        <c:v>0.10574343628102893</c:v>
                      </c:pt>
                      <c:pt idx="80">
                        <c:v>0.10532800186055798</c:v>
                      </c:pt>
                      <c:pt idx="81">
                        <c:v>0.10422872615301526</c:v>
                      </c:pt>
                      <c:pt idx="82">
                        <c:v>0.10531089746584738</c:v>
                      </c:pt>
                      <c:pt idx="83">
                        <c:v>0.10541597854589556</c:v>
                      </c:pt>
                      <c:pt idx="84">
                        <c:v>0.10542908646158493</c:v>
                      </c:pt>
                      <c:pt idx="85">
                        <c:v>0.10540389813301973</c:v>
                      </c:pt>
                      <c:pt idx="86">
                        <c:v>0.10730236166673784</c:v>
                      </c:pt>
                      <c:pt idx="87">
                        <c:v>0.10742780247540018</c:v>
                      </c:pt>
                      <c:pt idx="88">
                        <c:v>0.10778300695883744</c:v>
                      </c:pt>
                      <c:pt idx="89">
                        <c:v>0.12238858579060136</c:v>
                      </c:pt>
                      <c:pt idx="90">
                        <c:v>0.12245241580631935</c:v>
                      </c:pt>
                      <c:pt idx="91">
                        <c:v>0.12245097734346727</c:v>
                      </c:pt>
                      <c:pt idx="92">
                        <c:v>0.11381764152078858</c:v>
                      </c:pt>
                      <c:pt idx="93">
                        <c:v>0.11331597450322604</c:v>
                      </c:pt>
                      <c:pt idx="94">
                        <c:v>0.12124934224182597</c:v>
                      </c:pt>
                      <c:pt idx="95">
                        <c:v>0.12101986593845314</c:v>
                      </c:pt>
                      <c:pt idx="96">
                        <c:v>0.11485465880882192</c:v>
                      </c:pt>
                      <c:pt idx="97">
                        <c:v>0.11489250802798245</c:v>
                      </c:pt>
                      <c:pt idx="98">
                        <c:v>0.11495700996853178</c:v>
                      </c:pt>
                      <c:pt idx="99">
                        <c:v>0.11535527388533076</c:v>
                      </c:pt>
                      <c:pt idx="100">
                        <c:v>0.11528099808517663</c:v>
                      </c:pt>
                      <c:pt idx="101">
                        <c:v>0.11584727852717765</c:v>
                      </c:pt>
                      <c:pt idx="102">
                        <c:v>0.11653953927426429</c:v>
                      </c:pt>
                      <c:pt idx="103">
                        <c:v>0.11663389363061574</c:v>
                      </c:pt>
                      <c:pt idx="104">
                        <c:v>0.11665772592275221</c:v>
                      </c:pt>
                      <c:pt idx="105">
                        <c:v>0.11670195923679737</c:v>
                      </c:pt>
                      <c:pt idx="106">
                        <c:v>0.11619836218927325</c:v>
                      </c:pt>
                      <c:pt idx="107">
                        <c:v>0.11615184346990805</c:v>
                      </c:pt>
                      <c:pt idx="108">
                        <c:v>0.11630374457639414</c:v>
                      </c:pt>
                      <c:pt idx="109">
                        <c:v>0.11574678316233444</c:v>
                      </c:pt>
                      <c:pt idx="110">
                        <c:v>0.11513342251403623</c:v>
                      </c:pt>
                      <c:pt idx="111">
                        <c:v>0.11512732172679063</c:v>
                      </c:pt>
                      <c:pt idx="112">
                        <c:v>0.11517042520971578</c:v>
                      </c:pt>
                      <c:pt idx="113">
                        <c:v>0.11494959082026916</c:v>
                      </c:pt>
                      <c:pt idx="114">
                        <c:v>0.11485197558126568</c:v>
                      </c:pt>
                      <c:pt idx="115">
                        <c:v>0.11524784178897929</c:v>
                      </c:pt>
                      <c:pt idx="116">
                        <c:v>0.11523438372104471</c:v>
                      </c:pt>
                      <c:pt idx="117">
                        <c:v>0.11259097635903453</c:v>
                      </c:pt>
                      <c:pt idx="118">
                        <c:v>0.11259097635903453</c:v>
                      </c:pt>
                      <c:pt idx="119">
                        <c:v>0.11258162810824608</c:v>
                      </c:pt>
                      <c:pt idx="120">
                        <c:v>0.11126643053941256</c:v>
                      </c:pt>
                      <c:pt idx="121">
                        <c:v>0.11065226801281186</c:v>
                      </c:pt>
                      <c:pt idx="122">
                        <c:v>0.11042853576960046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B-3719-48C8-A2A5-75E6B228CB24}"/>
                  </c:ext>
                </c:extLst>
              </c15:ser>
            </c15:filteredLineSeries>
            <c15:filteredLineSeries>
              <c15:ser>
                <c:idx val="29"/>
                <c:order val="2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Data'!$AE$3</c15:sqref>
                        </c15:formulaRef>
                      </c:ext>
                    </c:extLst>
                    <c:strCache>
                      <c:ptCount val="1"/>
                      <c:pt idx="0">
                        <c:v>% Change In Cumuative Avg/Assessed Student - RIGHT AXIS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Data'!$AE$5:$AE$169</c15:sqref>
                        </c15:formulaRef>
                      </c:ext>
                    </c:extLst>
                    <c:numCache>
                      <c:formatCode>0.0%</c:formatCode>
                      <c:ptCount val="165"/>
                      <c:pt idx="7">
                        <c:v>9.0517005563208963E-2</c:v>
                      </c:pt>
                      <c:pt idx="8">
                        <c:v>5.8439738826733256E-2</c:v>
                      </c:pt>
                      <c:pt idx="9">
                        <c:v>2.2930122392935015E-2</c:v>
                      </c:pt>
                      <c:pt idx="10">
                        <c:v>4.2287878003678836E-2</c:v>
                      </c:pt>
                      <c:pt idx="11">
                        <c:v>6.2415597347942553E-2</c:v>
                      </c:pt>
                      <c:pt idx="12">
                        <c:v>6.1202272025961735E-2</c:v>
                      </c:pt>
                      <c:pt idx="13">
                        <c:v>6.1202272025961735E-2</c:v>
                      </c:pt>
                      <c:pt idx="14">
                        <c:v>6.1202272025961735E-2</c:v>
                      </c:pt>
                      <c:pt idx="15">
                        <c:v>6.1929279215376276E-2</c:v>
                      </c:pt>
                      <c:pt idx="16">
                        <c:v>5.7813247152438629E-2</c:v>
                      </c:pt>
                      <c:pt idx="17">
                        <c:v>6.0925847015683265E-2</c:v>
                      </c:pt>
                      <c:pt idx="18">
                        <c:v>6.0756234151362332E-2</c:v>
                      </c:pt>
                      <c:pt idx="19">
                        <c:v>6.4121110960908778E-2</c:v>
                      </c:pt>
                      <c:pt idx="20">
                        <c:v>6.4121110960908778E-2</c:v>
                      </c:pt>
                      <c:pt idx="21">
                        <c:v>6.4121110960908778E-2</c:v>
                      </c:pt>
                      <c:pt idx="22">
                        <c:v>6.9987854524938387E-2</c:v>
                      </c:pt>
                      <c:pt idx="23">
                        <c:v>6.0952891196141668E-2</c:v>
                      </c:pt>
                      <c:pt idx="24">
                        <c:v>6.0249499145397012E-2</c:v>
                      </c:pt>
                      <c:pt idx="25">
                        <c:v>4.6342120489158534E-2</c:v>
                      </c:pt>
                      <c:pt idx="26">
                        <c:v>5.6184784208216598E-2</c:v>
                      </c:pt>
                      <c:pt idx="27">
                        <c:v>5.6184784208216598E-2</c:v>
                      </c:pt>
                      <c:pt idx="28">
                        <c:v>5.6184784208216598E-2</c:v>
                      </c:pt>
                      <c:pt idx="29">
                        <c:v>7.0437971521648546E-2</c:v>
                      </c:pt>
                      <c:pt idx="30">
                        <c:v>6.74109167777317E-2</c:v>
                      </c:pt>
                      <c:pt idx="31">
                        <c:v>6.7311417294852793E-2</c:v>
                      </c:pt>
                      <c:pt idx="32">
                        <c:v>6.7638729698195954E-2</c:v>
                      </c:pt>
                      <c:pt idx="33">
                        <c:v>8.0688276248421342E-2</c:v>
                      </c:pt>
                      <c:pt idx="34">
                        <c:v>8.0688276248421342E-2</c:v>
                      </c:pt>
                      <c:pt idx="35">
                        <c:v>8.0688276248421342E-2</c:v>
                      </c:pt>
                      <c:pt idx="36">
                        <c:v>7.5123106999986033E-2</c:v>
                      </c:pt>
                      <c:pt idx="37">
                        <c:v>7.0207191731599616E-2</c:v>
                      </c:pt>
                      <c:pt idx="38">
                        <c:v>6.4658618535305079E-2</c:v>
                      </c:pt>
                      <c:pt idx="39">
                        <c:v>6.5017573925287842E-2</c:v>
                      </c:pt>
                      <c:pt idx="40">
                        <c:v>6.4559073730034111E-2</c:v>
                      </c:pt>
                      <c:pt idx="41">
                        <c:v>6.4559073730034111E-2</c:v>
                      </c:pt>
                      <c:pt idx="42">
                        <c:v>6.4559073730034111E-2</c:v>
                      </c:pt>
                      <c:pt idx="43">
                        <c:v>6.5129514797913179E-2</c:v>
                      </c:pt>
                      <c:pt idx="44">
                        <c:v>6.564444991566365E-2</c:v>
                      </c:pt>
                      <c:pt idx="45">
                        <c:v>6.9473081198029307E-2</c:v>
                      </c:pt>
                      <c:pt idx="46">
                        <c:v>6.8597242579635953E-2</c:v>
                      </c:pt>
                      <c:pt idx="47">
                        <c:v>7.1336580317475917E-2</c:v>
                      </c:pt>
                      <c:pt idx="48">
                        <c:v>7.1336580317475917E-2</c:v>
                      </c:pt>
                      <c:pt idx="49">
                        <c:v>7.1336580317475917E-2</c:v>
                      </c:pt>
                      <c:pt idx="50">
                        <c:v>7.5250868929841008E-2</c:v>
                      </c:pt>
                      <c:pt idx="51">
                        <c:v>7.3885511213969357E-2</c:v>
                      </c:pt>
                      <c:pt idx="52">
                        <c:v>7.0295102144150023E-2</c:v>
                      </c:pt>
                      <c:pt idx="53">
                        <c:v>7.1207942057056384E-2</c:v>
                      </c:pt>
                      <c:pt idx="54">
                        <c:v>7.2596703170420218E-2</c:v>
                      </c:pt>
                      <c:pt idx="55">
                        <c:v>7.2596703170420218E-2</c:v>
                      </c:pt>
                      <c:pt idx="56">
                        <c:v>7.2596703170420218E-2</c:v>
                      </c:pt>
                      <c:pt idx="57">
                        <c:v>7.2596703170420218E-2</c:v>
                      </c:pt>
                      <c:pt idx="58">
                        <c:v>7.244582490961804E-2</c:v>
                      </c:pt>
                      <c:pt idx="59">
                        <c:v>6.9857054521441642E-2</c:v>
                      </c:pt>
                      <c:pt idx="60">
                        <c:v>7.2642860897651262E-2</c:v>
                      </c:pt>
                      <c:pt idx="61">
                        <c:v>6.9352308854104816E-2</c:v>
                      </c:pt>
                      <c:pt idx="62">
                        <c:v>6.9352308854104816E-2</c:v>
                      </c:pt>
                      <c:pt idx="63">
                        <c:v>6.9352308854104816E-2</c:v>
                      </c:pt>
                      <c:pt idx="64">
                        <c:v>6.360507459970477E-2</c:v>
                      </c:pt>
                      <c:pt idx="65">
                        <c:v>6.2600889854112385E-2</c:v>
                      </c:pt>
                      <c:pt idx="66">
                        <c:v>5.8323040515023905E-2</c:v>
                      </c:pt>
                      <c:pt idx="67">
                        <c:v>6.29802863671729E-2</c:v>
                      </c:pt>
                      <c:pt idx="68">
                        <c:v>6.5072609192645903E-2</c:v>
                      </c:pt>
                      <c:pt idx="69">
                        <c:v>6.5072609192645903E-2</c:v>
                      </c:pt>
                      <c:pt idx="70">
                        <c:v>6.5072609192645903E-2</c:v>
                      </c:pt>
                      <c:pt idx="71">
                        <c:v>4.5146903437713215E-2</c:v>
                      </c:pt>
                      <c:pt idx="72">
                        <c:v>9.4181925133197897E-2</c:v>
                      </c:pt>
                      <c:pt idx="73">
                        <c:v>7.2042988406995079E-2</c:v>
                      </c:pt>
                      <c:pt idx="74">
                        <c:v>6.6616944597011063E-2</c:v>
                      </c:pt>
                      <c:pt idx="75">
                        <c:v>6.3987289226647315E-2</c:v>
                      </c:pt>
                      <c:pt idx="76">
                        <c:v>6.3987289226647315E-2</c:v>
                      </c:pt>
                      <c:pt idx="77">
                        <c:v>6.3987289226647315E-2</c:v>
                      </c:pt>
                      <c:pt idx="78">
                        <c:v>6.6113445181966268E-2</c:v>
                      </c:pt>
                      <c:pt idx="79">
                        <c:v>6.576269857703676E-2</c:v>
                      </c:pt>
                      <c:pt idx="80">
                        <c:v>7.1733973000622342E-2</c:v>
                      </c:pt>
                      <c:pt idx="81">
                        <c:v>7.233053153632274E-2</c:v>
                      </c:pt>
                      <c:pt idx="82">
                        <c:v>7.2402651633326043E-2</c:v>
                      </c:pt>
                      <c:pt idx="83">
                        <c:v>7.2402651633326043E-2</c:v>
                      </c:pt>
                      <c:pt idx="84">
                        <c:v>7.2402651633326043E-2</c:v>
                      </c:pt>
                      <c:pt idx="85">
                        <c:v>7.2763352991388697E-2</c:v>
                      </c:pt>
                      <c:pt idx="86">
                        <c:v>7.5973099465161731E-2</c:v>
                      </c:pt>
                      <c:pt idx="87">
                        <c:v>7.5785952461545847E-2</c:v>
                      </c:pt>
                      <c:pt idx="88">
                        <c:v>7.5950836397086885E-2</c:v>
                      </c:pt>
                      <c:pt idx="89">
                        <c:v>8.2059352339997282E-2</c:v>
                      </c:pt>
                      <c:pt idx="90">
                        <c:v>8.2059352339997282E-2</c:v>
                      </c:pt>
                      <c:pt idx="91">
                        <c:v>8.2059352339997282E-2</c:v>
                      </c:pt>
                      <c:pt idx="92">
                        <c:v>7.3765634638330413E-2</c:v>
                      </c:pt>
                      <c:pt idx="93">
                        <c:v>7.3354030198859999E-2</c:v>
                      </c:pt>
                      <c:pt idx="94">
                        <c:v>8.1001429649640189E-2</c:v>
                      </c:pt>
                      <c:pt idx="95">
                        <c:v>8.3245033673515545E-2</c:v>
                      </c:pt>
                      <c:pt idx="96">
                        <c:v>7.6916895663234008E-2</c:v>
                      </c:pt>
                      <c:pt idx="97">
                        <c:v>7.6916895663234008E-2</c:v>
                      </c:pt>
                      <c:pt idx="98">
                        <c:v>7.6916895663234008E-2</c:v>
                      </c:pt>
                      <c:pt idx="99">
                        <c:v>7.7684797507633574E-2</c:v>
                      </c:pt>
                      <c:pt idx="100">
                        <c:v>7.710142998178271E-2</c:v>
                      </c:pt>
                      <c:pt idx="101">
                        <c:v>7.7067222418118364E-2</c:v>
                      </c:pt>
                      <c:pt idx="102">
                        <c:v>7.7612052231640805E-2</c:v>
                      </c:pt>
                      <c:pt idx="103">
                        <c:v>7.7008785467263863E-2</c:v>
                      </c:pt>
                      <c:pt idx="104">
                        <c:v>7.7008785467263863E-2</c:v>
                      </c:pt>
                      <c:pt idx="105">
                        <c:v>7.7008785467263863E-2</c:v>
                      </c:pt>
                      <c:pt idx="106">
                        <c:v>7.6805493146904436E-2</c:v>
                      </c:pt>
                      <c:pt idx="107">
                        <c:v>7.7095748667671549E-2</c:v>
                      </c:pt>
                      <c:pt idx="108">
                        <c:v>7.7597354297808119E-2</c:v>
                      </c:pt>
                      <c:pt idx="109">
                        <c:v>7.7332290434501738E-2</c:v>
                      </c:pt>
                      <c:pt idx="110">
                        <c:v>7.6193750579378383E-2</c:v>
                      </c:pt>
                      <c:pt idx="111">
                        <c:v>7.6193750579378383E-2</c:v>
                      </c:pt>
                      <c:pt idx="112">
                        <c:v>7.6193750579378383E-2</c:v>
                      </c:pt>
                      <c:pt idx="113">
                        <c:v>7.6295435895031405E-2</c:v>
                      </c:pt>
                      <c:pt idx="114">
                        <c:v>7.6041722497449227E-2</c:v>
                      </c:pt>
                      <c:pt idx="115">
                        <c:v>7.6342210525943477E-2</c:v>
                      </c:pt>
                      <c:pt idx="116">
                        <c:v>7.6110208147681879E-2</c:v>
                      </c:pt>
                      <c:pt idx="117">
                        <c:v>7.5475045048438272E-2</c:v>
                      </c:pt>
                      <c:pt idx="118">
                        <c:v>7.5475045048438272E-2</c:v>
                      </c:pt>
                      <c:pt idx="119">
                        <c:v>7.5475045048438272E-2</c:v>
                      </c:pt>
                      <c:pt idx="120">
                        <c:v>7.4109579165588357E-2</c:v>
                      </c:pt>
                      <c:pt idx="121">
                        <c:v>7.4349759574620311E-2</c:v>
                      </c:pt>
                      <c:pt idx="122">
                        <c:v>7.4214622377758888E-2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D-3719-48C8-A2A5-75E6B228CB24}"/>
                  </c:ext>
                </c:extLst>
              </c15:ser>
            </c15:filteredLineSeries>
            <c15:filteredLineSeries>
              <c15:ser>
                <c:idx val="30"/>
                <c:order val="3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Data'!$AF$3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Data'!$AF$5:$AF$169</c15:sqref>
                        </c15:formulaRef>
                      </c:ext>
                    </c:extLst>
                    <c:numCache>
                      <c:formatCode>General</c:formatCode>
                      <c:ptCount val="165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3719-48C8-A2A5-75E6B228CB24}"/>
                  </c:ext>
                </c:extLst>
              </c15:ser>
            </c15:filteredLineSeries>
            <c15:filteredLineSeries>
              <c15:ser>
                <c:idx val="31"/>
                <c:order val="3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Data'!$AG$3</c15:sqref>
                        </c15:formulaRef>
                      </c:ext>
                    </c:extLst>
                    <c:strCache>
                      <c:ptCount val="1"/>
                      <c:pt idx="0">
                        <c:v>Compared to FINAL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Data'!$AG$5:$AG$169</c15:sqref>
                        </c15:formulaRef>
                      </c:ext>
                    </c:extLst>
                    <c:numCache>
                      <c:formatCode>0.0%</c:formatCode>
                      <c:ptCount val="165"/>
                      <c:pt idx="1">
                        <c:v>0.87799413351635902</c:v>
                      </c:pt>
                      <c:pt idx="2">
                        <c:v>0.87799413351635902</c:v>
                      </c:pt>
                      <c:pt idx="3">
                        <c:v>0.86824085320189726</c:v>
                      </c:pt>
                      <c:pt idx="4">
                        <c:v>0.87542766564617736</c:v>
                      </c:pt>
                      <c:pt idx="5">
                        <c:v>0.87895564811838545</c:v>
                      </c:pt>
                      <c:pt idx="6">
                        <c:v>0.88701449373051144</c:v>
                      </c:pt>
                      <c:pt idx="7">
                        <c:v>0.88701449373051144</c:v>
                      </c:pt>
                      <c:pt idx="8">
                        <c:v>0.88701449373051144</c:v>
                      </c:pt>
                      <c:pt idx="9">
                        <c:v>0.92056008757030416</c:v>
                      </c:pt>
                      <c:pt idx="10">
                        <c:v>0.91795249326072992</c:v>
                      </c:pt>
                      <c:pt idx="11">
                        <c:v>0.92362551048539265</c:v>
                      </c:pt>
                      <c:pt idx="12">
                        <c:v>0.9297371028305772</c:v>
                      </c:pt>
                      <c:pt idx="13">
                        <c:v>0.93383866700432527</c:v>
                      </c:pt>
                      <c:pt idx="14">
                        <c:v>0.93383866700432527</c:v>
                      </c:pt>
                      <c:pt idx="15">
                        <c:v>0.93383866700432527</c:v>
                      </c:pt>
                      <c:pt idx="16">
                        <c:v>0.9386643171755279</c:v>
                      </c:pt>
                      <c:pt idx="17">
                        <c:v>0.94430688056686329</c:v>
                      </c:pt>
                      <c:pt idx="18">
                        <c:v>0.94998990308711817</c:v>
                      </c:pt>
                      <c:pt idx="19">
                        <c:v>0.95182170958971568</c:v>
                      </c:pt>
                      <c:pt idx="20">
                        <c:v>0.95492497216431471</c:v>
                      </c:pt>
                      <c:pt idx="21">
                        <c:v>0.95492497216431471</c:v>
                      </c:pt>
                      <c:pt idx="22">
                        <c:v>0.95492497216431471</c:v>
                      </c:pt>
                      <c:pt idx="23">
                        <c:v>0.95527777390074065</c:v>
                      </c:pt>
                      <c:pt idx="24">
                        <c:v>0.97781066500667946</c:v>
                      </c:pt>
                      <c:pt idx="25">
                        <c:v>0.98321857268525192</c:v>
                      </c:pt>
                      <c:pt idx="26">
                        <c:v>0.98857078495383077</c:v>
                      </c:pt>
                      <c:pt idx="27">
                        <c:v>0.99184371269146621</c:v>
                      </c:pt>
                      <c:pt idx="28">
                        <c:v>0.99184371269146621</c:v>
                      </c:pt>
                      <c:pt idx="29">
                        <c:v>0.99184371269146621</c:v>
                      </c:pt>
                      <c:pt idx="30">
                        <c:v>0.99569256066772871</c:v>
                      </c:pt>
                      <c:pt idx="31">
                        <c:v>0.99853877401655211</c:v>
                      </c:pt>
                      <c:pt idx="32">
                        <c:v>1.0019671296776653</c:v>
                      </c:pt>
                      <c:pt idx="33">
                        <c:v>1.0069625756005363</c:v>
                      </c:pt>
                      <c:pt idx="34">
                        <c:v>1.0112198688982603</c:v>
                      </c:pt>
                      <c:pt idx="35">
                        <c:v>1.0112198688982603</c:v>
                      </c:pt>
                      <c:pt idx="36">
                        <c:v>1.0112198688982603</c:v>
                      </c:pt>
                      <c:pt idx="37">
                        <c:v>1.0166305061101371</c:v>
                      </c:pt>
                      <c:pt idx="38">
                        <c:v>1.0216117966358336</c:v>
                      </c:pt>
                      <c:pt idx="39">
                        <c:v>1.0232367068743009</c:v>
                      </c:pt>
                      <c:pt idx="40">
                        <c:v>1.022191702521597</c:v>
                      </c:pt>
                      <c:pt idx="41">
                        <c:v>1.0277422609624831</c:v>
                      </c:pt>
                      <c:pt idx="42">
                        <c:v>1.0277422609624831</c:v>
                      </c:pt>
                      <c:pt idx="43">
                        <c:v>1.0277422609624831</c:v>
                      </c:pt>
                      <c:pt idx="44">
                        <c:v>1.031219750788668</c:v>
                      </c:pt>
                      <c:pt idx="45">
                        <c:v>1.0337485678269085</c:v>
                      </c:pt>
                      <c:pt idx="46">
                        <c:v>1.035504523115822</c:v>
                      </c:pt>
                      <c:pt idx="47">
                        <c:v>1.0404328100506268</c:v>
                      </c:pt>
                      <c:pt idx="48">
                        <c:v>1.0428369749805098</c:v>
                      </c:pt>
                      <c:pt idx="49">
                        <c:v>1.0428369749805098</c:v>
                      </c:pt>
                      <c:pt idx="50">
                        <c:v>1.0428369749805098</c:v>
                      </c:pt>
                      <c:pt idx="51">
                        <c:v>1.0486091007666878</c:v>
                      </c:pt>
                      <c:pt idx="52">
                        <c:v>1.0554059876151927</c:v>
                      </c:pt>
                      <c:pt idx="53">
                        <c:v>1.0569698637033211</c:v>
                      </c:pt>
                      <c:pt idx="54">
                        <c:v>1.0523839573268905</c:v>
                      </c:pt>
                      <c:pt idx="55">
                        <c:v>1.0509356773205589</c:v>
                      </c:pt>
                      <c:pt idx="56">
                        <c:v>1.0509356773205589</c:v>
                      </c:pt>
                      <c:pt idx="57">
                        <c:v>1.0509356773205589</c:v>
                      </c:pt>
                      <c:pt idx="58">
                        <c:v>1.0509356773205589</c:v>
                      </c:pt>
                      <c:pt idx="59">
                        <c:v>1.0499895826959922</c:v>
                      </c:pt>
                      <c:pt idx="60">
                        <c:v>1.0498337504352186</c:v>
                      </c:pt>
                      <c:pt idx="61">
                        <c:v>1.0467370963124341</c:v>
                      </c:pt>
                      <c:pt idx="62">
                        <c:v>1.0469738655598677</c:v>
                      </c:pt>
                      <c:pt idx="63">
                        <c:v>1.0469738655598677</c:v>
                      </c:pt>
                      <c:pt idx="64">
                        <c:v>1.0469738655598677</c:v>
                      </c:pt>
                      <c:pt idx="65">
                        <c:v>1.0475050295595731</c:v>
                      </c:pt>
                      <c:pt idx="66">
                        <c:v>1.0428325221390744</c:v>
                      </c:pt>
                      <c:pt idx="67">
                        <c:v>1.0403914652793573</c:v>
                      </c:pt>
                      <c:pt idx="68">
                        <c:v>1.0372541349785718</c:v>
                      </c:pt>
                      <c:pt idx="69">
                        <c:v>1.0348925126948529</c:v>
                      </c:pt>
                      <c:pt idx="70">
                        <c:v>1.0348925126948529</c:v>
                      </c:pt>
                      <c:pt idx="71">
                        <c:v>1.0348925126948529</c:v>
                      </c:pt>
                      <c:pt idx="72">
                        <c:v>1.0337230845714778</c:v>
                      </c:pt>
                      <c:pt idx="73">
                        <c:v>1.0308001538651188</c:v>
                      </c:pt>
                      <c:pt idx="74">
                        <c:v>0.99940331950421268</c:v>
                      </c:pt>
                      <c:pt idx="75">
                        <c:v>1.0136504042652794</c:v>
                      </c:pt>
                      <c:pt idx="76">
                        <c:v>1.0137093615689128</c:v>
                      </c:pt>
                      <c:pt idx="77">
                        <c:v>1.0137093615689128</c:v>
                      </c:pt>
                      <c:pt idx="78">
                        <c:v>1.0137093615689128</c:v>
                      </c:pt>
                      <c:pt idx="79">
                        <c:v>1.013627581785288</c:v>
                      </c:pt>
                      <c:pt idx="80">
                        <c:v>1.014071884846458</c:v>
                      </c:pt>
                      <c:pt idx="81">
                        <c:v>1.0144591812235753</c:v>
                      </c:pt>
                      <c:pt idx="82">
                        <c:v>1.0148339223632339</c:v>
                      </c:pt>
                      <c:pt idx="83">
                        <c:v>1.0142135468296241</c:v>
                      </c:pt>
                      <c:pt idx="84">
                        <c:v>1.0142135468296241</c:v>
                      </c:pt>
                      <c:pt idx="85">
                        <c:v>1.0142135468296241</c:v>
                      </c:pt>
                      <c:pt idx="86">
                        <c:v>1.014276666549681</c:v>
                      </c:pt>
                      <c:pt idx="87">
                        <c:v>1.0132656121624912</c:v>
                      </c:pt>
                      <c:pt idx="88">
                        <c:v>1.0131396336430816</c:v>
                      </c:pt>
                      <c:pt idx="89">
                        <c:v>1.0127829065509306</c:v>
                      </c:pt>
                      <c:pt idx="90">
                        <c:v>1.0042865695243339</c:v>
                      </c:pt>
                      <c:pt idx="91">
                        <c:v>1.0042865695243339</c:v>
                      </c:pt>
                      <c:pt idx="92">
                        <c:v>1.0042865695243339</c:v>
                      </c:pt>
                      <c:pt idx="93">
                        <c:v>1.0042865695243339</c:v>
                      </c:pt>
                      <c:pt idx="94">
                        <c:v>1.0037630712568968</c:v>
                      </c:pt>
                      <c:pt idx="95">
                        <c:v>1.0037748627176235</c:v>
                      </c:pt>
                      <c:pt idx="96">
                        <c:v>1.0040052095186609</c:v>
                      </c:pt>
                      <c:pt idx="97">
                        <c:v>1.0037878197267853</c:v>
                      </c:pt>
                      <c:pt idx="98">
                        <c:v>1.0037878197267853</c:v>
                      </c:pt>
                      <c:pt idx="99">
                        <c:v>1.0037878197267853</c:v>
                      </c:pt>
                      <c:pt idx="100">
                        <c:v>1.0034568637494852</c:v>
                      </c:pt>
                      <c:pt idx="101">
                        <c:v>1.0031262933806588</c:v>
                      </c:pt>
                      <c:pt idx="102">
                        <c:v>1.0025634430372408</c:v>
                      </c:pt>
                      <c:pt idx="103">
                        <c:v>1.0019711422635176</c:v>
                      </c:pt>
                      <c:pt idx="104">
                        <c:v>1.0019510505996265</c:v>
                      </c:pt>
                      <c:pt idx="105">
                        <c:v>1.0019510505996265</c:v>
                      </c:pt>
                      <c:pt idx="106">
                        <c:v>1.0019510505996265</c:v>
                      </c:pt>
                      <c:pt idx="107">
                        <c:v>1.0015095188909102</c:v>
                      </c:pt>
                      <c:pt idx="108">
                        <c:v>1.001304918061922</c:v>
                      </c:pt>
                      <c:pt idx="109">
                        <c:v>1.0009253954284956</c:v>
                      </c:pt>
                      <c:pt idx="110">
                        <c:v>1.0012812686916364</c:v>
                      </c:pt>
                      <c:pt idx="111">
                        <c:v>1.0012812686916364</c:v>
                      </c:pt>
                      <c:pt idx="112">
                        <c:v>1.0012812686916364</c:v>
                      </c:pt>
                      <c:pt idx="113">
                        <c:v>1.0012812686916364</c:v>
                      </c:pt>
                      <c:pt idx="114">
                        <c:v>1.0013194316157363</c:v>
                      </c:pt>
                      <c:pt idx="115">
                        <c:v>1.0013724931890062</c:v>
                      </c:pt>
                      <c:pt idx="116">
                        <c:v>1.0009977212622438</c:v>
                      </c:pt>
                      <c:pt idx="117">
                        <c:v>1.0009899629121051</c:v>
                      </c:pt>
                      <c:pt idx="118">
                        <c:v>1.000915152302527</c:v>
                      </c:pt>
                      <c:pt idx="119">
                        <c:v>1.000915152302527</c:v>
                      </c:pt>
                      <c:pt idx="120">
                        <c:v>1.000915152302527</c:v>
                      </c:pt>
                      <c:pt idx="121">
                        <c:v>1.0021327871294743</c:v>
                      </c:pt>
                      <c:pt idx="122">
                        <c:v>1.0021327871294743</c:v>
                      </c:pt>
                      <c:pt idx="123">
                        <c:v>1.0022159995396589</c:v>
                      </c:pt>
                      <c:pt idx="124">
                        <c:v>1.0025718728027997</c:v>
                      </c:pt>
                      <c:pt idx="125">
                        <c:v>1.0025718728027997</c:v>
                      </c:pt>
                      <c:pt idx="126">
                        <c:v>1.0025718728027997</c:v>
                      </c:pt>
                      <c:pt idx="127">
                        <c:v>1.0025718728027997</c:v>
                      </c:pt>
                      <c:pt idx="128">
                        <c:v>1.0025939625497224</c:v>
                      </c:pt>
                      <c:pt idx="129">
                        <c:v>1.0029598980645975</c:v>
                      </c:pt>
                      <c:pt idx="130">
                        <c:v>1.0022678049990967</c:v>
                      </c:pt>
                      <c:pt idx="131">
                        <c:v>1.0022852520507777</c:v>
                      </c:pt>
                      <c:pt idx="132">
                        <c:v>1.0022941628648327</c:v>
                      </c:pt>
                      <c:pt idx="133">
                        <c:v>1.0022941628648327</c:v>
                      </c:pt>
                      <c:pt idx="134">
                        <c:v>1.0022941628648327</c:v>
                      </c:pt>
                      <c:pt idx="135">
                        <c:v>1.0022661773875468</c:v>
                      </c:pt>
                      <c:pt idx="136">
                        <c:v>1.0020098121485921</c:v>
                      </c:pt>
                      <c:pt idx="137">
                        <c:v>1.0020098121485921</c:v>
                      </c:pt>
                      <c:pt idx="138">
                        <c:v>1.0020098121485921</c:v>
                      </c:pt>
                      <c:pt idx="139">
                        <c:v>1.0020098121485921</c:v>
                      </c:pt>
                      <c:pt idx="140">
                        <c:v>1.0020098121485921</c:v>
                      </c:pt>
                      <c:pt idx="141">
                        <c:v>1.0020098121485921</c:v>
                      </c:pt>
                      <c:pt idx="142">
                        <c:v>1.0018812021014916</c:v>
                      </c:pt>
                      <c:pt idx="143">
                        <c:v>1.0016232772391738</c:v>
                      </c:pt>
                      <c:pt idx="144">
                        <c:v>1.0019717872533407</c:v>
                      </c:pt>
                      <c:pt idx="145">
                        <c:v>1.0019081133654166</c:v>
                      </c:pt>
                      <c:pt idx="146">
                        <c:v>1.0018494870231482</c:v>
                      </c:pt>
                      <c:pt idx="147">
                        <c:v>1.0018494870231482</c:v>
                      </c:pt>
                      <c:pt idx="148">
                        <c:v>1.0018494870231482</c:v>
                      </c:pt>
                      <c:pt idx="149">
                        <c:v>1.0018493392450505</c:v>
                      </c:pt>
                      <c:pt idx="150">
                        <c:v>1.0017874317672026</c:v>
                      </c:pt>
                      <c:pt idx="151">
                        <c:v>1.0017743464784421</c:v>
                      </c:pt>
                      <c:pt idx="152">
                        <c:v>1.0017743464784421</c:v>
                      </c:pt>
                      <c:pt idx="153">
                        <c:v>1.0012189979259647</c:v>
                      </c:pt>
                      <c:pt idx="154">
                        <c:v>1.0012189979259647</c:v>
                      </c:pt>
                      <c:pt idx="155">
                        <c:v>1.0012189979259647</c:v>
                      </c:pt>
                      <c:pt idx="156">
                        <c:v>0.99986739789178303</c:v>
                      </c:pt>
                      <c:pt idx="157">
                        <c:v>0.99986003464280881</c:v>
                      </c:pt>
                      <c:pt idx="158">
                        <c:v>0.99997648173146447</c:v>
                      </c:pt>
                      <c:pt idx="159">
                        <c:v>1.0003249917456312</c:v>
                      </c:pt>
                      <c:pt idx="160">
                        <c:v>1.0003249917456312</c:v>
                      </c:pt>
                      <c:pt idx="161">
                        <c:v>1.0003249917456312</c:v>
                      </c:pt>
                      <c:pt idx="162">
                        <c:v>1.0003249917456312</c:v>
                      </c:pt>
                      <c:pt idx="163">
                        <c:v>1.0003249917456312</c:v>
                      </c:pt>
                      <c:pt idx="164">
                        <c:v>1.0003308074295247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F-3719-48C8-A2A5-75E6B228CB24}"/>
                  </c:ext>
                </c:extLst>
              </c15:ser>
            </c15:filteredLineSeries>
            <c15:filteredLineSeries>
              <c15:ser>
                <c:idx val="32"/>
                <c:order val="3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Data'!$AH$3</c15:sqref>
                        </c15:formulaRef>
                      </c:ext>
                    </c:extLst>
                    <c:strCache>
                      <c:ptCount val="1"/>
                      <c:pt idx="0">
                        <c:v>Indicated End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Data'!$AH$5:$AH$169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65"/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43010533.998772345</c:v>
                      </c:pt>
                      <c:pt idx="8">
                        <c:v>43010533.998772345</c:v>
                      </c:pt>
                      <c:pt idx="9">
                        <c:v>41898388.753525414</c:v>
                      </c:pt>
                      <c:pt idx="10">
                        <c:v>42896501.027113177</c:v>
                      </c:pt>
                      <c:pt idx="11">
                        <c:v>43585853.327983275</c:v>
                      </c:pt>
                      <c:pt idx="12">
                        <c:v>43406462.834638581</c:v>
                      </c:pt>
                      <c:pt idx="13">
                        <c:v>43215814.921715036</c:v>
                      </c:pt>
                      <c:pt idx="14">
                        <c:v>43215814.921715036</c:v>
                      </c:pt>
                      <c:pt idx="15">
                        <c:v>43484724.155047141</c:v>
                      </c:pt>
                      <c:pt idx="16">
                        <c:v>43305256.156231105</c:v>
                      </c:pt>
                      <c:pt idx="17">
                        <c:v>43339420.639858596</c:v>
                      </c:pt>
                      <c:pt idx="18">
                        <c:v>43169918.992538087</c:v>
                      </c:pt>
                      <c:pt idx="19">
                        <c:v>43444191.568003282</c:v>
                      </c:pt>
                      <c:pt idx="20">
                        <c:v>43303009.027273275</c:v>
                      </c:pt>
                      <c:pt idx="21">
                        <c:v>43303009.027273275</c:v>
                      </c:pt>
                      <c:pt idx="22">
                        <c:v>43577994.243551411</c:v>
                      </c:pt>
                      <c:pt idx="23">
                        <c:v>43822150.764652617</c:v>
                      </c:pt>
                      <c:pt idx="24">
                        <c:v>43183762.349034674</c:v>
                      </c:pt>
                      <c:pt idx="25">
                        <c:v>42710469.641873859</c:v>
                      </c:pt>
                      <c:pt idx="26">
                        <c:v>42786025.992033936</c:v>
                      </c:pt>
                      <c:pt idx="27">
                        <c:v>42644838.857951574</c:v>
                      </c:pt>
                      <c:pt idx="28">
                        <c:v>42644838.857951574</c:v>
                      </c:pt>
                      <c:pt idx="29">
                        <c:v>42909590.377409644</c:v>
                      </c:pt>
                      <c:pt idx="30">
                        <c:v>42868439.391949974</c:v>
                      </c:pt>
                      <c:pt idx="31">
                        <c:v>42936904.841002502</c:v>
                      </c:pt>
                      <c:pt idx="32">
                        <c:v>42969803.194891885</c:v>
                      </c:pt>
                      <c:pt idx="33">
                        <c:v>43403828.184909873</c:v>
                      </c:pt>
                      <c:pt idx="34">
                        <c:v>43221095.593798399</c:v>
                      </c:pt>
                      <c:pt idx="35">
                        <c:v>43221095.593798399</c:v>
                      </c:pt>
                      <c:pt idx="36">
                        <c:v>43364506.353871793</c:v>
                      </c:pt>
                      <c:pt idx="37">
                        <c:v>43089709.453647085</c:v>
                      </c:pt>
                      <c:pt idx="38">
                        <c:v>42969050.704538696</c:v>
                      </c:pt>
                      <c:pt idx="39">
                        <c:v>42903192.482316695</c:v>
                      </c:pt>
                      <c:pt idx="40">
                        <c:v>43131693.322533585</c:v>
                      </c:pt>
                      <c:pt idx="41">
                        <c:v>42898750.693301916</c:v>
                      </c:pt>
                      <c:pt idx="42">
                        <c:v>42898750.693301916</c:v>
                      </c:pt>
                      <c:pt idx="43">
                        <c:v>43112120.735898621</c:v>
                      </c:pt>
                      <c:pt idx="44">
                        <c:v>42907069.541831963</c:v>
                      </c:pt>
                      <c:pt idx="45">
                        <c:v>42908657.6857315</c:v>
                      </c:pt>
                      <c:pt idx="46">
                        <c:v>43012531.085794397</c:v>
                      </c:pt>
                      <c:pt idx="47">
                        <c:v>42907894.578822158</c:v>
                      </c:pt>
                      <c:pt idx="48">
                        <c:v>42808974.366136521</c:v>
                      </c:pt>
                      <c:pt idx="49">
                        <c:v>42808974.366136521</c:v>
                      </c:pt>
                      <c:pt idx="50">
                        <c:v>42990265.147472255</c:v>
                      </c:pt>
                      <c:pt idx="51">
                        <c:v>42791576.848982356</c:v>
                      </c:pt>
                      <c:pt idx="52">
                        <c:v>42435330.172041267</c:v>
                      </c:pt>
                      <c:pt idx="53">
                        <c:v>42383099.857778132</c:v>
                      </c:pt>
                      <c:pt idx="54">
                        <c:v>42605468.059289955</c:v>
                      </c:pt>
                      <c:pt idx="55">
                        <c:v>42664182.068988428</c:v>
                      </c:pt>
                      <c:pt idx="56">
                        <c:v>42664182.068988428</c:v>
                      </c:pt>
                      <c:pt idx="57">
                        <c:v>42664182.068988428</c:v>
                      </c:pt>
                      <c:pt idx="58">
                        <c:v>42555769.848850951</c:v>
                      </c:pt>
                      <c:pt idx="59">
                        <c:v>42455548.326051176</c:v>
                      </c:pt>
                      <c:pt idx="60">
                        <c:v>42547350.636691377</c:v>
                      </c:pt>
                      <c:pt idx="61">
                        <c:v>42646870.821014315</c:v>
                      </c:pt>
                      <c:pt idx="62">
                        <c:v>42637226.38972348</c:v>
                      </c:pt>
                      <c:pt idx="63">
                        <c:v>42637226.38972348</c:v>
                      </c:pt>
                      <c:pt idx="64">
                        <c:v>42535586.994987398</c:v>
                      </c:pt>
                      <c:pt idx="65">
                        <c:v>42429085.069583781</c:v>
                      </c:pt>
                      <c:pt idx="66">
                        <c:v>42431442.940843455</c:v>
                      </c:pt>
                      <c:pt idx="67">
                        <c:v>42551516.681380041</c:v>
                      </c:pt>
                      <c:pt idx="68">
                        <c:v>42636928.500568114</c:v>
                      </c:pt>
                      <c:pt idx="69">
                        <c:v>42734225.871281587</c:v>
                      </c:pt>
                      <c:pt idx="70">
                        <c:v>42734225.871281587</c:v>
                      </c:pt>
                      <c:pt idx="71">
                        <c:v>42077357.586255707</c:v>
                      </c:pt>
                      <c:pt idx="72">
                        <c:v>42632758.015913986</c:v>
                      </c:pt>
                      <c:pt idx="73">
                        <c:v>42276784.211367458</c:v>
                      </c:pt>
                      <c:pt idx="74">
                        <c:v>43604694.070476629</c:v>
                      </c:pt>
                      <c:pt idx="75">
                        <c:v>43025455.479013689</c:v>
                      </c:pt>
                      <c:pt idx="76">
                        <c:v>43022953.119916685</c:v>
                      </c:pt>
                      <c:pt idx="77">
                        <c:v>43022953.119916685</c:v>
                      </c:pt>
                      <c:pt idx="78">
                        <c:v>43063620.04237283</c:v>
                      </c:pt>
                      <c:pt idx="79">
                        <c:v>43118426.654315375</c:v>
                      </c:pt>
                      <c:pt idx="80">
                        <c:v>43098226.361553632</c:v>
                      </c:pt>
                      <c:pt idx="81">
                        <c:v>43053334.228116505</c:v>
                      </c:pt>
                      <c:pt idx="82">
                        <c:v>43056018.750583895</c:v>
                      </c:pt>
                      <c:pt idx="83">
                        <c:v>43082355.315196946</c:v>
                      </c:pt>
                      <c:pt idx="84">
                        <c:v>43082355.315196946</c:v>
                      </c:pt>
                      <c:pt idx="85">
                        <c:v>43082355.315196946</c:v>
                      </c:pt>
                      <c:pt idx="86">
                        <c:v>43079674.245724909</c:v>
                      </c:pt>
                      <c:pt idx="87">
                        <c:v>43122659.908242248</c:v>
                      </c:pt>
                      <c:pt idx="88">
                        <c:v>43128021.981413461</c:v>
                      </c:pt>
                      <c:pt idx="89">
                        <c:v>43380738.859054379</c:v>
                      </c:pt>
                      <c:pt idx="90">
                        <c:v>43747743.047892511</c:v>
                      </c:pt>
                      <c:pt idx="91">
                        <c:v>43747743.047892511</c:v>
                      </c:pt>
                      <c:pt idx="92">
                        <c:v>43412427.401722416</c:v>
                      </c:pt>
                      <c:pt idx="93">
                        <c:v>43371605.67688404</c:v>
                      </c:pt>
                      <c:pt idx="94">
                        <c:v>43703912.742146105</c:v>
                      </c:pt>
                      <c:pt idx="95">
                        <c:v>43703399.396982916</c:v>
                      </c:pt>
                      <c:pt idx="96">
                        <c:v>43443205.987856291</c:v>
                      </c:pt>
                      <c:pt idx="97">
                        <c:v>43452614.459768891</c:v>
                      </c:pt>
                      <c:pt idx="98">
                        <c:v>43452614.459768891</c:v>
                      </c:pt>
                      <c:pt idx="99">
                        <c:v>43452614.609202862</c:v>
                      </c:pt>
                      <c:pt idx="100">
                        <c:v>43451124.841660507</c:v>
                      </c:pt>
                      <c:pt idx="101">
                        <c:v>43465619.940095052</c:v>
                      </c:pt>
                      <c:pt idx="102">
                        <c:v>43493960.749155551</c:v>
                      </c:pt>
                      <c:pt idx="103">
                        <c:v>43520564.316343918</c:v>
                      </c:pt>
                      <c:pt idx="104">
                        <c:v>43521437.014216803</c:v>
                      </c:pt>
                      <c:pt idx="105">
                        <c:v>43521437.014216803</c:v>
                      </c:pt>
                      <c:pt idx="106">
                        <c:v>43486260.645092875</c:v>
                      </c:pt>
                      <c:pt idx="107">
                        <c:v>43495656.724501818</c:v>
                      </c:pt>
                      <c:pt idx="108">
                        <c:v>43495691.426641583</c:v>
                      </c:pt>
                      <c:pt idx="109">
                        <c:v>43504325.33621408</c:v>
                      </c:pt>
                      <c:pt idx="110">
                        <c:v>43465126.983617894</c:v>
                      </c:pt>
                      <c:pt idx="111">
                        <c:v>43465126.983617894</c:v>
                      </c:pt>
                      <c:pt idx="112">
                        <c:v>43465126.983617894</c:v>
                      </c:pt>
                      <c:pt idx="113">
                        <c:v>43457972.750113294</c:v>
                      </c:pt>
                      <c:pt idx="114">
                        <c:v>43454243.936711982</c:v>
                      </c:pt>
                      <c:pt idx="115">
                        <c:v>43452776.520182639</c:v>
                      </c:pt>
                      <c:pt idx="116">
                        <c:v>43468218.554116696</c:v>
                      </c:pt>
                      <c:pt idx="117">
                        <c:v>43367955.392587513</c:v>
                      </c:pt>
                      <c:pt idx="118">
                        <c:v>43371196.809376545</c:v>
                      </c:pt>
                      <c:pt idx="119">
                        <c:v>43371196.809376545</c:v>
                      </c:pt>
                      <c:pt idx="120">
                        <c:v>43368826.019010812</c:v>
                      </c:pt>
                      <c:pt idx="121">
                        <c:v>43292182.091228969</c:v>
                      </c:pt>
                      <c:pt idx="122">
                        <c:v>43286694.27557157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0-3719-48C8-A2A5-75E6B228CB24}"/>
                  </c:ext>
                </c:extLst>
              </c15:ser>
            </c15:filteredLineSeries>
            <c15:filteredLineSeries>
              <c15:ser>
                <c:idx val="33"/>
                <c:order val="3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Data'!$AI$3</c15:sqref>
                        </c15:formulaRef>
                      </c:ext>
                    </c:extLst>
                    <c:strCache>
                      <c:ptCount val="1"/>
                      <c:pt idx="0">
                        <c:v>Average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Data'!$AI$5:$AI$169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65"/>
                      <c:pt idx="11">
                        <c:v>42880362.221233308</c:v>
                      </c:pt>
                      <c:pt idx="12">
                        <c:v>42959547.988406561</c:v>
                      </c:pt>
                      <c:pt idx="13">
                        <c:v>43000604.17299509</c:v>
                      </c:pt>
                      <c:pt idx="14">
                        <c:v>43264089.406633019</c:v>
                      </c:pt>
                      <c:pt idx="15">
                        <c:v>43381734.032219812</c:v>
                      </c:pt>
                      <c:pt idx="16">
                        <c:v>43325614.597869381</c:v>
                      </c:pt>
                      <c:pt idx="17">
                        <c:v>43312206.158913389</c:v>
                      </c:pt>
                      <c:pt idx="18">
                        <c:v>43303026.973077998</c:v>
                      </c:pt>
                      <c:pt idx="19">
                        <c:v>43348702.302335642</c:v>
                      </c:pt>
                      <c:pt idx="20">
                        <c:v>43312359.276780874</c:v>
                      </c:pt>
                      <c:pt idx="21">
                        <c:v>43311909.850989297</c:v>
                      </c:pt>
                      <c:pt idx="22">
                        <c:v>43359624.571727857</c:v>
                      </c:pt>
                      <c:pt idx="23">
                        <c:v>43490070.926150769</c:v>
                      </c:pt>
                      <c:pt idx="24">
                        <c:v>43437985.082357049</c:v>
                      </c:pt>
                      <c:pt idx="25">
                        <c:v>43319477.205277167</c:v>
                      </c:pt>
                      <c:pt idx="26">
                        <c:v>43216080.598229304</c:v>
                      </c:pt>
                      <c:pt idx="27">
                        <c:v>43029449.521109328</c:v>
                      </c:pt>
                      <c:pt idx="28">
                        <c:v>42793987.139769122</c:v>
                      </c:pt>
                      <c:pt idx="29">
                        <c:v>42739152.745444119</c:v>
                      </c:pt>
                      <c:pt idx="30">
                        <c:v>42770746.695459343</c:v>
                      </c:pt>
                      <c:pt idx="31">
                        <c:v>42800922.465253055</c:v>
                      </c:pt>
                      <c:pt idx="32">
                        <c:v>42865915.33264111</c:v>
                      </c:pt>
                      <c:pt idx="33">
                        <c:v>43017713.198032774</c:v>
                      </c:pt>
                      <c:pt idx="34">
                        <c:v>43080014.241310522</c:v>
                      </c:pt>
                      <c:pt idx="35">
                        <c:v>43150545.481680214</c:v>
                      </c:pt>
                      <c:pt idx="36">
                        <c:v>43236065.784254067</c:v>
                      </c:pt>
                      <c:pt idx="37">
                        <c:v>43260047.03600511</c:v>
                      </c:pt>
                      <c:pt idx="38">
                        <c:v>43173091.539930873</c:v>
                      </c:pt>
                      <c:pt idx="39">
                        <c:v>43109510.917634532</c:v>
                      </c:pt>
                      <c:pt idx="40">
                        <c:v>43091630.463381574</c:v>
                      </c:pt>
                      <c:pt idx="41">
                        <c:v>42998479.331267595</c:v>
                      </c:pt>
                      <c:pt idx="42">
                        <c:v>42960287.579198562</c:v>
                      </c:pt>
                      <c:pt idx="43">
                        <c:v>42988901.585470542</c:v>
                      </c:pt>
                      <c:pt idx="44">
                        <c:v>42989676.997373596</c:v>
                      </c:pt>
                      <c:pt idx="45">
                        <c:v>42945069.870013185</c:v>
                      </c:pt>
                      <c:pt idx="46">
                        <c:v>42967825.948511675</c:v>
                      </c:pt>
                      <c:pt idx="47">
                        <c:v>42969654.725615725</c:v>
                      </c:pt>
                      <c:pt idx="48">
                        <c:v>42909025.451663308</c:v>
                      </c:pt>
                      <c:pt idx="49">
                        <c:v>42889406.416524217</c:v>
                      </c:pt>
                      <c:pt idx="50">
                        <c:v>42905727.908872373</c:v>
                      </c:pt>
                      <c:pt idx="51">
                        <c:v>42861537.061509967</c:v>
                      </c:pt>
                      <c:pt idx="52">
                        <c:v>42767024.180153787</c:v>
                      </c:pt>
                      <c:pt idx="53">
                        <c:v>42681849.278482109</c:v>
                      </c:pt>
                      <c:pt idx="54">
                        <c:v>42641148.017112799</c:v>
                      </c:pt>
                      <c:pt idx="55">
                        <c:v>42575931.401416026</c:v>
                      </c:pt>
                      <c:pt idx="56">
                        <c:v>42550452.445417248</c:v>
                      </c:pt>
                      <c:pt idx="57">
                        <c:v>42596222.824806675</c:v>
                      </c:pt>
                      <c:pt idx="58">
                        <c:v>42630756.823021233</c:v>
                      </c:pt>
                      <c:pt idx="59">
                        <c:v>42600772.876373485</c:v>
                      </c:pt>
                      <c:pt idx="60">
                        <c:v>42577406.589914069</c:v>
                      </c:pt>
                      <c:pt idx="61">
                        <c:v>42573944.340319246</c:v>
                      </c:pt>
                      <c:pt idx="62">
                        <c:v>42568553.204466261</c:v>
                      </c:pt>
                      <c:pt idx="63">
                        <c:v>42584844.512640759</c:v>
                      </c:pt>
                      <c:pt idx="64">
                        <c:v>42600852.246428005</c:v>
                      </c:pt>
                      <c:pt idx="65">
                        <c:v>42577199.133006491</c:v>
                      </c:pt>
                      <c:pt idx="66">
                        <c:v>42534113.556972317</c:v>
                      </c:pt>
                      <c:pt idx="67">
                        <c:v>42516971.615303628</c:v>
                      </c:pt>
                      <c:pt idx="68">
                        <c:v>42516912.037472561</c:v>
                      </c:pt>
                      <c:pt idx="69">
                        <c:v>42556639.8127314</c:v>
                      </c:pt>
                      <c:pt idx="70">
                        <c:v>42617667.973070964</c:v>
                      </c:pt>
                      <c:pt idx="71">
                        <c:v>42546850.90215341</c:v>
                      </c:pt>
                      <c:pt idx="72">
                        <c:v>42563099.169060193</c:v>
                      </c:pt>
                      <c:pt idx="73">
                        <c:v>42491070.311220065</c:v>
                      </c:pt>
                      <c:pt idx="74">
                        <c:v>42665163.951059073</c:v>
                      </c:pt>
                      <c:pt idx="75">
                        <c:v>42723409.872605488</c:v>
                      </c:pt>
                      <c:pt idx="76">
                        <c:v>42912528.979337685</c:v>
                      </c:pt>
                      <c:pt idx="77">
                        <c:v>42990568.000138223</c:v>
                      </c:pt>
                      <c:pt idx="78">
                        <c:v>43147935.166339301</c:v>
                      </c:pt>
                      <c:pt idx="79">
                        <c:v>43050681.683107056</c:v>
                      </c:pt>
                      <c:pt idx="80">
                        <c:v>43065235.859615043</c:v>
                      </c:pt>
                      <c:pt idx="81">
                        <c:v>43071312.081255004</c:v>
                      </c:pt>
                      <c:pt idx="82">
                        <c:v>43077925.207388446</c:v>
                      </c:pt>
                      <c:pt idx="83">
                        <c:v>43081672.261953272</c:v>
                      </c:pt>
                      <c:pt idx="84">
                        <c:v>43074457.994129583</c:v>
                      </c:pt>
                      <c:pt idx="85">
                        <c:v>43071283.784858249</c:v>
                      </c:pt>
                      <c:pt idx="86">
                        <c:v>43076551.78837993</c:v>
                      </c:pt>
                      <c:pt idx="87">
                        <c:v>43089880.019911602</c:v>
                      </c:pt>
                      <c:pt idx="88">
                        <c:v>43099013.353154905</c:v>
                      </c:pt>
                      <c:pt idx="89">
                        <c:v>43158690.061926387</c:v>
                      </c:pt>
                      <c:pt idx="90">
                        <c:v>43291767.608465508</c:v>
                      </c:pt>
                      <c:pt idx="91">
                        <c:v>43425381.368899025</c:v>
                      </c:pt>
                      <c:pt idx="92">
                        <c:v>43483334.867595054</c:v>
                      </c:pt>
                      <c:pt idx="93">
                        <c:v>43532051.606689177</c:v>
                      </c:pt>
                      <c:pt idx="94">
                        <c:v>43596686.383307517</c:v>
                      </c:pt>
                      <c:pt idx="95">
                        <c:v>43587817.653125599</c:v>
                      </c:pt>
                      <c:pt idx="96">
                        <c:v>43526910.241118357</c:v>
                      </c:pt>
                      <c:pt idx="97">
                        <c:v>43534947.652727649</c:v>
                      </c:pt>
                      <c:pt idx="98">
                        <c:v>43551149.409304619</c:v>
                      </c:pt>
                      <c:pt idx="99">
                        <c:v>43500889.782715969</c:v>
                      </c:pt>
                      <c:pt idx="100">
                        <c:v>43450434.871651486</c:v>
                      </c:pt>
                      <c:pt idx="101">
                        <c:v>43454917.662099242</c:v>
                      </c:pt>
                      <c:pt idx="102">
                        <c:v>43463186.919976577</c:v>
                      </c:pt>
                      <c:pt idx="103">
                        <c:v>43476776.891291574</c:v>
                      </c:pt>
                      <c:pt idx="104">
                        <c:v>43490541.372294374</c:v>
                      </c:pt>
                      <c:pt idx="105">
                        <c:v>43504603.806805626</c:v>
                      </c:pt>
                      <c:pt idx="106">
                        <c:v>43508731.947805189</c:v>
                      </c:pt>
                      <c:pt idx="107">
                        <c:v>43509071.142874442</c:v>
                      </c:pt>
                      <c:pt idx="108">
                        <c:v>43504096.564933978</c:v>
                      </c:pt>
                      <c:pt idx="109">
                        <c:v>43500674.229333438</c:v>
                      </c:pt>
                      <c:pt idx="110">
                        <c:v>43489412.22321365</c:v>
                      </c:pt>
                      <c:pt idx="111">
                        <c:v>43485185.490918651</c:v>
                      </c:pt>
                      <c:pt idx="112">
                        <c:v>43479079.542741872</c:v>
                      </c:pt>
                      <c:pt idx="113">
                        <c:v>43471535.807436213</c:v>
                      </c:pt>
                      <c:pt idx="114">
                        <c:v>43461519.527535781</c:v>
                      </c:pt>
                      <c:pt idx="115">
                        <c:v>43459049.434848741</c:v>
                      </c:pt>
                      <c:pt idx="116">
                        <c:v>43459667.7489485</c:v>
                      </c:pt>
                      <c:pt idx="117">
                        <c:v>43440233.430742428</c:v>
                      </c:pt>
                      <c:pt idx="118">
                        <c:v>43422878.242595077</c:v>
                      </c:pt>
                      <c:pt idx="119">
                        <c:v>43406268.817127988</c:v>
                      </c:pt>
                      <c:pt idx="120">
                        <c:v>43389478.716893621</c:v>
                      </c:pt>
                      <c:pt idx="121">
                        <c:v>43354271.424316071</c:v>
                      </c:pt>
                      <c:pt idx="122">
                        <c:v>43338019.200912893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1-3719-48C8-A2A5-75E6B228CB24}"/>
                  </c:ext>
                </c:extLst>
              </c15:ser>
            </c15:filteredLineSeries>
            <c15:filteredLineSeries>
              <c15:ser>
                <c:idx val="34"/>
                <c:order val="3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Data'!$AJ$3</c15:sqref>
                        </c15:formulaRef>
                      </c:ext>
                    </c:extLst>
                    <c:strCache>
                      <c:ptCount val="1"/>
                      <c:pt idx="0">
                        <c:v>2023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Data'!$AJ$5:$AJ$169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65"/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234843.99877234548</c:v>
                      </c:pt>
                      <c:pt idx="8">
                        <c:v>234843.99877234548</c:v>
                      </c:pt>
                      <c:pt idx="9">
                        <c:v>-877301.24647458643</c:v>
                      </c:pt>
                      <c:pt idx="10">
                        <c:v>120811.02711317688</c:v>
                      </c:pt>
                      <c:pt idx="11">
                        <c:v>810163.32798327506</c:v>
                      </c:pt>
                      <c:pt idx="12">
                        <c:v>630772.83463858068</c:v>
                      </c:pt>
                      <c:pt idx="13">
                        <c:v>440124.92171503603</c:v>
                      </c:pt>
                      <c:pt idx="14">
                        <c:v>440124.92171503603</c:v>
                      </c:pt>
                      <c:pt idx="15">
                        <c:v>709034.15504714102</c:v>
                      </c:pt>
                      <c:pt idx="16">
                        <c:v>529566.15623110533</c:v>
                      </c:pt>
                      <c:pt idx="17">
                        <c:v>563730.63985859603</c:v>
                      </c:pt>
                      <c:pt idx="18">
                        <c:v>394228.99253808707</c:v>
                      </c:pt>
                      <c:pt idx="19">
                        <c:v>668501.56800328195</c:v>
                      </c:pt>
                      <c:pt idx="20">
                        <c:v>527319.02727327496</c:v>
                      </c:pt>
                      <c:pt idx="21">
                        <c:v>527319.02727327496</c:v>
                      </c:pt>
                      <c:pt idx="22">
                        <c:v>802304.24355141073</c:v>
                      </c:pt>
                      <c:pt idx="23">
                        <c:v>1046460.7646526173</c:v>
                      </c:pt>
                      <c:pt idx="24">
                        <c:v>408072.34903467447</c:v>
                      </c:pt>
                      <c:pt idx="25">
                        <c:v>-65220.358126141131</c:v>
                      </c:pt>
                      <c:pt idx="26">
                        <c:v>10335.992033936083</c:v>
                      </c:pt>
                      <c:pt idx="27">
                        <c:v>-130851.14204842597</c:v>
                      </c:pt>
                      <c:pt idx="28">
                        <c:v>-130851.14204842597</c:v>
                      </c:pt>
                      <c:pt idx="29">
                        <c:v>133900.37740964442</c:v>
                      </c:pt>
                      <c:pt idx="30">
                        <c:v>92749.391949974</c:v>
                      </c:pt>
                      <c:pt idx="31">
                        <c:v>161214.84100250155</c:v>
                      </c:pt>
                      <c:pt idx="32">
                        <c:v>194113.19489188492</c:v>
                      </c:pt>
                      <c:pt idx="33">
                        <c:v>628138.18490987271</c:v>
                      </c:pt>
                      <c:pt idx="34">
                        <c:v>445405.59379839897</c:v>
                      </c:pt>
                      <c:pt idx="35">
                        <c:v>445405.59379839897</c:v>
                      </c:pt>
                      <c:pt idx="36">
                        <c:v>588816.35387179255</c:v>
                      </c:pt>
                      <c:pt idx="37">
                        <c:v>314019.45364708453</c:v>
                      </c:pt>
                      <c:pt idx="38">
                        <c:v>193360.70453869551</c:v>
                      </c:pt>
                      <c:pt idx="39">
                        <c:v>127502.48231669515</c:v>
                      </c:pt>
                      <c:pt idx="40">
                        <c:v>356003.32253358513</c:v>
                      </c:pt>
                      <c:pt idx="41">
                        <c:v>123060.69330191612</c:v>
                      </c:pt>
                      <c:pt idx="42">
                        <c:v>123060.69330191612</c:v>
                      </c:pt>
                      <c:pt idx="43">
                        <c:v>336430.73589862138</c:v>
                      </c:pt>
                      <c:pt idx="44">
                        <c:v>131379.54183196276</c:v>
                      </c:pt>
                      <c:pt idx="45">
                        <c:v>132967.68573150039</c:v>
                      </c:pt>
                      <c:pt idx="46">
                        <c:v>236841.0857943967</c:v>
                      </c:pt>
                      <c:pt idx="47">
                        <c:v>132204.57882215828</c:v>
                      </c:pt>
                      <c:pt idx="48">
                        <c:v>33284.366136521101</c:v>
                      </c:pt>
                      <c:pt idx="49">
                        <c:v>33284.366136521101</c:v>
                      </c:pt>
                      <c:pt idx="50">
                        <c:v>214575.14747225493</c:v>
                      </c:pt>
                      <c:pt idx="51">
                        <c:v>15886.848982356489</c:v>
                      </c:pt>
                      <c:pt idx="52">
                        <c:v>-340359.82795873284</c:v>
                      </c:pt>
                      <c:pt idx="53">
                        <c:v>-392590.14222186804</c:v>
                      </c:pt>
                      <c:pt idx="54">
                        <c:v>-170221.9407100454</c:v>
                      </c:pt>
                      <c:pt idx="55">
                        <c:v>-111507.93101157248</c:v>
                      </c:pt>
                      <c:pt idx="56">
                        <c:v>-111507.93101157248</c:v>
                      </c:pt>
                      <c:pt idx="57">
                        <c:v>-111507.93101157248</c:v>
                      </c:pt>
                      <c:pt idx="58">
                        <c:v>-219920.1511490494</c:v>
                      </c:pt>
                      <c:pt idx="59">
                        <c:v>-320141.67394882441</c:v>
                      </c:pt>
                      <c:pt idx="60">
                        <c:v>-228339.36330862343</c:v>
                      </c:pt>
                      <c:pt idx="61">
                        <c:v>-128819.17898568511</c:v>
                      </c:pt>
                      <c:pt idx="62">
                        <c:v>-138463.61027652025</c:v>
                      </c:pt>
                      <c:pt idx="63">
                        <c:v>-138463.61027652025</c:v>
                      </c:pt>
                      <c:pt idx="64">
                        <c:v>-240103.00501260161</c:v>
                      </c:pt>
                      <c:pt idx="65">
                        <c:v>-346604.93041621894</c:v>
                      </c:pt>
                      <c:pt idx="66">
                        <c:v>-344247.05915654451</c:v>
                      </c:pt>
                      <c:pt idx="67">
                        <c:v>-224173.31861995906</c:v>
                      </c:pt>
                      <c:pt idx="68">
                        <c:v>-138761.49943188578</c:v>
                      </c:pt>
                      <c:pt idx="69">
                        <c:v>-41464.128718413413</c:v>
                      </c:pt>
                      <c:pt idx="70">
                        <c:v>-41464.128718413413</c:v>
                      </c:pt>
                      <c:pt idx="71">
                        <c:v>-698332.41374429315</c:v>
                      </c:pt>
                      <c:pt idx="72">
                        <c:v>-142931.98408601433</c:v>
                      </c:pt>
                      <c:pt idx="73">
                        <c:v>-498905.78863254189</c:v>
                      </c:pt>
                      <c:pt idx="74">
                        <c:v>829004.07047662884</c:v>
                      </c:pt>
                      <c:pt idx="75">
                        <c:v>249765.47901368886</c:v>
                      </c:pt>
                      <c:pt idx="76">
                        <c:v>247263.11991668493</c:v>
                      </c:pt>
                      <c:pt idx="77">
                        <c:v>247263.11991668493</c:v>
                      </c:pt>
                      <c:pt idx="78">
                        <c:v>287930.04237283021</c:v>
                      </c:pt>
                      <c:pt idx="79">
                        <c:v>342736.65431537479</c:v>
                      </c:pt>
                      <c:pt idx="80">
                        <c:v>322536.36155363172</c:v>
                      </c:pt>
                      <c:pt idx="81">
                        <c:v>277644.22811650485</c:v>
                      </c:pt>
                      <c:pt idx="82">
                        <c:v>280328.75058389455</c:v>
                      </c:pt>
                      <c:pt idx="83">
                        <c:v>306665.31519694626</c:v>
                      </c:pt>
                      <c:pt idx="84">
                        <c:v>306665.31519694626</c:v>
                      </c:pt>
                      <c:pt idx="85">
                        <c:v>306665.31519694626</c:v>
                      </c:pt>
                      <c:pt idx="86">
                        <c:v>303984.24572490901</c:v>
                      </c:pt>
                      <c:pt idx="87">
                        <c:v>346969.908242248</c:v>
                      </c:pt>
                      <c:pt idx="88">
                        <c:v>352331.98141346127</c:v>
                      </c:pt>
                      <c:pt idx="89">
                        <c:v>605048.85905437917</c:v>
                      </c:pt>
                      <c:pt idx="90">
                        <c:v>972053.04789251089</c:v>
                      </c:pt>
                      <c:pt idx="91">
                        <c:v>972053.04789251089</c:v>
                      </c:pt>
                      <c:pt idx="92">
                        <c:v>636737.40172241628</c:v>
                      </c:pt>
                      <c:pt idx="93">
                        <c:v>595915.67688404024</c:v>
                      </c:pt>
                      <c:pt idx="94">
                        <c:v>928222.74214610457</c:v>
                      </c:pt>
                      <c:pt idx="95">
                        <c:v>927709.3969829157</c:v>
                      </c:pt>
                      <c:pt idx="96">
                        <c:v>667515.98785629123</c:v>
                      </c:pt>
                      <c:pt idx="97">
                        <c:v>676924.45976889133</c:v>
                      </c:pt>
                      <c:pt idx="98">
                        <c:v>676924.45976889133</c:v>
                      </c:pt>
                      <c:pt idx="99">
                        <c:v>676924.60920286179</c:v>
                      </c:pt>
                      <c:pt idx="100">
                        <c:v>675434.84166050702</c:v>
                      </c:pt>
                      <c:pt idx="101">
                        <c:v>689929.94009505212</c:v>
                      </c:pt>
                      <c:pt idx="102">
                        <c:v>718270.7491555512</c:v>
                      </c:pt>
                      <c:pt idx="103">
                        <c:v>744874.31634391844</c:v>
                      </c:pt>
                      <c:pt idx="104">
                        <c:v>745747.01421680301</c:v>
                      </c:pt>
                      <c:pt idx="105">
                        <c:v>745747.01421680301</c:v>
                      </c:pt>
                      <c:pt idx="106">
                        <c:v>710570.64509287477</c:v>
                      </c:pt>
                      <c:pt idx="107">
                        <c:v>719966.72450181842</c:v>
                      </c:pt>
                      <c:pt idx="108">
                        <c:v>720001.42664158344</c:v>
                      </c:pt>
                      <c:pt idx="109">
                        <c:v>728635.33621408045</c:v>
                      </c:pt>
                      <c:pt idx="110">
                        <c:v>689436.98361789435</c:v>
                      </c:pt>
                      <c:pt idx="111">
                        <c:v>689436.98361789435</c:v>
                      </c:pt>
                      <c:pt idx="112">
                        <c:v>689436.98361789435</c:v>
                      </c:pt>
                      <c:pt idx="113">
                        <c:v>682282.75011329353</c:v>
                      </c:pt>
                      <c:pt idx="114">
                        <c:v>678553.93671198189</c:v>
                      </c:pt>
                      <c:pt idx="115">
                        <c:v>677086.52018263936</c:v>
                      </c:pt>
                      <c:pt idx="116">
                        <c:v>692528.55411669612</c:v>
                      </c:pt>
                      <c:pt idx="117">
                        <c:v>592265.39258751273</c:v>
                      </c:pt>
                      <c:pt idx="118">
                        <c:v>595506.80937654525</c:v>
                      </c:pt>
                      <c:pt idx="119">
                        <c:v>595506.80937654525</c:v>
                      </c:pt>
                      <c:pt idx="120">
                        <c:v>593136.01901081204</c:v>
                      </c:pt>
                      <c:pt idx="121">
                        <c:v>516492.0912289694</c:v>
                      </c:pt>
                      <c:pt idx="122">
                        <c:v>511004.2755715698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2-3719-48C8-A2A5-75E6B228CB24}"/>
                  </c:ext>
                </c:extLst>
              </c15:ser>
            </c15:filteredLineSeries>
            <c15:filteredLineSeries>
              <c15:ser>
                <c:idx val="35"/>
                <c:order val="3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Data'!$AK$3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Data'!$AK$5:$AK$169</c15:sqref>
                        </c15:formulaRef>
                      </c:ext>
                    </c:extLst>
                    <c:numCache>
                      <c:formatCode>General</c:formatCode>
                      <c:ptCount val="165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3-3719-48C8-A2A5-75E6B228CB24}"/>
                  </c:ext>
                </c:extLst>
              </c15:ser>
            </c15:filteredLineSeries>
            <c15:filteredLineSeries>
              <c15:ser>
                <c:idx val="36"/>
                <c:order val="3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Data'!$AL$3</c15:sqref>
                        </c15:formulaRef>
                      </c:ext>
                    </c:extLst>
                    <c:strCache>
                      <c:ptCount val="1"/>
                      <c:pt idx="0">
                        <c:v>Compared to FINAL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Data'!$AL$5:$AL$169</c15:sqref>
                        </c15:formulaRef>
                      </c:ext>
                    </c:extLst>
                    <c:numCache>
                      <c:formatCode>0.0%</c:formatCode>
                      <c:ptCount val="165"/>
                      <c:pt idx="1">
                        <c:v>0</c:v>
                      </c:pt>
                      <c:pt idx="2">
                        <c:v>6.023737496317471E-3</c:v>
                      </c:pt>
                      <c:pt idx="3">
                        <c:v>1.7509793745857361E-2</c:v>
                      </c:pt>
                      <c:pt idx="4">
                        <c:v>2.4240893171767725E-2</c:v>
                      </c:pt>
                      <c:pt idx="5">
                        <c:v>2.9109730465839114E-2</c:v>
                      </c:pt>
                      <c:pt idx="6">
                        <c:v>2.9109730465839114E-2</c:v>
                      </c:pt>
                      <c:pt idx="7">
                        <c:v>2.9109730465839114E-2</c:v>
                      </c:pt>
                      <c:pt idx="8">
                        <c:v>3.6218829333219078E-2</c:v>
                      </c:pt>
                      <c:pt idx="9">
                        <c:v>4.0653385281501253E-2</c:v>
                      </c:pt>
                      <c:pt idx="10">
                        <c:v>4.4929834058603867E-2</c:v>
                      </c:pt>
                      <c:pt idx="11">
                        <c:v>5.0699945855079864E-2</c:v>
                      </c:pt>
                      <c:pt idx="12">
                        <c:v>5.5904245075640853E-2</c:v>
                      </c:pt>
                      <c:pt idx="13">
                        <c:v>5.5904245075640853E-2</c:v>
                      </c:pt>
                      <c:pt idx="14">
                        <c:v>5.5904245075640853E-2</c:v>
                      </c:pt>
                      <c:pt idx="15">
                        <c:v>6.5251275702255002E-2</c:v>
                      </c:pt>
                      <c:pt idx="16">
                        <c:v>7.0206075207992075E-2</c:v>
                      </c:pt>
                      <c:pt idx="17">
                        <c:v>7.5962946497392755E-2</c:v>
                      </c:pt>
                      <c:pt idx="18">
                        <c:v>8.4551084509876751E-2</c:v>
                      </c:pt>
                      <c:pt idx="19">
                        <c:v>9.0891827577119097E-2</c:v>
                      </c:pt>
                      <c:pt idx="20">
                        <c:v>9.0891827577119097E-2</c:v>
                      </c:pt>
                      <c:pt idx="21">
                        <c:v>9.0891827577119097E-2</c:v>
                      </c:pt>
                      <c:pt idx="22">
                        <c:v>0.10268110652436459</c:v>
                      </c:pt>
                      <c:pt idx="23">
                        <c:v>0.11001961600826957</c:v>
                      </c:pt>
                      <c:pt idx="24">
                        <c:v>0.12681704620297468</c:v>
                      </c:pt>
                      <c:pt idx="25">
                        <c:v>0.13555654028790978</c:v>
                      </c:pt>
                      <c:pt idx="26">
                        <c:v>0.14234422897605861</c:v>
                      </c:pt>
                      <c:pt idx="27">
                        <c:v>0.14234422897605861</c:v>
                      </c:pt>
                      <c:pt idx="28">
                        <c:v>0.14234422897605861</c:v>
                      </c:pt>
                      <c:pt idx="29">
                        <c:v>0.16070653968815132</c:v>
                      </c:pt>
                      <c:pt idx="30">
                        <c:v>0.17595145603191684</c:v>
                      </c:pt>
                      <c:pt idx="31">
                        <c:v>0.19142822133082235</c:v>
                      </c:pt>
                      <c:pt idx="32">
                        <c:v>0.20754271274876043</c:v>
                      </c:pt>
                      <c:pt idx="33">
                        <c:v>0.21935768815212997</c:v>
                      </c:pt>
                      <c:pt idx="34">
                        <c:v>0.21935768815212997</c:v>
                      </c:pt>
                      <c:pt idx="35">
                        <c:v>0.21935768815212997</c:v>
                      </c:pt>
                      <c:pt idx="36">
                        <c:v>0.25290105916303385</c:v>
                      </c:pt>
                      <c:pt idx="37">
                        <c:v>0.27359840082423975</c:v>
                      </c:pt>
                      <c:pt idx="38">
                        <c:v>0.30787757643051283</c:v>
                      </c:pt>
                      <c:pt idx="39">
                        <c:v>0.32952788311504072</c:v>
                      </c:pt>
                      <c:pt idx="40">
                        <c:v>0.35437286441631111</c:v>
                      </c:pt>
                      <c:pt idx="41">
                        <c:v>0.35437286441631111</c:v>
                      </c:pt>
                      <c:pt idx="42">
                        <c:v>0.35437286441631111</c:v>
                      </c:pt>
                      <c:pt idx="43">
                        <c:v>0.40360025078538425</c:v>
                      </c:pt>
                      <c:pt idx="44">
                        <c:v>0.43936850367193092</c:v>
                      </c:pt>
                      <c:pt idx="45">
                        <c:v>0.47226368710595645</c:v>
                      </c:pt>
                      <c:pt idx="46">
                        <c:v>0.51664003908024636</c:v>
                      </c:pt>
                      <c:pt idx="47">
                        <c:v>0.55956284901905973</c:v>
                      </c:pt>
                      <c:pt idx="48">
                        <c:v>0.55956284901905973</c:v>
                      </c:pt>
                      <c:pt idx="49">
                        <c:v>0.55956284901905973</c:v>
                      </c:pt>
                      <c:pt idx="50">
                        <c:v>0.69319582953849579</c:v>
                      </c:pt>
                      <c:pt idx="51">
                        <c:v>0.77740410426646045</c:v>
                      </c:pt>
                      <c:pt idx="52">
                        <c:v>0.792430517094873</c:v>
                      </c:pt>
                      <c:pt idx="53">
                        <c:v>0.80200225252920787</c:v>
                      </c:pt>
                      <c:pt idx="54">
                        <c:v>0.81308925249768549</c:v>
                      </c:pt>
                      <c:pt idx="55">
                        <c:v>0.81308925249768549</c:v>
                      </c:pt>
                      <c:pt idx="56">
                        <c:v>0.81308925249768549</c:v>
                      </c:pt>
                      <c:pt idx="57">
                        <c:v>0.81308925249768549</c:v>
                      </c:pt>
                      <c:pt idx="58">
                        <c:v>0.82703378648958537</c:v>
                      </c:pt>
                      <c:pt idx="59">
                        <c:v>0.83239544680717903</c:v>
                      </c:pt>
                      <c:pt idx="60">
                        <c:v>0.84402211673900274</c:v>
                      </c:pt>
                      <c:pt idx="61">
                        <c:v>0.85207665138692956</c:v>
                      </c:pt>
                      <c:pt idx="62">
                        <c:v>0.85207665138692956</c:v>
                      </c:pt>
                      <c:pt idx="63">
                        <c:v>0.85207665138692956</c:v>
                      </c:pt>
                      <c:pt idx="64">
                        <c:v>0.86474878414274348</c:v>
                      </c:pt>
                      <c:pt idx="65">
                        <c:v>0.87846423719668743</c:v>
                      </c:pt>
                      <c:pt idx="66">
                        <c:v>0.8877188464772745</c:v>
                      </c:pt>
                      <c:pt idx="67">
                        <c:v>0.89822375364938711</c:v>
                      </c:pt>
                      <c:pt idx="68">
                        <c:v>0.91063296325659371</c:v>
                      </c:pt>
                      <c:pt idx="69">
                        <c:v>0.91063296325659371</c:v>
                      </c:pt>
                      <c:pt idx="70">
                        <c:v>0.91063296325659371</c:v>
                      </c:pt>
                      <c:pt idx="71">
                        <c:v>0.93863857197315637</c:v>
                      </c:pt>
                      <c:pt idx="72">
                        <c:v>0.96446630430748448</c:v>
                      </c:pt>
                      <c:pt idx="73">
                        <c:v>0.96593664378675326</c:v>
                      </c:pt>
                      <c:pt idx="74">
                        <c:v>0.96641504459153571</c:v>
                      </c:pt>
                      <c:pt idx="75">
                        <c:v>0.96808740519705982</c:v>
                      </c:pt>
                      <c:pt idx="76">
                        <c:v>0.96808740519705982</c:v>
                      </c:pt>
                      <c:pt idx="77">
                        <c:v>0.96808740519705982</c:v>
                      </c:pt>
                      <c:pt idx="78">
                        <c:v>0.97001653178700542</c:v>
                      </c:pt>
                      <c:pt idx="79">
                        <c:v>0.97132013370024306</c:v>
                      </c:pt>
                      <c:pt idx="80">
                        <c:v>0.97265265958431202</c:v>
                      </c:pt>
                      <c:pt idx="81">
                        <c:v>0.97432726456969787</c:v>
                      </c:pt>
                      <c:pt idx="82">
                        <c:v>0.97647553171148427</c:v>
                      </c:pt>
                      <c:pt idx="83">
                        <c:v>0.97647553171148427</c:v>
                      </c:pt>
                      <c:pt idx="84">
                        <c:v>0.97647553171148427</c:v>
                      </c:pt>
                      <c:pt idx="85">
                        <c:v>0.97849155644104879</c:v>
                      </c:pt>
                      <c:pt idx="86">
                        <c:v>0.97893041762507627</c:v>
                      </c:pt>
                      <c:pt idx="87">
                        <c:v>0.98198692177277469</c:v>
                      </c:pt>
                      <c:pt idx="88">
                        <c:v>0.99037413006183039</c:v>
                      </c:pt>
                      <c:pt idx="89">
                        <c:v>0.99198803160168336</c:v>
                      </c:pt>
                      <c:pt idx="90">
                        <c:v>0.99198803160168336</c:v>
                      </c:pt>
                      <c:pt idx="91">
                        <c:v>0.99198803160168336</c:v>
                      </c:pt>
                      <c:pt idx="92">
                        <c:v>0.99198803160168336</c:v>
                      </c:pt>
                      <c:pt idx="93">
                        <c:v>0.99300969830352681</c:v>
                      </c:pt>
                      <c:pt idx="94">
                        <c:v>0.9931732447862569</c:v>
                      </c:pt>
                      <c:pt idx="95">
                        <c:v>0.99312483437468235</c:v>
                      </c:pt>
                      <c:pt idx="96">
                        <c:v>0.99329573153498596</c:v>
                      </c:pt>
                      <c:pt idx="97">
                        <c:v>0.99329573153498596</c:v>
                      </c:pt>
                      <c:pt idx="98">
                        <c:v>0.99329573153498596</c:v>
                      </c:pt>
                      <c:pt idx="99">
                        <c:v>0.99401355723145746</c:v>
                      </c:pt>
                      <c:pt idx="100">
                        <c:v>0.99418230468224333</c:v>
                      </c:pt>
                      <c:pt idx="101">
                        <c:v>0.99412062605520013</c:v>
                      </c:pt>
                      <c:pt idx="102">
                        <c:v>0.99395978806792018</c:v>
                      </c:pt>
                      <c:pt idx="103">
                        <c:v>0.99486249904527246</c:v>
                      </c:pt>
                      <c:pt idx="104">
                        <c:v>0.99486249904527246</c:v>
                      </c:pt>
                      <c:pt idx="105">
                        <c:v>0.99486249904527246</c:v>
                      </c:pt>
                      <c:pt idx="106">
                        <c:v>0.99478256263948361</c:v>
                      </c:pt>
                      <c:pt idx="107">
                        <c:v>0.99489047656922358</c:v>
                      </c:pt>
                      <c:pt idx="108">
                        <c:v>0.9949656432829681</c:v>
                      </c:pt>
                      <c:pt idx="109">
                        <c:v>0.99570492066363736</c:v>
                      </c:pt>
                      <c:pt idx="110">
                        <c:v>0.99570492066363736</c:v>
                      </c:pt>
                      <c:pt idx="111">
                        <c:v>0.99570492066363736</c:v>
                      </c:pt>
                      <c:pt idx="112">
                        <c:v>0.99570492066363736</c:v>
                      </c:pt>
                      <c:pt idx="113">
                        <c:v>0.99624099648918285</c:v>
                      </c:pt>
                      <c:pt idx="114">
                        <c:v>0.99660565972699633</c:v>
                      </c:pt>
                      <c:pt idx="115">
                        <c:v>0.99666626593659347</c:v>
                      </c:pt>
                      <c:pt idx="116">
                        <c:v>0.99676891552815561</c:v>
                      </c:pt>
                      <c:pt idx="117">
                        <c:v>0.99669410491857746</c:v>
                      </c:pt>
                      <c:pt idx="118">
                        <c:v>0.99669410491857746</c:v>
                      </c:pt>
                      <c:pt idx="119">
                        <c:v>0.99669410491857746</c:v>
                      </c:pt>
                      <c:pt idx="120">
                        <c:v>0.99820299293042036</c:v>
                      </c:pt>
                      <c:pt idx="121">
                        <c:v>0.99820299293042036</c:v>
                      </c:pt>
                      <c:pt idx="122">
                        <c:v>0.99829056710352537</c:v>
                      </c:pt>
                      <c:pt idx="123">
                        <c:v>0.99865080212958646</c:v>
                      </c:pt>
                      <c:pt idx="124">
                        <c:v>0.99865080212958646</c:v>
                      </c:pt>
                      <c:pt idx="125">
                        <c:v>0.99865080212958646</c:v>
                      </c:pt>
                      <c:pt idx="126">
                        <c:v>0.99865080212958646</c:v>
                      </c:pt>
                      <c:pt idx="127">
                        <c:v>0.99910523594379641</c:v>
                      </c:pt>
                      <c:pt idx="128">
                        <c:v>0.9994095202834623</c:v>
                      </c:pt>
                      <c:pt idx="129">
                        <c:v>0.99944614924011888</c:v>
                      </c:pt>
                      <c:pt idx="130">
                        <c:v>0.99944614924011888</c:v>
                      </c:pt>
                      <c:pt idx="131">
                        <c:v>0.9998140284474758</c:v>
                      </c:pt>
                      <c:pt idx="132">
                        <c:v>0.9998140284474758</c:v>
                      </c:pt>
                      <c:pt idx="133">
                        <c:v>0.9998140284474758</c:v>
                      </c:pt>
                      <c:pt idx="134">
                        <c:v>0.9997860429701898</c:v>
                      </c:pt>
                      <c:pt idx="135">
                        <c:v>0.99978596292372002</c:v>
                      </c:pt>
                      <c:pt idx="136">
                        <c:v>0.99982870055487438</c:v>
                      </c:pt>
                      <c:pt idx="137">
                        <c:v>0.99982870055487438</c:v>
                      </c:pt>
                      <c:pt idx="138">
                        <c:v>0.99982870055487438</c:v>
                      </c:pt>
                      <c:pt idx="139">
                        <c:v>0.99982870055487438</c:v>
                      </c:pt>
                      <c:pt idx="140">
                        <c:v>0.99982870055487438</c:v>
                      </c:pt>
                      <c:pt idx="141">
                        <c:v>0.99982870055487438</c:v>
                      </c:pt>
                      <c:pt idx="142">
                        <c:v>0.99956737448727273</c:v>
                      </c:pt>
                      <c:pt idx="143">
                        <c:v>0.99963812325163282</c:v>
                      </c:pt>
                      <c:pt idx="144">
                        <c:v>0.99957444936370887</c:v>
                      </c:pt>
                      <c:pt idx="145">
                        <c:v>0.99954409635814634</c:v>
                      </c:pt>
                      <c:pt idx="146">
                        <c:v>0.99954409635814634</c:v>
                      </c:pt>
                      <c:pt idx="147">
                        <c:v>0.99954409635814634</c:v>
                      </c:pt>
                      <c:pt idx="148">
                        <c:v>0.99954394858004847</c:v>
                      </c:pt>
                      <c:pt idx="149">
                        <c:v>0.99954310578308392</c:v>
                      </c:pt>
                      <c:pt idx="150">
                        <c:v>0.9996501225253096</c:v>
                      </c:pt>
                      <c:pt idx="151">
                        <c:v>0.99965448428822978</c:v>
                      </c:pt>
                      <c:pt idx="152">
                        <c:v>0.99946509280160001</c:v>
                      </c:pt>
                      <c:pt idx="153">
                        <c:v>0.99946509280160001</c:v>
                      </c:pt>
                      <c:pt idx="154">
                        <c:v>0.99946509280160001</c:v>
                      </c:pt>
                      <c:pt idx="155">
                        <c:v>0.99947672416938749</c:v>
                      </c:pt>
                      <c:pt idx="156">
                        <c:v>0.99949262365598779</c:v>
                      </c:pt>
                      <c:pt idx="157">
                        <c:v>0.99962360995437771</c:v>
                      </c:pt>
                      <c:pt idx="158">
                        <c:v>0.99997211996854429</c:v>
                      </c:pt>
                      <c:pt idx="159">
                        <c:v>0.99997211996854429</c:v>
                      </c:pt>
                      <c:pt idx="160">
                        <c:v>0.99997211996854429</c:v>
                      </c:pt>
                      <c:pt idx="161">
                        <c:v>0.99997211996854429</c:v>
                      </c:pt>
                      <c:pt idx="162">
                        <c:v>0.99997211996854429</c:v>
                      </c:pt>
                      <c:pt idx="163">
                        <c:v>0.99997793565243798</c:v>
                      </c:pt>
                      <c:pt idx="164">
                        <c:v>0.99999563823707982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4-3719-48C8-A2A5-75E6B228CB24}"/>
                  </c:ext>
                </c:extLst>
              </c15:ser>
            </c15:filteredLineSeries>
            <c15:filteredLineSeries>
              <c15:ser>
                <c:idx val="37"/>
                <c:order val="3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Data'!$AM$3</c15:sqref>
                        </c15:formulaRef>
                      </c:ext>
                    </c:extLst>
                    <c:strCache>
                      <c:ptCount val="1"/>
                      <c:pt idx="0">
                        <c:v>Indicated End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Data'!$AM$5:$AM$169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65"/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597765.71696866571</c:v>
                      </c:pt>
                      <c:pt idx="10">
                        <c:v>14432044.177021138</c:v>
                      </c:pt>
                      <c:pt idx="11">
                        <c:v>15982846.457395364</c:v>
                      </c:pt>
                      <c:pt idx="12">
                        <c:v>17324838.188755333</c:v>
                      </c:pt>
                      <c:pt idx="13">
                        <c:v>17324838.188755333</c:v>
                      </c:pt>
                      <c:pt idx="14">
                        <c:v>17324838.188755333</c:v>
                      </c:pt>
                      <c:pt idx="15">
                        <c:v>20080556.830473099</c:v>
                      </c:pt>
                      <c:pt idx="16">
                        <c:v>22473016.121835478</c:v>
                      </c:pt>
                      <c:pt idx="17">
                        <c:v>23502041.354613274</c:v>
                      </c:pt>
                      <c:pt idx="18">
                        <c:v>23161685.285908282</c:v>
                      </c:pt>
                      <c:pt idx="19">
                        <c:v>24489629.808701798</c:v>
                      </c:pt>
                      <c:pt idx="20">
                        <c:v>24489629.808701798</c:v>
                      </c:pt>
                      <c:pt idx="21">
                        <c:v>24489629.808701798</c:v>
                      </c:pt>
                      <c:pt idx="22">
                        <c:v>25682678.140737135</c:v>
                      </c:pt>
                      <c:pt idx="23">
                        <c:v>28974345.263670024</c:v>
                      </c:pt>
                      <c:pt idx="24">
                        <c:v>26887904.600320335</c:v>
                      </c:pt>
                      <c:pt idx="25">
                        <c:v>27737310.512751039</c:v>
                      </c:pt>
                      <c:pt idx="26">
                        <c:v>29806159.761584722</c:v>
                      </c:pt>
                      <c:pt idx="27">
                        <c:v>29806159.761584722</c:v>
                      </c:pt>
                      <c:pt idx="28">
                        <c:v>29806159.761584722</c:v>
                      </c:pt>
                      <c:pt idx="29">
                        <c:v>34314724.408235043</c:v>
                      </c:pt>
                      <c:pt idx="30">
                        <c:v>34323223.667467192</c:v>
                      </c:pt>
                      <c:pt idx="31">
                        <c:v>36483704.970179789</c:v>
                      </c:pt>
                      <c:pt idx="32">
                        <c:v>36686545.141274661</c:v>
                      </c:pt>
                      <c:pt idx="33">
                        <c:v>37733597.485124789</c:v>
                      </c:pt>
                      <c:pt idx="34">
                        <c:v>37733597.485124789</c:v>
                      </c:pt>
                      <c:pt idx="35">
                        <c:v>37733597.485124789</c:v>
                      </c:pt>
                      <c:pt idx="36">
                        <c:v>37737926.21345821</c:v>
                      </c:pt>
                      <c:pt idx="37">
                        <c:v>38095508.959848329</c:v>
                      </c:pt>
                      <c:pt idx="38">
                        <c:v>38929586.749897994</c:v>
                      </c:pt>
                      <c:pt idx="39">
                        <c:v>39579190.467007555</c:v>
                      </c:pt>
                      <c:pt idx="40">
                        <c:v>40658472.464396782</c:v>
                      </c:pt>
                      <c:pt idx="41">
                        <c:v>40658472.464396782</c:v>
                      </c:pt>
                      <c:pt idx="42">
                        <c:v>40658472.464396782</c:v>
                      </c:pt>
                      <c:pt idx="43">
                        <c:v>41613241.18931447</c:v>
                      </c:pt>
                      <c:pt idx="44">
                        <c:v>41582940.532401197</c:v>
                      </c:pt>
                      <c:pt idx="45">
                        <c:v>42833729.232841678</c:v>
                      </c:pt>
                      <c:pt idx="46">
                        <c:v>42395526.949466482</c:v>
                      </c:pt>
                      <c:pt idx="47">
                        <c:v>42723404.907793842</c:v>
                      </c:pt>
                      <c:pt idx="48">
                        <c:v>42723404.907793842</c:v>
                      </c:pt>
                      <c:pt idx="49">
                        <c:v>42723404.907793842</c:v>
                      </c:pt>
                      <c:pt idx="50">
                        <c:v>42982671.995930336</c:v>
                      </c:pt>
                      <c:pt idx="51">
                        <c:v>43023404.09118288</c:v>
                      </c:pt>
                      <c:pt idx="52">
                        <c:v>43268458.647580057</c:v>
                      </c:pt>
                      <c:pt idx="53">
                        <c:v>43586169.016061381</c:v>
                      </c:pt>
                      <c:pt idx="54">
                        <c:v>43540410.45463305</c:v>
                      </c:pt>
                      <c:pt idx="55">
                        <c:v>43540410.45463305</c:v>
                      </c:pt>
                      <c:pt idx="56">
                        <c:v>43540410.45463305</c:v>
                      </c:pt>
                      <c:pt idx="57">
                        <c:v>43540410.45463305</c:v>
                      </c:pt>
                      <c:pt idx="58">
                        <c:v>43731041.936646976</c:v>
                      </c:pt>
                      <c:pt idx="59">
                        <c:v>43829548.047072947</c:v>
                      </c:pt>
                      <c:pt idx="60">
                        <c:v>43685344.908327512</c:v>
                      </c:pt>
                      <c:pt idx="61">
                        <c:v>43554502.602075726</c:v>
                      </c:pt>
                      <c:pt idx="62">
                        <c:v>43554502.602075726</c:v>
                      </c:pt>
                      <c:pt idx="63">
                        <c:v>43554502.602075726</c:v>
                      </c:pt>
                      <c:pt idx="64">
                        <c:v>43281817.027477659</c:v>
                      </c:pt>
                      <c:pt idx="65">
                        <c:v>43206908.662693515</c:v>
                      </c:pt>
                      <c:pt idx="66">
                        <c:v>43078542.256654665</c:v>
                      </c:pt>
                      <c:pt idx="67">
                        <c:v>42889530.212799989</c:v>
                      </c:pt>
                      <c:pt idx="68">
                        <c:v>42587651.957281798</c:v>
                      </c:pt>
                      <c:pt idx="69">
                        <c:v>42587651.957281798</c:v>
                      </c:pt>
                      <c:pt idx="70">
                        <c:v>42587651.957281798</c:v>
                      </c:pt>
                      <c:pt idx="71">
                        <c:v>41712981.118700214</c:v>
                      </c:pt>
                      <c:pt idx="72">
                        <c:v>43646551.011676781</c:v>
                      </c:pt>
                      <c:pt idx="73">
                        <c:v>42736011.999885693</c:v>
                      </c:pt>
                      <c:pt idx="74">
                        <c:v>42711640.543061063</c:v>
                      </c:pt>
                      <c:pt idx="75">
                        <c:v>42335417.00881584</c:v>
                      </c:pt>
                      <c:pt idx="76">
                        <c:v>42335417.00881584</c:v>
                      </c:pt>
                      <c:pt idx="77">
                        <c:v>42335417.00881584</c:v>
                      </c:pt>
                      <c:pt idx="78">
                        <c:v>42380207.607664518</c:v>
                      </c:pt>
                      <c:pt idx="79">
                        <c:v>42532906.059115559</c:v>
                      </c:pt>
                      <c:pt idx="80">
                        <c:v>42615382.368578218</c:v>
                      </c:pt>
                      <c:pt idx="81">
                        <c:v>42597194.504589446</c:v>
                      </c:pt>
                      <c:pt idx="82">
                        <c:v>42493819.509509362</c:v>
                      </c:pt>
                      <c:pt idx="83">
                        <c:v>42493819.509509362</c:v>
                      </c:pt>
                      <c:pt idx="84">
                        <c:v>42493819.509509362</c:v>
                      </c:pt>
                      <c:pt idx="85">
                        <c:v>42482160.143713385</c:v>
                      </c:pt>
                      <c:pt idx="86">
                        <c:v>42463115.101527505</c:v>
                      </c:pt>
                      <c:pt idx="87">
                        <c:v>42330945.635158531</c:v>
                      </c:pt>
                      <c:pt idx="88">
                        <c:v>41972456.406353049</c:v>
                      </c:pt>
                      <c:pt idx="89">
                        <c:v>42210130.229487486</c:v>
                      </c:pt>
                      <c:pt idx="90">
                        <c:v>42210130.229487486</c:v>
                      </c:pt>
                      <c:pt idx="91">
                        <c:v>42210130.229487486</c:v>
                      </c:pt>
                      <c:pt idx="92">
                        <c:v>41870657.383775555</c:v>
                      </c:pt>
                      <c:pt idx="93">
                        <c:v>42191967.582569979</c:v>
                      </c:pt>
                      <c:pt idx="94">
                        <c:v>42522934.665934324</c:v>
                      </c:pt>
                      <c:pt idx="95">
                        <c:v>42656272.941431098</c:v>
                      </c:pt>
                      <c:pt idx="96">
                        <c:v>42416218.717553228</c:v>
                      </c:pt>
                      <c:pt idx="97">
                        <c:v>42416218.717553228</c:v>
                      </c:pt>
                      <c:pt idx="98">
                        <c:v>42416218.717553228</c:v>
                      </c:pt>
                      <c:pt idx="99">
                        <c:v>42474434.772894122</c:v>
                      </c:pt>
                      <c:pt idx="100">
                        <c:v>42502728.001687303</c:v>
                      </c:pt>
                      <c:pt idx="101">
                        <c:v>42585150.866439521</c:v>
                      </c:pt>
                      <c:pt idx="102">
                        <c:v>42618904.978382602</c:v>
                      </c:pt>
                      <c:pt idx="103">
                        <c:v>42630978.955082707</c:v>
                      </c:pt>
                      <c:pt idx="104">
                        <c:v>42630978.955082707</c:v>
                      </c:pt>
                      <c:pt idx="105">
                        <c:v>42630978.955082707</c:v>
                      </c:pt>
                      <c:pt idx="106">
                        <c:v>42642756.722077176</c:v>
                      </c:pt>
                      <c:pt idx="107">
                        <c:v>42649282.819873959</c:v>
                      </c:pt>
                      <c:pt idx="108">
                        <c:v>42652999.424152538</c:v>
                      </c:pt>
                      <c:pt idx="109">
                        <c:v>42626956.469905928</c:v>
                      </c:pt>
                      <c:pt idx="110">
                        <c:v>42617526.015355453</c:v>
                      </c:pt>
                      <c:pt idx="111">
                        <c:v>42617526.015355453</c:v>
                      </c:pt>
                      <c:pt idx="112">
                        <c:v>42617526.015355453</c:v>
                      </c:pt>
                      <c:pt idx="113">
                        <c:v>42609704.689522795</c:v>
                      </c:pt>
                      <c:pt idx="114">
                        <c:v>42658607.991094448</c:v>
                      </c:pt>
                      <c:pt idx="115">
                        <c:v>42662151.266896658</c:v>
                      </c:pt>
                      <c:pt idx="116">
                        <c:v>42716819.7128608</c:v>
                      </c:pt>
                      <c:pt idx="117">
                        <c:v>42756950.853523284</c:v>
                      </c:pt>
                      <c:pt idx="118">
                        <c:v>42756950.853523284</c:v>
                      </c:pt>
                      <c:pt idx="119">
                        <c:v>42756950.853523284</c:v>
                      </c:pt>
                      <c:pt idx="120">
                        <c:v>42736139.003916577</c:v>
                      </c:pt>
                      <c:pt idx="121">
                        <c:v>42739291.669278517</c:v>
                      </c:pt>
                      <c:pt idx="122">
                        <c:v>42794813.121348113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5-3719-48C8-A2A5-75E6B228CB24}"/>
                  </c:ext>
                </c:extLst>
              </c15:ser>
            </c15:filteredLineSeries>
            <c15:filteredLineSeries>
              <c15:ser>
                <c:idx val="38"/>
                <c:order val="3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Data'!$AN$3</c15:sqref>
                        </c15:formulaRef>
                      </c:ext>
                    </c:extLst>
                    <c:strCache>
                      <c:ptCount val="1"/>
                      <c:pt idx="0">
                        <c:v>Average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Data'!$AN$5:$AN$169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65"/>
                      <c:pt idx="12">
                        <c:v>9667498.9080280997</c:v>
                      </c:pt>
                      <c:pt idx="13">
                        <c:v>13132466.545779167</c:v>
                      </c:pt>
                      <c:pt idx="14">
                        <c:v>16477881.040136501</c:v>
                      </c:pt>
                      <c:pt idx="15">
                        <c:v>17607583.570826892</c:v>
                      </c:pt>
                      <c:pt idx="16">
                        <c:v>18905617.503714912</c:v>
                      </c:pt>
                      <c:pt idx="17">
                        <c:v>20141058.1368865</c:v>
                      </c:pt>
                      <c:pt idx="18">
                        <c:v>21308427.556317091</c:v>
                      </c:pt>
                      <c:pt idx="19">
                        <c:v>22741385.880306385</c:v>
                      </c:pt>
                      <c:pt idx="20">
                        <c:v>23623200.475952126</c:v>
                      </c:pt>
                      <c:pt idx="21">
                        <c:v>24026523.213325389</c:v>
                      </c:pt>
                      <c:pt idx="22">
                        <c:v>24462650.570550162</c:v>
                      </c:pt>
                      <c:pt idx="23">
                        <c:v>25625182.566102512</c:v>
                      </c:pt>
                      <c:pt idx="24">
                        <c:v>26104837.524426218</c:v>
                      </c:pt>
                      <c:pt idx="25">
                        <c:v>26754373.665236067</c:v>
                      </c:pt>
                      <c:pt idx="26">
                        <c:v>27817679.655812651</c:v>
                      </c:pt>
                      <c:pt idx="27">
                        <c:v>28642375.979982167</c:v>
                      </c:pt>
                      <c:pt idx="28">
                        <c:v>28808738.879565109</c:v>
                      </c:pt>
                      <c:pt idx="29">
                        <c:v>30294102.841148049</c:v>
                      </c:pt>
                      <c:pt idx="30">
                        <c:v>31611285.47209128</c:v>
                      </c:pt>
                      <c:pt idx="31">
                        <c:v>32946794.513810296</c:v>
                      </c:pt>
                      <c:pt idx="32">
                        <c:v>34322871.589748278</c:v>
                      </c:pt>
                      <c:pt idx="33">
                        <c:v>35908359.134456292</c:v>
                      </c:pt>
                      <c:pt idx="34">
                        <c:v>36592133.749834247</c:v>
                      </c:pt>
                      <c:pt idx="35">
                        <c:v>37274208.513365768</c:v>
                      </c:pt>
                      <c:pt idx="36">
                        <c:v>37525052.762021452</c:v>
                      </c:pt>
                      <c:pt idx="37">
                        <c:v>37806845.525736175</c:v>
                      </c:pt>
                      <c:pt idx="38">
                        <c:v>38046043.378690824</c:v>
                      </c:pt>
                      <c:pt idx="39">
                        <c:v>38415161.975067377</c:v>
                      </c:pt>
                      <c:pt idx="40">
                        <c:v>39000136.97092177</c:v>
                      </c:pt>
                      <c:pt idx="41">
                        <c:v>39584246.221109487</c:v>
                      </c:pt>
                      <c:pt idx="42">
                        <c:v>40096838.922019176</c:v>
                      </c:pt>
                      <c:pt idx="43">
                        <c:v>40633569.809902474</c:v>
                      </c:pt>
                      <c:pt idx="44">
                        <c:v>41034319.822981201</c:v>
                      </c:pt>
                      <c:pt idx="45">
                        <c:v>41469371.176670179</c:v>
                      </c:pt>
                      <c:pt idx="46">
                        <c:v>41816782.073684119</c:v>
                      </c:pt>
                      <c:pt idx="47">
                        <c:v>42229768.562363535</c:v>
                      </c:pt>
                      <c:pt idx="48">
                        <c:v>42451801.306059405</c:v>
                      </c:pt>
                      <c:pt idx="49">
                        <c:v>42679894.181137942</c:v>
                      </c:pt>
                      <c:pt idx="50">
                        <c:v>42709682.73375567</c:v>
                      </c:pt>
                      <c:pt idx="51">
                        <c:v>42835258.162098952</c:v>
                      </c:pt>
                      <c:pt idx="52">
                        <c:v>42944268.910056189</c:v>
                      </c:pt>
                      <c:pt idx="53">
                        <c:v>43116821.731709696</c:v>
                      </c:pt>
                      <c:pt idx="54">
                        <c:v>43280222.841077544</c:v>
                      </c:pt>
                      <c:pt idx="55">
                        <c:v>43391770.532818086</c:v>
                      </c:pt>
                      <c:pt idx="56">
                        <c:v>43495171.805508122</c:v>
                      </c:pt>
                      <c:pt idx="57">
                        <c:v>43549562.166918717</c:v>
                      </c:pt>
                      <c:pt idx="58">
                        <c:v>43578536.751035832</c:v>
                      </c:pt>
                      <c:pt idx="59">
                        <c:v>43636364.269523814</c:v>
                      </c:pt>
                      <c:pt idx="60">
                        <c:v>43665351.160262711</c:v>
                      </c:pt>
                      <c:pt idx="61">
                        <c:v>43668169.589751244</c:v>
                      </c:pt>
                      <c:pt idx="62">
                        <c:v>43670988.019239776</c:v>
                      </c:pt>
                      <c:pt idx="63">
                        <c:v>43635680.152325526</c:v>
                      </c:pt>
                      <c:pt idx="64">
                        <c:v>43526133.948406473</c:v>
                      </c:pt>
                      <c:pt idx="65">
                        <c:v>43430446.699279666</c:v>
                      </c:pt>
                      <c:pt idx="66">
                        <c:v>43335254.630195461</c:v>
                      </c:pt>
                      <c:pt idx="67">
                        <c:v>43202260.152340308</c:v>
                      </c:pt>
                      <c:pt idx="68">
                        <c:v>43008890.023381524</c:v>
                      </c:pt>
                      <c:pt idx="69">
                        <c:v>42870057.009342358</c:v>
                      </c:pt>
                      <c:pt idx="70">
                        <c:v>42746205.668260008</c:v>
                      </c:pt>
                      <c:pt idx="71">
                        <c:v>42473093.440669119</c:v>
                      </c:pt>
                      <c:pt idx="72">
                        <c:v>42624497.600444481</c:v>
                      </c:pt>
                      <c:pt idx="73">
                        <c:v>42654169.608965255</c:v>
                      </c:pt>
                      <c:pt idx="74">
                        <c:v>42678967.326121114</c:v>
                      </c:pt>
                      <c:pt idx="75">
                        <c:v>42628520.336427912</c:v>
                      </c:pt>
                      <c:pt idx="76">
                        <c:v>42753007.514451042</c:v>
                      </c:pt>
                      <c:pt idx="77">
                        <c:v>42490780.713878855</c:v>
                      </c:pt>
                      <c:pt idx="78">
                        <c:v>42419619.835434623</c:v>
                      </c:pt>
                      <c:pt idx="79">
                        <c:v>42383872.938645519</c:v>
                      </c:pt>
                      <c:pt idx="80">
                        <c:v>42439866.010597996</c:v>
                      </c:pt>
                      <c:pt idx="81">
                        <c:v>42492221.509752713</c:v>
                      </c:pt>
                      <c:pt idx="82">
                        <c:v>42523902.009891421</c:v>
                      </c:pt>
                      <c:pt idx="83">
                        <c:v>42546624.390260383</c:v>
                      </c:pt>
                      <c:pt idx="84">
                        <c:v>42538807.080339149</c:v>
                      </c:pt>
                      <c:pt idx="85">
                        <c:v>42512162.635366186</c:v>
                      </c:pt>
                      <c:pt idx="86">
                        <c:v>42485346.754753798</c:v>
                      </c:pt>
                      <c:pt idx="87">
                        <c:v>42452771.979883626</c:v>
                      </c:pt>
                      <c:pt idx="88">
                        <c:v>42348499.359252371</c:v>
                      </c:pt>
                      <c:pt idx="89">
                        <c:v>42291761.503247991</c:v>
                      </c:pt>
                      <c:pt idx="90">
                        <c:v>42237355.520402804</c:v>
                      </c:pt>
                      <c:pt idx="91">
                        <c:v>42186758.545994803</c:v>
                      </c:pt>
                      <c:pt idx="92">
                        <c:v>42094700.895718209</c:v>
                      </c:pt>
                      <c:pt idx="93">
                        <c:v>42138603.130961604</c:v>
                      </c:pt>
                      <c:pt idx="94">
                        <c:v>42201164.018250965</c:v>
                      </c:pt>
                      <c:pt idx="95">
                        <c:v>42290392.560639694</c:v>
                      </c:pt>
                      <c:pt idx="96">
                        <c:v>42331610.258252837</c:v>
                      </c:pt>
                      <c:pt idx="97">
                        <c:v>42440722.525008373</c:v>
                      </c:pt>
                      <c:pt idx="98">
                        <c:v>42485572.752005026</c:v>
                      </c:pt>
                      <c:pt idx="99">
                        <c:v>42475872.773396984</c:v>
                      </c:pt>
                      <c:pt idx="100">
                        <c:v>42445163.785448216</c:v>
                      </c:pt>
                      <c:pt idx="101">
                        <c:v>42478950.21522548</c:v>
                      </c:pt>
                      <c:pt idx="102">
                        <c:v>42519487.467391349</c:v>
                      </c:pt>
                      <c:pt idx="103">
                        <c:v>42562439.51489725</c:v>
                      </c:pt>
                      <c:pt idx="104">
                        <c:v>42593748.351334974</c:v>
                      </c:pt>
                      <c:pt idx="105">
                        <c:v>42619398.542014048</c:v>
                      </c:pt>
                      <c:pt idx="106">
                        <c:v>42630919.713141583</c:v>
                      </c:pt>
                      <c:pt idx="107">
                        <c:v>42636995.281439848</c:v>
                      </c:pt>
                      <c:pt idx="108">
                        <c:v>42641399.375253819</c:v>
                      </c:pt>
                      <c:pt idx="109">
                        <c:v>42640594.878218457</c:v>
                      </c:pt>
                      <c:pt idx="110">
                        <c:v>42637904.290273011</c:v>
                      </c:pt>
                      <c:pt idx="111">
                        <c:v>42632858.148928665</c:v>
                      </c:pt>
                      <c:pt idx="112">
                        <c:v>42626506.788024962</c:v>
                      </c:pt>
                      <c:pt idx="113">
                        <c:v>42617847.841099016</c:v>
                      </c:pt>
                      <c:pt idx="114">
                        <c:v>42624178.145336717</c:v>
                      </c:pt>
                      <c:pt idx="115">
                        <c:v>42633103.19564496</c:v>
                      </c:pt>
                      <c:pt idx="116">
                        <c:v>42652961.935146026</c:v>
                      </c:pt>
                      <c:pt idx="117">
                        <c:v>42680846.902779594</c:v>
                      </c:pt>
                      <c:pt idx="118">
                        <c:v>42710296.13557969</c:v>
                      </c:pt>
                      <c:pt idx="119">
                        <c:v>42729964.708065465</c:v>
                      </c:pt>
                      <c:pt idx="120">
                        <c:v>42744762.255469441</c:v>
                      </c:pt>
                      <c:pt idx="121">
                        <c:v>42749256.646752991</c:v>
                      </c:pt>
                      <c:pt idx="122">
                        <c:v>42756829.100317955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6-3719-48C8-A2A5-75E6B228CB24}"/>
                  </c:ext>
                </c:extLst>
              </c15:ser>
            </c15:filteredLineSeries>
            <c15:filteredLineSeries>
              <c15:ser>
                <c:idx val="39"/>
                <c:order val="3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Data'!$AO$3</c15:sqref>
                        </c15:formulaRef>
                      </c:ext>
                    </c:extLst>
                    <c:strCache>
                      <c:ptCount val="1"/>
                      <c:pt idx="0">
                        <c:v>of Budget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Data'!$AO$5:$AO$169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65"/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-42775690</c:v>
                      </c:pt>
                      <c:pt idx="8">
                        <c:v>-42775690</c:v>
                      </c:pt>
                      <c:pt idx="9">
                        <c:v>-42177924.283031337</c:v>
                      </c:pt>
                      <c:pt idx="10">
                        <c:v>-28343645.822978862</c:v>
                      </c:pt>
                      <c:pt idx="11">
                        <c:v>-26792843.542604636</c:v>
                      </c:pt>
                      <c:pt idx="12">
                        <c:v>-25450851.811244667</c:v>
                      </c:pt>
                      <c:pt idx="13">
                        <c:v>-25450851.811244667</c:v>
                      </c:pt>
                      <c:pt idx="14">
                        <c:v>-25450851.811244667</c:v>
                      </c:pt>
                      <c:pt idx="15">
                        <c:v>-22695133.169526901</c:v>
                      </c:pt>
                      <c:pt idx="16">
                        <c:v>-20302673.878164522</c:v>
                      </c:pt>
                      <c:pt idx="17">
                        <c:v>-19273648.645386726</c:v>
                      </c:pt>
                      <c:pt idx="18">
                        <c:v>-19614004.714091718</c:v>
                      </c:pt>
                      <c:pt idx="19">
                        <c:v>-18286060.191298202</c:v>
                      </c:pt>
                      <c:pt idx="20">
                        <c:v>-18286060.191298202</c:v>
                      </c:pt>
                      <c:pt idx="21">
                        <c:v>-18286060.191298202</c:v>
                      </c:pt>
                      <c:pt idx="22">
                        <c:v>-17093011.859262865</c:v>
                      </c:pt>
                      <c:pt idx="23">
                        <c:v>-13801344.736329976</c:v>
                      </c:pt>
                      <c:pt idx="24">
                        <c:v>-15887785.399679665</c:v>
                      </c:pt>
                      <c:pt idx="25">
                        <c:v>-15038379.487248961</c:v>
                      </c:pt>
                      <c:pt idx="26">
                        <c:v>-12969530.238415278</c:v>
                      </c:pt>
                      <c:pt idx="27">
                        <c:v>-12969530.238415278</c:v>
                      </c:pt>
                      <c:pt idx="28">
                        <c:v>-12969530.238415278</c:v>
                      </c:pt>
                      <c:pt idx="29">
                        <c:v>-8460965.5917649567</c:v>
                      </c:pt>
                      <c:pt idx="30">
                        <c:v>-8452466.3325328082</c:v>
                      </c:pt>
                      <c:pt idx="31">
                        <c:v>-6291985.0298202112</c:v>
                      </c:pt>
                      <c:pt idx="32">
                        <c:v>-6089144.8587253392</c:v>
                      </c:pt>
                      <c:pt idx="33">
                        <c:v>-5042092.5148752108</c:v>
                      </c:pt>
                      <c:pt idx="34">
                        <c:v>-5042092.5148752108</c:v>
                      </c:pt>
                      <c:pt idx="35">
                        <c:v>-5042092.5148752108</c:v>
                      </c:pt>
                      <c:pt idx="36">
                        <c:v>-5037763.7865417898</c:v>
                      </c:pt>
                      <c:pt idx="37">
                        <c:v>-4680181.0401516706</c:v>
                      </c:pt>
                      <c:pt idx="38">
                        <c:v>-3846103.2501020059</c:v>
                      </c:pt>
                      <c:pt idx="39">
                        <c:v>-3196499.5329924449</c:v>
                      </c:pt>
                      <c:pt idx="40">
                        <c:v>-2117217.5356032178</c:v>
                      </c:pt>
                      <c:pt idx="41">
                        <c:v>-2117217.5356032178</c:v>
                      </c:pt>
                      <c:pt idx="42">
                        <c:v>-2117217.5356032178</c:v>
                      </c:pt>
                      <c:pt idx="43">
                        <c:v>-1162448.8106855303</c:v>
                      </c:pt>
                      <c:pt idx="44">
                        <c:v>-1192749.4675988033</c:v>
                      </c:pt>
                      <c:pt idx="45">
                        <c:v>58039.232841677964</c:v>
                      </c:pt>
                      <c:pt idx="46">
                        <c:v>-380163.0505335182</c:v>
                      </c:pt>
                      <c:pt idx="47">
                        <c:v>-52285.092206157744</c:v>
                      </c:pt>
                      <c:pt idx="48">
                        <c:v>-52285.092206157744</c:v>
                      </c:pt>
                      <c:pt idx="49">
                        <c:v>-52285.092206157744</c:v>
                      </c:pt>
                      <c:pt idx="50">
                        <c:v>206981.99593033642</c:v>
                      </c:pt>
                      <c:pt idx="51">
                        <c:v>247714.0911828801</c:v>
                      </c:pt>
                      <c:pt idx="52">
                        <c:v>492768.64758005738</c:v>
                      </c:pt>
                      <c:pt idx="53">
                        <c:v>810479.01606138051</c:v>
                      </c:pt>
                      <c:pt idx="54">
                        <c:v>764720.45463304967</c:v>
                      </c:pt>
                      <c:pt idx="55">
                        <c:v>764720.45463304967</c:v>
                      </c:pt>
                      <c:pt idx="56">
                        <c:v>764720.45463304967</c:v>
                      </c:pt>
                      <c:pt idx="57">
                        <c:v>764720.45463304967</c:v>
                      </c:pt>
                      <c:pt idx="58">
                        <c:v>955351.93664697558</c:v>
                      </c:pt>
                      <c:pt idx="59">
                        <c:v>1053858.047072947</c:v>
                      </c:pt>
                      <c:pt idx="60">
                        <c:v>909654.90832751244</c:v>
                      </c:pt>
                      <c:pt idx="61">
                        <c:v>778812.60207572579</c:v>
                      </c:pt>
                      <c:pt idx="62">
                        <c:v>778812.60207572579</c:v>
                      </c:pt>
                      <c:pt idx="63">
                        <c:v>778812.60207572579</c:v>
                      </c:pt>
                      <c:pt idx="64">
                        <c:v>506127.02747765929</c:v>
                      </c:pt>
                      <c:pt idx="65">
                        <c:v>431218.66269351542</c:v>
                      </c:pt>
                      <c:pt idx="66">
                        <c:v>302852.25665466487</c:v>
                      </c:pt>
                      <c:pt idx="67">
                        <c:v>113840.21279998869</c:v>
                      </c:pt>
                      <c:pt idx="68">
                        <c:v>-188038.04271820188</c:v>
                      </c:pt>
                      <c:pt idx="69">
                        <c:v>-188038.04271820188</c:v>
                      </c:pt>
                      <c:pt idx="70">
                        <c:v>-188038.04271820188</c:v>
                      </c:pt>
                      <c:pt idx="71">
                        <c:v>-1062708.8812997863</c:v>
                      </c:pt>
                      <c:pt idx="72">
                        <c:v>870861.01167678088</c:v>
                      </c:pt>
                      <c:pt idx="73">
                        <c:v>-39678.000114306808</c:v>
                      </c:pt>
                      <c:pt idx="74">
                        <c:v>-64049.456938937306</c:v>
                      </c:pt>
                      <c:pt idx="75">
                        <c:v>-440272.99118416011</c:v>
                      </c:pt>
                      <c:pt idx="76">
                        <c:v>-440272.99118416011</c:v>
                      </c:pt>
                      <c:pt idx="77">
                        <c:v>-440272.99118416011</c:v>
                      </c:pt>
                      <c:pt idx="78">
                        <c:v>-395482.39233548194</c:v>
                      </c:pt>
                      <c:pt idx="79">
                        <c:v>-242783.94088444114</c:v>
                      </c:pt>
                      <c:pt idx="80">
                        <c:v>-160307.63142178208</c:v>
                      </c:pt>
                      <c:pt idx="81">
                        <c:v>-178495.49541055411</c:v>
                      </c:pt>
                      <c:pt idx="82">
                        <c:v>-281870.49049063772</c:v>
                      </c:pt>
                      <c:pt idx="83">
                        <c:v>-281870.49049063772</c:v>
                      </c:pt>
                      <c:pt idx="84">
                        <c:v>-281870.49049063772</c:v>
                      </c:pt>
                      <c:pt idx="85">
                        <c:v>-293529.85628661513</c:v>
                      </c:pt>
                      <c:pt idx="86">
                        <c:v>-312574.89847249538</c:v>
                      </c:pt>
                      <c:pt idx="87">
                        <c:v>-444744.36484146863</c:v>
                      </c:pt>
                      <c:pt idx="88">
                        <c:v>-803233.59364695102</c:v>
                      </c:pt>
                      <c:pt idx="89">
                        <c:v>-565559.77051251382</c:v>
                      </c:pt>
                      <c:pt idx="90">
                        <c:v>-565559.77051251382</c:v>
                      </c:pt>
                      <c:pt idx="91">
                        <c:v>-565559.77051251382</c:v>
                      </c:pt>
                      <c:pt idx="92">
                        <c:v>-905032.6162244454</c:v>
                      </c:pt>
                      <c:pt idx="93">
                        <c:v>-583722.41743002087</c:v>
                      </c:pt>
                      <c:pt idx="94">
                        <c:v>-252755.33406567574</c:v>
                      </c:pt>
                      <c:pt idx="95">
                        <c:v>-119417.05856890231</c:v>
                      </c:pt>
                      <c:pt idx="96">
                        <c:v>-359471.28244677186</c:v>
                      </c:pt>
                      <c:pt idx="97">
                        <c:v>-359471.28244677186</c:v>
                      </c:pt>
                      <c:pt idx="98">
                        <c:v>-359471.28244677186</c:v>
                      </c:pt>
                      <c:pt idx="99">
                        <c:v>-301255.22710587829</c:v>
                      </c:pt>
                      <c:pt idx="100">
                        <c:v>-272961.99831269681</c:v>
                      </c:pt>
                      <c:pt idx="101">
                        <c:v>-190539.13356047869</c:v>
                      </c:pt>
                      <c:pt idx="102">
                        <c:v>-156785.02161739767</c:v>
                      </c:pt>
                      <c:pt idx="103">
                        <c:v>-144711.04491729289</c:v>
                      </c:pt>
                      <c:pt idx="104">
                        <c:v>-144711.04491729289</c:v>
                      </c:pt>
                      <c:pt idx="105">
                        <c:v>-144711.04491729289</c:v>
                      </c:pt>
                      <c:pt idx="106">
                        <c:v>-132933.27792282403</c:v>
                      </c:pt>
                      <c:pt idx="107">
                        <c:v>-126407.18012604117</c:v>
                      </c:pt>
                      <c:pt idx="108">
                        <c:v>-122690.57584746182</c:v>
                      </c:pt>
                      <c:pt idx="109">
                        <c:v>-148733.53009407222</c:v>
                      </c:pt>
                      <c:pt idx="110">
                        <c:v>-158163.9846445471</c:v>
                      </c:pt>
                      <c:pt idx="111">
                        <c:v>-158163.9846445471</c:v>
                      </c:pt>
                      <c:pt idx="112">
                        <c:v>-158163.9846445471</c:v>
                      </c:pt>
                      <c:pt idx="113">
                        <c:v>-165985.31047720462</c:v>
                      </c:pt>
                      <c:pt idx="114">
                        <c:v>-117082.00890555233</c:v>
                      </c:pt>
                      <c:pt idx="115">
                        <c:v>-113538.73310334235</c:v>
                      </c:pt>
                      <c:pt idx="116">
                        <c:v>-58870.287139199674</c:v>
                      </c:pt>
                      <c:pt idx="117">
                        <c:v>-18739.146476715803</c:v>
                      </c:pt>
                      <c:pt idx="118">
                        <c:v>-18739.146476715803</c:v>
                      </c:pt>
                      <c:pt idx="119">
                        <c:v>-18739.146476715803</c:v>
                      </c:pt>
                      <c:pt idx="120">
                        <c:v>-39550.996083423495</c:v>
                      </c:pt>
                      <c:pt idx="121">
                        <c:v>-36398.330721482635</c:v>
                      </c:pt>
                      <c:pt idx="122">
                        <c:v>19123.121348112822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7-3719-48C8-A2A5-75E6B228CB24}"/>
                  </c:ext>
                </c:extLst>
              </c15:ser>
            </c15:filteredLineSeries>
            <c15:filteredLineSeries>
              <c15:ser>
                <c:idx val="40"/>
                <c:order val="4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Data'!$AP$3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Data'!$AP$5:$AP$169</c15:sqref>
                        </c15:formulaRef>
                      </c:ext>
                    </c:extLst>
                    <c:numCache>
                      <c:formatCode>General</c:formatCode>
                      <c:ptCount val="165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8-3719-48C8-A2A5-75E6B228CB24}"/>
                  </c:ext>
                </c:extLst>
              </c15:ser>
            </c15:filteredLineSeries>
            <c15:filteredLineSeries>
              <c15:ser>
                <c:idx val="41"/>
                <c:order val="4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Data'!$AR$3</c15:sqref>
                        </c15:formulaRef>
                      </c:ext>
                    </c:extLst>
                    <c:strCache>
                      <c:ptCount val="1"/>
                      <c:pt idx="0">
                        <c:v>Variance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Data'!$AR$5:$AR$169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65"/>
                      <c:pt idx="5">
                        <c:v>0</c:v>
                      </c:pt>
                      <c:pt idx="6">
                        <c:v>0</c:v>
                      </c:pt>
                      <c:pt idx="7">
                        <c:v>-21270423.000613827</c:v>
                      </c:pt>
                      <c:pt idx="8">
                        <c:v>-21270423.000613827</c:v>
                      </c:pt>
                      <c:pt idx="9">
                        <c:v>-21527612.764752962</c:v>
                      </c:pt>
                      <c:pt idx="10">
                        <c:v>-14111417.397932842</c:v>
                      </c:pt>
                      <c:pt idx="11">
                        <c:v>-12991340.107310681</c:v>
                      </c:pt>
                      <c:pt idx="12">
                        <c:v>-12410039.488303043</c:v>
                      </c:pt>
                      <c:pt idx="13">
                        <c:v>-12505363.444764815</c:v>
                      </c:pt>
                      <c:pt idx="14">
                        <c:v>-12505363.444764815</c:v>
                      </c:pt>
                      <c:pt idx="15">
                        <c:v>-10993049.50723988</c:v>
                      </c:pt>
                      <c:pt idx="16">
                        <c:v>-9886553.8609667085</c:v>
                      </c:pt>
                      <c:pt idx="17">
                        <c:v>-9354959.0027640648</c:v>
                      </c:pt>
                      <c:pt idx="18">
                        <c:v>-9609887.8607768156</c:v>
                      </c:pt>
                      <c:pt idx="19">
                        <c:v>-8808779.3116474599</c:v>
                      </c:pt>
                      <c:pt idx="20">
                        <c:v>-8879370.5820124634</c:v>
                      </c:pt>
                      <c:pt idx="21">
                        <c:v>-8879370.5820124634</c:v>
                      </c:pt>
                      <c:pt idx="22">
                        <c:v>-8145353.8078557272</c:v>
                      </c:pt>
                      <c:pt idx="23">
                        <c:v>-6377441.9858386796</c:v>
                      </c:pt>
                      <c:pt idx="24">
                        <c:v>-7739856.525322495</c:v>
                      </c:pt>
                      <c:pt idx="25">
                        <c:v>-7551799.922687551</c:v>
                      </c:pt>
                      <c:pt idx="26">
                        <c:v>-6479597.1231906712</c:v>
                      </c:pt>
                      <c:pt idx="27">
                        <c:v>-6550190.6902318522</c:v>
                      </c:pt>
                      <c:pt idx="28">
                        <c:v>-6550190.6902318522</c:v>
                      </c:pt>
                      <c:pt idx="29">
                        <c:v>-4163532.6071776561</c:v>
                      </c:pt>
                      <c:pt idx="30">
                        <c:v>-4179858.4702914171</c:v>
                      </c:pt>
                      <c:pt idx="31">
                        <c:v>-3065385.0944088548</c:v>
                      </c:pt>
                      <c:pt idx="32">
                        <c:v>-2947515.8319167271</c:v>
                      </c:pt>
                      <c:pt idx="33">
                        <c:v>-2206977.1649826691</c:v>
                      </c:pt>
                      <c:pt idx="34">
                        <c:v>-2298343.4605384059</c:v>
                      </c:pt>
                      <c:pt idx="35">
                        <c:v>-2298343.4605384059</c:v>
                      </c:pt>
                      <c:pt idx="36">
                        <c:v>-2224473.7163349986</c:v>
                      </c:pt>
                      <c:pt idx="37">
                        <c:v>-2183080.793252293</c:v>
                      </c:pt>
                      <c:pt idx="38">
                        <c:v>-1826371.2727816552</c:v>
                      </c:pt>
                      <c:pt idx="39">
                        <c:v>-1534498.5253378749</c:v>
                      </c:pt>
                      <c:pt idx="40">
                        <c:v>-880607.10653481632</c:v>
                      </c:pt>
                      <c:pt idx="41">
                        <c:v>-997078.42115065083</c:v>
                      </c:pt>
                      <c:pt idx="42">
                        <c:v>-997078.42115065083</c:v>
                      </c:pt>
                      <c:pt idx="43">
                        <c:v>-413009.03739345446</c:v>
                      </c:pt>
                      <c:pt idx="44">
                        <c:v>-530684.96288342029</c:v>
                      </c:pt>
                      <c:pt idx="45">
                        <c:v>95503.459286589175</c:v>
                      </c:pt>
                      <c:pt idx="46">
                        <c:v>-71660.982369560748</c:v>
                      </c:pt>
                      <c:pt idx="47">
                        <c:v>39959.743308000267</c:v>
                      </c:pt>
                      <c:pt idx="48">
                        <c:v>-9500.3630348183215</c:v>
                      </c:pt>
                      <c:pt idx="49">
                        <c:v>-9500.3630348183215</c:v>
                      </c:pt>
                      <c:pt idx="50">
                        <c:v>210778.57170129567</c:v>
                      </c:pt>
                      <c:pt idx="51">
                        <c:v>131800.4700826183</c:v>
                      </c:pt>
                      <c:pt idx="52">
                        <c:v>76204.40981066227</c:v>
                      </c:pt>
                      <c:pt idx="53">
                        <c:v>208944.43691975623</c:v>
                      </c:pt>
                      <c:pt idx="54">
                        <c:v>297249.25696150213</c:v>
                      </c:pt>
                      <c:pt idx="55">
                        <c:v>326606.26181073859</c:v>
                      </c:pt>
                      <c:pt idx="56">
                        <c:v>326606.26181073859</c:v>
                      </c:pt>
                      <c:pt idx="57">
                        <c:v>326606.26181073859</c:v>
                      </c:pt>
                      <c:pt idx="58">
                        <c:v>367715.89274896309</c:v>
                      </c:pt>
                      <c:pt idx="59">
                        <c:v>366858.18656206131</c:v>
                      </c:pt>
                      <c:pt idx="60">
                        <c:v>340657.7725094445</c:v>
                      </c:pt>
                      <c:pt idx="61">
                        <c:v>324996.71154502034</c:v>
                      </c:pt>
                      <c:pt idx="62">
                        <c:v>320174.49589960277</c:v>
                      </c:pt>
                      <c:pt idx="63">
                        <c:v>320174.49589960277</c:v>
                      </c:pt>
                      <c:pt idx="64">
                        <c:v>133012.01123252884</c:v>
                      </c:pt>
                      <c:pt idx="65">
                        <c:v>42306.866138648242</c:v>
                      </c:pt>
                      <c:pt idx="66">
                        <c:v>-20697.401250939816</c:v>
                      </c:pt>
                      <c:pt idx="67">
                        <c:v>-55166.552909985185</c:v>
                      </c:pt>
                      <c:pt idx="68">
                        <c:v>-163399.77107504383</c:v>
                      </c:pt>
                      <c:pt idx="69">
                        <c:v>-114751.08571830764</c:v>
                      </c:pt>
                      <c:pt idx="70">
                        <c:v>-114751.08571830764</c:v>
                      </c:pt>
                      <c:pt idx="71">
                        <c:v>-880520.64752203971</c:v>
                      </c:pt>
                      <c:pt idx="72">
                        <c:v>363964.51379538327</c:v>
                      </c:pt>
                      <c:pt idx="73">
                        <c:v>-269291.89437342435</c:v>
                      </c:pt>
                      <c:pt idx="74">
                        <c:v>382477.30676884577</c:v>
                      </c:pt>
                      <c:pt idx="75">
                        <c:v>-95253.756085235626</c:v>
                      </c:pt>
                      <c:pt idx="76">
                        <c:v>-96504.935633737594</c:v>
                      </c:pt>
                      <c:pt idx="77">
                        <c:v>-96504.935633737594</c:v>
                      </c:pt>
                      <c:pt idx="78">
                        <c:v>-53776.174981325865</c:v>
                      </c:pt>
                      <c:pt idx="79">
                        <c:v>49976.356715466827</c:v>
                      </c:pt>
                      <c:pt idx="80">
                        <c:v>81114.365065924823</c:v>
                      </c:pt>
                      <c:pt idx="81">
                        <c:v>49574.366352975368</c:v>
                      </c:pt>
                      <c:pt idx="82">
                        <c:v>-770.86995337158442</c:v>
                      </c:pt>
                      <c:pt idx="83">
                        <c:v>12397.412353154272</c:v>
                      </c:pt>
                      <c:pt idx="84">
                        <c:v>12397.412353154272</c:v>
                      </c:pt>
                      <c:pt idx="85">
                        <c:v>6567.729455165565</c:v>
                      </c:pt>
                      <c:pt idx="86">
                        <c:v>-4295.3263737931848</c:v>
                      </c:pt>
                      <c:pt idx="87">
                        <c:v>-48887.228299610317</c:v>
                      </c:pt>
                      <c:pt idx="88">
                        <c:v>-225450.80611674488</c:v>
                      </c:pt>
                      <c:pt idx="89">
                        <c:v>19744.544270932674</c:v>
                      </c:pt>
                      <c:pt idx="90">
                        <c:v>203246.63868999854</c:v>
                      </c:pt>
                      <c:pt idx="91">
                        <c:v>203246.63868999854</c:v>
                      </c:pt>
                      <c:pt idx="92">
                        <c:v>-134147.60725101456</c:v>
                      </c:pt>
                      <c:pt idx="93">
                        <c:v>6096.6297270096838</c:v>
                      </c:pt>
                      <c:pt idx="94">
                        <c:v>337733.70404021442</c:v>
                      </c:pt>
                      <c:pt idx="95">
                        <c:v>404146.16920700669</c:v>
                      </c:pt>
                      <c:pt idx="96">
                        <c:v>154022.35270475969</c:v>
                      </c:pt>
                      <c:pt idx="97">
                        <c:v>158726.58866105974</c:v>
                      </c:pt>
                      <c:pt idx="98">
                        <c:v>158726.58866105974</c:v>
                      </c:pt>
                      <c:pt idx="99">
                        <c:v>187834.69104849175</c:v>
                      </c:pt>
                      <c:pt idx="100">
                        <c:v>201236.4216739051</c:v>
                      </c:pt>
                      <c:pt idx="101">
                        <c:v>249695.40326728672</c:v>
                      </c:pt>
                      <c:pt idx="102">
                        <c:v>280742.86376907676</c:v>
                      </c:pt>
                      <c:pt idx="103">
                        <c:v>300081.63571331277</c:v>
                      </c:pt>
                      <c:pt idx="104">
                        <c:v>300517.98464975506</c:v>
                      </c:pt>
                      <c:pt idx="105">
                        <c:v>300517.98464975506</c:v>
                      </c:pt>
                      <c:pt idx="106">
                        <c:v>288818.68358502537</c:v>
                      </c:pt>
                      <c:pt idx="107">
                        <c:v>296779.77218788862</c:v>
                      </c:pt>
                      <c:pt idx="108">
                        <c:v>298655.42539706081</c:v>
                      </c:pt>
                      <c:pt idx="109">
                        <c:v>289950.90306000412</c:v>
                      </c:pt>
                      <c:pt idx="110">
                        <c:v>265636.49948667362</c:v>
                      </c:pt>
                      <c:pt idx="111">
                        <c:v>265636.49948667362</c:v>
                      </c:pt>
                      <c:pt idx="112">
                        <c:v>265636.49948667362</c:v>
                      </c:pt>
                      <c:pt idx="113">
                        <c:v>258148.71981804445</c:v>
                      </c:pt>
                      <c:pt idx="114">
                        <c:v>280735.96390321478</c:v>
                      </c:pt>
                      <c:pt idx="115">
                        <c:v>281773.8935396485</c:v>
                      </c:pt>
                      <c:pt idx="116">
                        <c:v>316829.13348874822</c:v>
                      </c:pt>
                      <c:pt idx="117">
                        <c:v>286763.12305539846</c:v>
                      </c:pt>
                      <c:pt idx="118">
                        <c:v>288383.83144991472</c:v>
                      </c:pt>
                      <c:pt idx="119">
                        <c:v>288383.83144991472</c:v>
                      </c:pt>
                      <c:pt idx="120">
                        <c:v>276792.51146369427</c:v>
                      </c:pt>
                      <c:pt idx="121">
                        <c:v>240046.88025374338</c:v>
                      </c:pt>
                      <c:pt idx="122">
                        <c:v>265063.69845984131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9-3719-48C8-A2A5-75E6B228CB2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8"/>
          <c:order val="28"/>
          <c:tx>
            <c:strRef>
              <c:f>'Days Before Start Data'!$AD$3</c:f>
              <c:strCache>
                <c:ptCount val="1"/>
                <c:pt idx="0">
                  <c:v>% Change In Cumuative Avg/Finalized Student - RIGHT AXIS</c:v>
                </c:pt>
              </c:strCache>
            </c:strRef>
          </c:tx>
          <c:spPr>
            <a:ln w="22225" cap="rnd">
              <a:solidFill>
                <a:srgbClr val="92D050">
                  <a:alpha val="67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'Days Before Start Data'!$A$4:$A$174</c:f>
              <c:numCache>
                <c:formatCode>m/d/yyyy</c:formatCode>
                <c:ptCount val="171"/>
                <c:pt idx="8">
                  <c:v>45123</c:v>
                </c:pt>
                <c:pt idx="9">
                  <c:v>45124</c:v>
                </c:pt>
                <c:pt idx="10">
                  <c:v>45125</c:v>
                </c:pt>
                <c:pt idx="11">
                  <c:v>45126</c:v>
                </c:pt>
                <c:pt idx="12">
                  <c:v>45127</c:v>
                </c:pt>
                <c:pt idx="13">
                  <c:v>45128</c:v>
                </c:pt>
                <c:pt idx="14">
                  <c:v>45129</c:v>
                </c:pt>
                <c:pt idx="15">
                  <c:v>45130</c:v>
                </c:pt>
                <c:pt idx="16">
                  <c:v>45131</c:v>
                </c:pt>
                <c:pt idx="17">
                  <c:v>45132</c:v>
                </c:pt>
                <c:pt idx="18">
                  <c:v>45133</c:v>
                </c:pt>
                <c:pt idx="19">
                  <c:v>45134</c:v>
                </c:pt>
                <c:pt idx="20">
                  <c:v>45135</c:v>
                </c:pt>
                <c:pt idx="21">
                  <c:v>45136</c:v>
                </c:pt>
                <c:pt idx="22">
                  <c:v>45137</c:v>
                </c:pt>
                <c:pt idx="23">
                  <c:v>45138</c:v>
                </c:pt>
                <c:pt idx="24">
                  <c:v>45139</c:v>
                </c:pt>
                <c:pt idx="25">
                  <c:v>45140</c:v>
                </c:pt>
                <c:pt idx="26">
                  <c:v>45141</c:v>
                </c:pt>
                <c:pt idx="27">
                  <c:v>45142</c:v>
                </c:pt>
                <c:pt idx="28">
                  <c:v>45143</c:v>
                </c:pt>
                <c:pt idx="29">
                  <c:v>45144</c:v>
                </c:pt>
                <c:pt idx="30">
                  <c:v>45145</c:v>
                </c:pt>
                <c:pt idx="31">
                  <c:v>45146</c:v>
                </c:pt>
                <c:pt idx="32">
                  <c:v>45147</c:v>
                </c:pt>
                <c:pt idx="33">
                  <c:v>45148</c:v>
                </c:pt>
                <c:pt idx="34">
                  <c:v>45149</c:v>
                </c:pt>
                <c:pt idx="35">
                  <c:v>45150</c:v>
                </c:pt>
                <c:pt idx="36">
                  <c:v>45151</c:v>
                </c:pt>
                <c:pt idx="37">
                  <c:v>45152</c:v>
                </c:pt>
                <c:pt idx="38">
                  <c:v>45153</c:v>
                </c:pt>
                <c:pt idx="39">
                  <c:v>45154</c:v>
                </c:pt>
                <c:pt idx="40">
                  <c:v>45155</c:v>
                </c:pt>
                <c:pt idx="41">
                  <c:v>45156</c:v>
                </c:pt>
                <c:pt idx="42">
                  <c:v>45157</c:v>
                </c:pt>
                <c:pt idx="43">
                  <c:v>45158</c:v>
                </c:pt>
                <c:pt idx="44">
                  <c:v>45159</c:v>
                </c:pt>
                <c:pt idx="45">
                  <c:v>45160</c:v>
                </c:pt>
                <c:pt idx="46">
                  <c:v>45161</c:v>
                </c:pt>
                <c:pt idx="47">
                  <c:v>45162</c:v>
                </c:pt>
                <c:pt idx="48">
                  <c:v>45163</c:v>
                </c:pt>
                <c:pt idx="49">
                  <c:v>45164</c:v>
                </c:pt>
                <c:pt idx="50">
                  <c:v>45165</c:v>
                </c:pt>
                <c:pt idx="51">
                  <c:v>45166</c:v>
                </c:pt>
                <c:pt idx="52">
                  <c:v>45167</c:v>
                </c:pt>
                <c:pt idx="53">
                  <c:v>45168</c:v>
                </c:pt>
                <c:pt idx="54">
                  <c:v>45169</c:v>
                </c:pt>
                <c:pt idx="55">
                  <c:v>45170</c:v>
                </c:pt>
                <c:pt idx="56">
                  <c:v>45171</c:v>
                </c:pt>
                <c:pt idx="57">
                  <c:v>45172</c:v>
                </c:pt>
                <c:pt idx="58">
                  <c:v>45173</c:v>
                </c:pt>
                <c:pt idx="59">
                  <c:v>45174</c:v>
                </c:pt>
                <c:pt idx="60">
                  <c:v>45175</c:v>
                </c:pt>
                <c:pt idx="61">
                  <c:v>45176</c:v>
                </c:pt>
                <c:pt idx="62">
                  <c:v>45177</c:v>
                </c:pt>
                <c:pt idx="63">
                  <c:v>45178</c:v>
                </c:pt>
                <c:pt idx="64">
                  <c:v>45179</c:v>
                </c:pt>
                <c:pt idx="65">
                  <c:v>45180</c:v>
                </c:pt>
                <c:pt idx="66">
                  <c:v>45181</c:v>
                </c:pt>
                <c:pt idx="67">
                  <c:v>45182</c:v>
                </c:pt>
                <c:pt idx="68">
                  <c:v>45183</c:v>
                </c:pt>
                <c:pt idx="69">
                  <c:v>45184</c:v>
                </c:pt>
                <c:pt idx="70">
                  <c:v>45185</c:v>
                </c:pt>
                <c:pt idx="71">
                  <c:v>45186</c:v>
                </c:pt>
                <c:pt idx="72">
                  <c:v>45187</c:v>
                </c:pt>
                <c:pt idx="73">
                  <c:v>45188</c:v>
                </c:pt>
                <c:pt idx="74">
                  <c:v>45189</c:v>
                </c:pt>
                <c:pt idx="75">
                  <c:v>45190</c:v>
                </c:pt>
                <c:pt idx="76">
                  <c:v>45191</c:v>
                </c:pt>
                <c:pt idx="77">
                  <c:v>45192</c:v>
                </c:pt>
                <c:pt idx="78">
                  <c:v>45193</c:v>
                </c:pt>
                <c:pt idx="79">
                  <c:v>45194</c:v>
                </c:pt>
                <c:pt idx="80">
                  <c:v>45195</c:v>
                </c:pt>
                <c:pt idx="81">
                  <c:v>45196</c:v>
                </c:pt>
                <c:pt idx="82">
                  <c:v>45197</c:v>
                </c:pt>
                <c:pt idx="83">
                  <c:v>45198</c:v>
                </c:pt>
                <c:pt idx="84">
                  <c:v>45199</c:v>
                </c:pt>
                <c:pt idx="85">
                  <c:v>45200</c:v>
                </c:pt>
                <c:pt idx="86">
                  <c:v>45201</c:v>
                </c:pt>
                <c:pt idx="87">
                  <c:v>45202</c:v>
                </c:pt>
                <c:pt idx="88">
                  <c:v>45203</c:v>
                </c:pt>
                <c:pt idx="89">
                  <c:v>45204</c:v>
                </c:pt>
                <c:pt idx="90">
                  <c:v>45205</c:v>
                </c:pt>
                <c:pt idx="91">
                  <c:v>45206</c:v>
                </c:pt>
                <c:pt idx="92">
                  <c:v>45207</c:v>
                </c:pt>
                <c:pt idx="93">
                  <c:v>45208</c:v>
                </c:pt>
                <c:pt idx="94">
                  <c:v>45209</c:v>
                </c:pt>
                <c:pt idx="95">
                  <c:v>45210</c:v>
                </c:pt>
                <c:pt idx="96">
                  <c:v>45211</c:v>
                </c:pt>
                <c:pt idx="97">
                  <c:v>45212</c:v>
                </c:pt>
                <c:pt idx="98">
                  <c:v>45213</c:v>
                </c:pt>
                <c:pt idx="99">
                  <c:v>45214</c:v>
                </c:pt>
                <c:pt idx="100">
                  <c:v>45215</c:v>
                </c:pt>
                <c:pt idx="101">
                  <c:v>45216</c:v>
                </c:pt>
                <c:pt idx="102">
                  <c:v>45217</c:v>
                </c:pt>
                <c:pt idx="103">
                  <c:v>45218</c:v>
                </c:pt>
                <c:pt idx="104">
                  <c:v>45219</c:v>
                </c:pt>
                <c:pt idx="105">
                  <c:v>45220</c:v>
                </c:pt>
                <c:pt idx="106">
                  <c:v>45221</c:v>
                </c:pt>
                <c:pt idx="107">
                  <c:v>45222</c:v>
                </c:pt>
                <c:pt idx="108">
                  <c:v>45223</c:v>
                </c:pt>
                <c:pt idx="109">
                  <c:v>45224</c:v>
                </c:pt>
                <c:pt idx="110">
                  <c:v>45225</c:v>
                </c:pt>
                <c:pt idx="111">
                  <c:v>45226</c:v>
                </c:pt>
                <c:pt idx="112">
                  <c:v>45227</c:v>
                </c:pt>
                <c:pt idx="113">
                  <c:v>45228</c:v>
                </c:pt>
                <c:pt idx="114">
                  <c:v>45229</c:v>
                </c:pt>
                <c:pt idx="115">
                  <c:v>45230</c:v>
                </c:pt>
                <c:pt idx="116">
                  <c:v>45231</c:v>
                </c:pt>
                <c:pt idx="117">
                  <c:v>45232</c:v>
                </c:pt>
                <c:pt idx="118">
                  <c:v>45233</c:v>
                </c:pt>
                <c:pt idx="119">
                  <c:v>45234</c:v>
                </c:pt>
                <c:pt idx="120">
                  <c:v>45235</c:v>
                </c:pt>
                <c:pt idx="121">
                  <c:v>45236</c:v>
                </c:pt>
                <c:pt idx="122">
                  <c:v>45237</c:v>
                </c:pt>
                <c:pt idx="123">
                  <c:v>45238</c:v>
                </c:pt>
              </c:numCache>
            </c:numRef>
          </c:cat>
          <c:val>
            <c:numRef>
              <c:f>'Days Before Start Data'!$AD$4:$AD$174</c:f>
              <c:numCache>
                <c:formatCode>0.0%</c:formatCode>
                <c:ptCount val="171"/>
                <c:pt idx="10">
                  <c:v>-0.95174698593558515</c:v>
                </c:pt>
                <c:pt idx="11">
                  <c:v>-2.4155162199074209E-2</c:v>
                </c:pt>
                <c:pt idx="12">
                  <c:v>-7.8125365420596782E-2</c:v>
                </c:pt>
                <c:pt idx="13">
                  <c:v>-9.7396184043709089E-2</c:v>
                </c:pt>
                <c:pt idx="14">
                  <c:v>-9.7396184043709089E-2</c:v>
                </c:pt>
                <c:pt idx="15">
                  <c:v>-9.7396184043709089E-2</c:v>
                </c:pt>
                <c:pt idx="16">
                  <c:v>-0.11220418639105467</c:v>
                </c:pt>
                <c:pt idx="17">
                  <c:v>-8.6419003800345839E-2</c:v>
                </c:pt>
                <c:pt idx="18">
                  <c:v>-7.4334781312604514E-2</c:v>
                </c:pt>
                <c:pt idx="19">
                  <c:v>-9.5555191817217833E-2</c:v>
                </c:pt>
                <c:pt idx="20">
                  <c:v>-6.878119651300485E-2</c:v>
                </c:pt>
                <c:pt idx="21">
                  <c:v>-6.878119651300485E-2</c:v>
                </c:pt>
                <c:pt idx="22">
                  <c:v>-6.878119651300485E-2</c:v>
                </c:pt>
                <c:pt idx="23">
                  <c:v>-4.5375761968907025E-2</c:v>
                </c:pt>
                <c:pt idx="24">
                  <c:v>-8.5625675423647296E-3</c:v>
                </c:pt>
                <c:pt idx="25">
                  <c:v>-5.2311935754721928E-2</c:v>
                </c:pt>
                <c:pt idx="26">
                  <c:v>-8.2144645926406135E-2</c:v>
                </c:pt>
                <c:pt idx="27">
                  <c:v>-4.7913276964612117E-2</c:v>
                </c:pt>
                <c:pt idx="28">
                  <c:v>-4.7913276964612117E-2</c:v>
                </c:pt>
                <c:pt idx="29">
                  <c:v>-4.7913276964612117E-2</c:v>
                </c:pt>
                <c:pt idx="30">
                  <c:v>3.458661226353188E-3</c:v>
                </c:pt>
                <c:pt idx="31">
                  <c:v>1.612789960506511E-3</c:v>
                </c:pt>
                <c:pt idx="32">
                  <c:v>2.6966152150637912E-2</c:v>
                </c:pt>
                <c:pt idx="33">
                  <c:v>2.1058882649088284E-2</c:v>
                </c:pt>
                <c:pt idx="34">
                  <c:v>4.2632135605948918E-2</c:v>
                </c:pt>
                <c:pt idx="35">
                  <c:v>4.2632135605948918E-2</c:v>
                </c:pt>
                <c:pt idx="36">
                  <c:v>4.2632135605948918E-2</c:v>
                </c:pt>
                <c:pt idx="37">
                  <c:v>2.3409276087996256E-2</c:v>
                </c:pt>
                <c:pt idx="38">
                  <c:v>2.0052138659119256E-2</c:v>
                </c:pt>
                <c:pt idx="39">
                  <c:v>1.5812470271301615E-2</c:v>
                </c:pt>
                <c:pt idx="40">
                  <c:v>2.248109360605488E-2</c:v>
                </c:pt>
                <c:pt idx="41">
                  <c:v>2.2141966150722281E-2</c:v>
                </c:pt>
                <c:pt idx="42">
                  <c:v>2.2141966150722281E-2</c:v>
                </c:pt>
                <c:pt idx="43">
                  <c:v>2.2141966150722281E-2</c:v>
                </c:pt>
                <c:pt idx="44">
                  <c:v>1.9755090960905886E-2</c:v>
                </c:pt>
                <c:pt idx="45">
                  <c:v>2.6823570964795485E-2</c:v>
                </c:pt>
                <c:pt idx="46">
                  <c:v>4.8726415272397849E-2</c:v>
                </c:pt>
                <c:pt idx="47">
                  <c:v>-3.2626905598282852E-2</c:v>
                </c:pt>
                <c:pt idx="48">
                  <c:v>5.0348577180955534E-2</c:v>
                </c:pt>
                <c:pt idx="49">
                  <c:v>5.0348577180955534E-2</c:v>
                </c:pt>
                <c:pt idx="50">
                  <c:v>5.0348577180955534E-2</c:v>
                </c:pt>
                <c:pt idx="51">
                  <c:v>6.6343693503613244E-2</c:v>
                </c:pt>
                <c:pt idx="52">
                  <c:v>6.9306750208796508E-2</c:v>
                </c:pt>
                <c:pt idx="53">
                  <c:v>7.5375997089279778E-2</c:v>
                </c:pt>
                <c:pt idx="54">
                  <c:v>7.4316144002583462E-2</c:v>
                </c:pt>
                <c:pt idx="55">
                  <c:v>7.4228653158484592E-2</c:v>
                </c:pt>
                <c:pt idx="56">
                  <c:v>7.4228653158484592E-2</c:v>
                </c:pt>
                <c:pt idx="57">
                  <c:v>7.4228653158484592E-2</c:v>
                </c:pt>
                <c:pt idx="58">
                  <c:v>7.4228653158484592E-2</c:v>
                </c:pt>
                <c:pt idx="59">
                  <c:v>7.3356760128300058E-2</c:v>
                </c:pt>
                <c:pt idx="60">
                  <c:v>7.2410806431876029E-2</c:v>
                </c:pt>
                <c:pt idx="61">
                  <c:v>7.6100847060971644E-2</c:v>
                </c:pt>
                <c:pt idx="62">
                  <c:v>7.8153143732052399E-2</c:v>
                </c:pt>
                <c:pt idx="63">
                  <c:v>7.8153143732052399E-2</c:v>
                </c:pt>
                <c:pt idx="64">
                  <c:v>7.8153143732052399E-2</c:v>
                </c:pt>
                <c:pt idx="65">
                  <c:v>7.3810487196604324E-2</c:v>
                </c:pt>
                <c:pt idx="66">
                  <c:v>6.640352535685845E-2</c:v>
                </c:pt>
                <c:pt idx="67">
                  <c:v>6.4821857255241033E-2</c:v>
                </c:pt>
                <c:pt idx="68">
                  <c:v>6.6592318261309069E-2</c:v>
                </c:pt>
                <c:pt idx="69">
                  <c:v>6.7031717350411135E-2</c:v>
                </c:pt>
                <c:pt idx="70">
                  <c:v>6.7031717350411135E-2</c:v>
                </c:pt>
                <c:pt idx="71">
                  <c:v>6.7031717350411135E-2</c:v>
                </c:pt>
                <c:pt idx="72">
                  <c:v>5.0519444234113031E-2</c:v>
                </c:pt>
                <c:pt idx="73">
                  <c:v>0.10241612348661966</c:v>
                </c:pt>
                <c:pt idx="74">
                  <c:v>7.5348626900745952E-2</c:v>
                </c:pt>
                <c:pt idx="75">
                  <c:v>7.5185807196144205E-2</c:v>
                </c:pt>
                <c:pt idx="76">
                  <c:v>6.56228982983591E-2</c:v>
                </c:pt>
                <c:pt idx="77">
                  <c:v>6.56228982983591E-2</c:v>
                </c:pt>
                <c:pt idx="78">
                  <c:v>6.56228982983591E-2</c:v>
                </c:pt>
                <c:pt idx="79">
                  <c:v>6.8525948756295696E-2</c:v>
                </c:pt>
                <c:pt idx="80">
                  <c:v>6.5949281723063802E-2</c:v>
                </c:pt>
                <c:pt idx="81">
                  <c:v>6.7402637592229198E-2</c:v>
                </c:pt>
                <c:pt idx="82">
                  <c:v>6.6646630862646772E-2</c:v>
                </c:pt>
                <c:pt idx="83">
                  <c:v>6.4746155620898804E-2</c:v>
                </c:pt>
                <c:pt idx="84">
                  <c:v>6.4746155620898804E-2</c:v>
                </c:pt>
                <c:pt idx="85">
                  <c:v>6.4746155620898804E-2</c:v>
                </c:pt>
                <c:pt idx="86">
                  <c:v>6.5997338819190565E-2</c:v>
                </c:pt>
                <c:pt idx="87">
                  <c:v>6.640095016895442E-2</c:v>
                </c:pt>
                <c:pt idx="88">
                  <c:v>6.5058914684794411E-2</c:v>
                </c:pt>
                <c:pt idx="89">
                  <c:v>6.8455524058180783E-2</c:v>
                </c:pt>
                <c:pt idx="90">
                  <c:v>7.6044797853827895E-2</c:v>
                </c:pt>
                <c:pt idx="91">
                  <c:v>7.6044797853827895E-2</c:v>
                </c:pt>
                <c:pt idx="92">
                  <c:v>7.6044797853827895E-2</c:v>
                </c:pt>
                <c:pt idx="93">
                  <c:v>6.7390761781089825E-2</c:v>
                </c:pt>
                <c:pt idx="94">
                  <c:v>7.1946368886168788E-2</c:v>
                </c:pt>
                <c:pt idx="95">
                  <c:v>7.9277649885852508E-2</c:v>
                </c:pt>
                <c:pt idx="96">
                  <c:v>8.0393168600740861E-2</c:v>
                </c:pt>
                <c:pt idx="97">
                  <c:v>7.3440523701346683E-2</c:v>
                </c:pt>
                <c:pt idx="98">
                  <c:v>7.3440523701346683E-2</c:v>
                </c:pt>
                <c:pt idx="99">
                  <c:v>7.3440523701346683E-2</c:v>
                </c:pt>
                <c:pt idx="100">
                  <c:v>7.4930070688573824E-2</c:v>
                </c:pt>
                <c:pt idx="101">
                  <c:v>7.4898283621182227E-2</c:v>
                </c:pt>
                <c:pt idx="102">
                  <c:v>7.8304264257148093E-2</c:v>
                </c:pt>
                <c:pt idx="103">
                  <c:v>7.8624688416700561E-2</c:v>
                </c:pt>
                <c:pt idx="104">
                  <c:v>7.7748577309635802E-2</c:v>
                </c:pt>
                <c:pt idx="105">
                  <c:v>7.7748577309635802E-2</c:v>
                </c:pt>
                <c:pt idx="106">
                  <c:v>7.7748577309635802E-2</c:v>
                </c:pt>
                <c:pt idx="107">
                  <c:v>7.7935933581954719E-2</c:v>
                </c:pt>
                <c:pt idx="108">
                  <c:v>7.8211315082062471E-2</c:v>
                </c:pt>
                <c:pt idx="109">
                  <c:v>7.8737461729216696E-2</c:v>
                </c:pt>
                <c:pt idx="110">
                  <c:v>7.5942002204019143E-2</c:v>
                </c:pt>
                <c:pt idx="111">
                  <c:v>7.494253688493191E-2</c:v>
                </c:pt>
                <c:pt idx="112">
                  <c:v>7.494253688493191E-2</c:v>
                </c:pt>
                <c:pt idx="113">
                  <c:v>7.494253688493191E-2</c:v>
                </c:pt>
                <c:pt idx="114">
                  <c:v>7.4752579989007195E-2</c:v>
                </c:pt>
                <c:pt idx="115">
                  <c:v>7.1922352161732706E-2</c:v>
                </c:pt>
                <c:pt idx="116">
                  <c:v>7.2013615801334696E-2</c:v>
                </c:pt>
                <c:pt idx="117">
                  <c:v>7.1585092763460256E-2</c:v>
                </c:pt>
                <c:pt idx="118">
                  <c:v>7.2064858972434864E-2</c:v>
                </c:pt>
                <c:pt idx="119">
                  <c:v>7.2064858972434864E-2</c:v>
                </c:pt>
                <c:pt idx="120">
                  <c:v>7.2064858972434864E-2</c:v>
                </c:pt>
                <c:pt idx="121">
                  <c:v>7.0707701409193469E-2</c:v>
                </c:pt>
                <c:pt idx="122">
                  <c:v>7.0786688027116185E-2</c:v>
                </c:pt>
                <c:pt idx="123">
                  <c:v>7.1113770626509698E-2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719-48C8-A2A5-75E6B228C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96079"/>
        <c:axId val="1463201071"/>
      </c:lineChart>
      <c:catAx>
        <c:axId val="1125855663"/>
        <c:scaling>
          <c:orientation val="minMax"/>
        </c:scaling>
        <c:delete val="0"/>
        <c:axPos val="b"/>
        <c:numFmt formatCode="_(* #,##0_);_(* \(#,##0\);_(* &quot;-&quot;??_);_(@_)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5856911"/>
        <c:crosses val="autoZero"/>
        <c:auto val="1"/>
        <c:lblAlgn val="ctr"/>
        <c:lblOffset val="100"/>
        <c:noMultiLvlLbl val="0"/>
      </c:catAx>
      <c:valAx>
        <c:axId val="1125856911"/>
        <c:scaling>
          <c:orientation val="minMax"/>
          <c:max val="6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5855663"/>
        <c:crosses val="autoZero"/>
        <c:crossBetween val="between"/>
      </c:valAx>
      <c:valAx>
        <c:axId val="1463201071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3196079"/>
        <c:crosses val="max"/>
        <c:crossBetween val="between"/>
      </c:valAx>
      <c:dateAx>
        <c:axId val="1463196079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463201071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University of Montana</a:t>
            </a:r>
          </a:p>
          <a:p>
            <a:pPr>
              <a:defRPr/>
            </a:pPr>
            <a:r>
              <a:rPr lang="en-US"/>
              <a:t>Percentage Change in Assessed Tuition Comparison 2023 vs 2022</a:t>
            </a:r>
          </a:p>
          <a:p>
            <a:pPr>
              <a:defRPr/>
            </a:pPr>
            <a:r>
              <a:rPr lang="en-US"/>
              <a:t>Days Relative to First Day of Class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0610359098371131E-2"/>
          <c:y val="0.16977941176470587"/>
          <c:w val="0.9310791956248915"/>
          <c:h val="0.68741817199320676"/>
        </c:manualLayout>
      </c:layout>
      <c:lineChart>
        <c:grouping val="standard"/>
        <c:varyColors val="0"/>
        <c:ser>
          <c:idx val="27"/>
          <c:order val="27"/>
          <c:tx>
            <c:strRef>
              <c:f>'Days Before Start Data'!$AC$3</c:f>
              <c:strCache>
                <c:ptCount val="1"/>
                <c:pt idx="0">
                  <c:v>Change in Assessed Tuition %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'Days Before Start Data'!$O$5:$O$174</c:f>
              <c:numCache>
                <c:formatCode>_(* #,##0_);_(* \(#,##0\);_(* "-"??_);_(@_)</c:formatCode>
                <c:ptCount val="170"/>
                <c:pt idx="0">
                  <c:v>50</c:v>
                </c:pt>
                <c:pt idx="1">
                  <c:v>49</c:v>
                </c:pt>
                <c:pt idx="2">
                  <c:v>48</c:v>
                </c:pt>
                <c:pt idx="3">
                  <c:v>47</c:v>
                </c:pt>
                <c:pt idx="4">
                  <c:v>46</c:v>
                </c:pt>
                <c:pt idx="5">
                  <c:v>45</c:v>
                </c:pt>
                <c:pt idx="6">
                  <c:v>44</c:v>
                </c:pt>
                <c:pt idx="7">
                  <c:v>43</c:v>
                </c:pt>
                <c:pt idx="8">
                  <c:v>42</c:v>
                </c:pt>
                <c:pt idx="9">
                  <c:v>41</c:v>
                </c:pt>
                <c:pt idx="10">
                  <c:v>40</c:v>
                </c:pt>
                <c:pt idx="11">
                  <c:v>39</c:v>
                </c:pt>
                <c:pt idx="12">
                  <c:v>38</c:v>
                </c:pt>
                <c:pt idx="13">
                  <c:v>37</c:v>
                </c:pt>
                <c:pt idx="14">
                  <c:v>36</c:v>
                </c:pt>
                <c:pt idx="15">
                  <c:v>35</c:v>
                </c:pt>
                <c:pt idx="16">
                  <c:v>34</c:v>
                </c:pt>
                <c:pt idx="17">
                  <c:v>33</c:v>
                </c:pt>
                <c:pt idx="18">
                  <c:v>32</c:v>
                </c:pt>
                <c:pt idx="19">
                  <c:v>31</c:v>
                </c:pt>
                <c:pt idx="20">
                  <c:v>30</c:v>
                </c:pt>
                <c:pt idx="21">
                  <c:v>29</c:v>
                </c:pt>
                <c:pt idx="22">
                  <c:v>28</c:v>
                </c:pt>
                <c:pt idx="23">
                  <c:v>27</c:v>
                </c:pt>
                <c:pt idx="24">
                  <c:v>26</c:v>
                </c:pt>
                <c:pt idx="25">
                  <c:v>25</c:v>
                </c:pt>
                <c:pt idx="26">
                  <c:v>24</c:v>
                </c:pt>
                <c:pt idx="27">
                  <c:v>23</c:v>
                </c:pt>
                <c:pt idx="28">
                  <c:v>22</c:v>
                </c:pt>
                <c:pt idx="29">
                  <c:v>21</c:v>
                </c:pt>
                <c:pt idx="30">
                  <c:v>20</c:v>
                </c:pt>
                <c:pt idx="31">
                  <c:v>19</c:v>
                </c:pt>
                <c:pt idx="32">
                  <c:v>18</c:v>
                </c:pt>
                <c:pt idx="33">
                  <c:v>17</c:v>
                </c:pt>
                <c:pt idx="34">
                  <c:v>16</c:v>
                </c:pt>
                <c:pt idx="35">
                  <c:v>15</c:v>
                </c:pt>
                <c:pt idx="36">
                  <c:v>14</c:v>
                </c:pt>
                <c:pt idx="37">
                  <c:v>13</c:v>
                </c:pt>
                <c:pt idx="38">
                  <c:v>12</c:v>
                </c:pt>
                <c:pt idx="39">
                  <c:v>11</c:v>
                </c:pt>
                <c:pt idx="40">
                  <c:v>10</c:v>
                </c:pt>
                <c:pt idx="41">
                  <c:v>9</c:v>
                </c:pt>
                <c:pt idx="42">
                  <c:v>8</c:v>
                </c:pt>
                <c:pt idx="43">
                  <c:v>7</c:v>
                </c:pt>
                <c:pt idx="44">
                  <c:v>6</c:v>
                </c:pt>
                <c:pt idx="45">
                  <c:v>5</c:v>
                </c:pt>
                <c:pt idx="46">
                  <c:v>4</c:v>
                </c:pt>
                <c:pt idx="47">
                  <c:v>3</c:v>
                </c:pt>
                <c:pt idx="48">
                  <c:v>2</c:v>
                </c:pt>
                <c:pt idx="49">
                  <c:v>1</c:v>
                </c:pt>
                <c:pt idx="50">
                  <c:v>0</c:v>
                </c:pt>
                <c:pt idx="51">
                  <c:v>-1</c:v>
                </c:pt>
                <c:pt idx="52">
                  <c:v>-2</c:v>
                </c:pt>
                <c:pt idx="53">
                  <c:v>-3</c:v>
                </c:pt>
                <c:pt idx="54">
                  <c:v>-4</c:v>
                </c:pt>
                <c:pt idx="55">
                  <c:v>-5</c:v>
                </c:pt>
                <c:pt idx="56">
                  <c:v>-6</c:v>
                </c:pt>
                <c:pt idx="57">
                  <c:v>-7</c:v>
                </c:pt>
                <c:pt idx="58">
                  <c:v>-8</c:v>
                </c:pt>
                <c:pt idx="59">
                  <c:v>-9</c:v>
                </c:pt>
                <c:pt idx="60">
                  <c:v>-10</c:v>
                </c:pt>
                <c:pt idx="61">
                  <c:v>-11</c:v>
                </c:pt>
                <c:pt idx="62">
                  <c:v>-12</c:v>
                </c:pt>
                <c:pt idx="63">
                  <c:v>-13</c:v>
                </c:pt>
                <c:pt idx="64">
                  <c:v>-14</c:v>
                </c:pt>
                <c:pt idx="65">
                  <c:v>-15</c:v>
                </c:pt>
                <c:pt idx="66">
                  <c:v>-16</c:v>
                </c:pt>
                <c:pt idx="67">
                  <c:v>-17</c:v>
                </c:pt>
                <c:pt idx="68">
                  <c:v>-18</c:v>
                </c:pt>
                <c:pt idx="69">
                  <c:v>-19</c:v>
                </c:pt>
                <c:pt idx="70">
                  <c:v>-20</c:v>
                </c:pt>
                <c:pt idx="71">
                  <c:v>-21</c:v>
                </c:pt>
                <c:pt idx="72">
                  <c:v>-22</c:v>
                </c:pt>
                <c:pt idx="73">
                  <c:v>-23</c:v>
                </c:pt>
                <c:pt idx="74">
                  <c:v>-24</c:v>
                </c:pt>
                <c:pt idx="75">
                  <c:v>-25</c:v>
                </c:pt>
                <c:pt idx="76">
                  <c:v>-26</c:v>
                </c:pt>
                <c:pt idx="77">
                  <c:v>-27</c:v>
                </c:pt>
                <c:pt idx="78">
                  <c:v>-28</c:v>
                </c:pt>
                <c:pt idx="79">
                  <c:v>-29</c:v>
                </c:pt>
                <c:pt idx="80">
                  <c:v>-30</c:v>
                </c:pt>
                <c:pt idx="81">
                  <c:v>-31</c:v>
                </c:pt>
                <c:pt idx="82">
                  <c:v>-32</c:v>
                </c:pt>
                <c:pt idx="83">
                  <c:v>-33</c:v>
                </c:pt>
                <c:pt idx="84">
                  <c:v>-34</c:v>
                </c:pt>
                <c:pt idx="85">
                  <c:v>-35</c:v>
                </c:pt>
                <c:pt idx="86">
                  <c:v>-36</c:v>
                </c:pt>
                <c:pt idx="87">
                  <c:v>-37</c:v>
                </c:pt>
                <c:pt idx="88">
                  <c:v>-38</c:v>
                </c:pt>
                <c:pt idx="89">
                  <c:v>-39</c:v>
                </c:pt>
                <c:pt idx="90">
                  <c:v>-40</c:v>
                </c:pt>
                <c:pt idx="91">
                  <c:v>-41</c:v>
                </c:pt>
                <c:pt idx="92">
                  <c:v>-42</c:v>
                </c:pt>
                <c:pt idx="93">
                  <c:v>-43</c:v>
                </c:pt>
                <c:pt idx="94">
                  <c:v>-44</c:v>
                </c:pt>
                <c:pt idx="95">
                  <c:v>-45</c:v>
                </c:pt>
                <c:pt idx="96">
                  <c:v>-46</c:v>
                </c:pt>
                <c:pt idx="97">
                  <c:v>-47</c:v>
                </c:pt>
                <c:pt idx="98">
                  <c:v>-48</c:v>
                </c:pt>
                <c:pt idx="99">
                  <c:v>-49</c:v>
                </c:pt>
                <c:pt idx="100">
                  <c:v>-50</c:v>
                </c:pt>
                <c:pt idx="101">
                  <c:v>-51</c:v>
                </c:pt>
                <c:pt idx="102">
                  <c:v>-52</c:v>
                </c:pt>
                <c:pt idx="103">
                  <c:v>-53</c:v>
                </c:pt>
                <c:pt idx="104">
                  <c:v>-54</c:v>
                </c:pt>
                <c:pt idx="105">
                  <c:v>-55</c:v>
                </c:pt>
                <c:pt idx="106">
                  <c:v>-56</c:v>
                </c:pt>
                <c:pt idx="107">
                  <c:v>-57</c:v>
                </c:pt>
                <c:pt idx="108">
                  <c:v>-58</c:v>
                </c:pt>
                <c:pt idx="109">
                  <c:v>-59</c:v>
                </c:pt>
                <c:pt idx="110">
                  <c:v>-60</c:v>
                </c:pt>
                <c:pt idx="111">
                  <c:v>-61</c:v>
                </c:pt>
                <c:pt idx="112">
                  <c:v>-62</c:v>
                </c:pt>
                <c:pt idx="113">
                  <c:v>-63</c:v>
                </c:pt>
                <c:pt idx="114">
                  <c:v>-64</c:v>
                </c:pt>
                <c:pt idx="115">
                  <c:v>-65</c:v>
                </c:pt>
                <c:pt idx="116">
                  <c:v>-66</c:v>
                </c:pt>
                <c:pt idx="117">
                  <c:v>-67</c:v>
                </c:pt>
                <c:pt idx="118">
                  <c:v>-68</c:v>
                </c:pt>
                <c:pt idx="119">
                  <c:v>-69</c:v>
                </c:pt>
                <c:pt idx="120">
                  <c:v>-70</c:v>
                </c:pt>
                <c:pt idx="121">
                  <c:v>-71</c:v>
                </c:pt>
                <c:pt idx="122">
                  <c:v>-72</c:v>
                </c:pt>
                <c:pt idx="123">
                  <c:v>-73</c:v>
                </c:pt>
                <c:pt idx="124">
                  <c:v>-74</c:v>
                </c:pt>
                <c:pt idx="125">
                  <c:v>-75</c:v>
                </c:pt>
                <c:pt idx="126">
                  <c:v>-76</c:v>
                </c:pt>
                <c:pt idx="127">
                  <c:v>-77</c:v>
                </c:pt>
                <c:pt idx="128">
                  <c:v>-78</c:v>
                </c:pt>
                <c:pt idx="129">
                  <c:v>-79</c:v>
                </c:pt>
                <c:pt idx="130">
                  <c:v>-80</c:v>
                </c:pt>
                <c:pt idx="131">
                  <c:v>-81</c:v>
                </c:pt>
                <c:pt idx="132">
                  <c:v>-82</c:v>
                </c:pt>
                <c:pt idx="133">
                  <c:v>-83</c:v>
                </c:pt>
                <c:pt idx="134">
                  <c:v>-84</c:v>
                </c:pt>
                <c:pt idx="135">
                  <c:v>-85</c:v>
                </c:pt>
                <c:pt idx="136">
                  <c:v>-86</c:v>
                </c:pt>
                <c:pt idx="137">
                  <c:v>-87</c:v>
                </c:pt>
                <c:pt idx="138">
                  <c:v>-88</c:v>
                </c:pt>
                <c:pt idx="139">
                  <c:v>-89</c:v>
                </c:pt>
                <c:pt idx="140">
                  <c:v>-90</c:v>
                </c:pt>
                <c:pt idx="141">
                  <c:v>-91</c:v>
                </c:pt>
                <c:pt idx="142">
                  <c:v>-92</c:v>
                </c:pt>
                <c:pt idx="143">
                  <c:v>-93</c:v>
                </c:pt>
                <c:pt idx="144">
                  <c:v>-94</c:v>
                </c:pt>
                <c:pt idx="145">
                  <c:v>-95</c:v>
                </c:pt>
                <c:pt idx="146">
                  <c:v>-96</c:v>
                </c:pt>
                <c:pt idx="147">
                  <c:v>-97</c:v>
                </c:pt>
                <c:pt idx="148">
                  <c:v>-98</c:v>
                </c:pt>
                <c:pt idx="149">
                  <c:v>-99</c:v>
                </c:pt>
                <c:pt idx="150">
                  <c:v>-100</c:v>
                </c:pt>
                <c:pt idx="151">
                  <c:v>-101</c:v>
                </c:pt>
                <c:pt idx="152">
                  <c:v>-102</c:v>
                </c:pt>
                <c:pt idx="153">
                  <c:v>-103</c:v>
                </c:pt>
                <c:pt idx="154">
                  <c:v>-104</c:v>
                </c:pt>
                <c:pt idx="155">
                  <c:v>-105</c:v>
                </c:pt>
                <c:pt idx="156">
                  <c:v>-106</c:v>
                </c:pt>
                <c:pt idx="157">
                  <c:v>-107</c:v>
                </c:pt>
                <c:pt idx="158">
                  <c:v>-109</c:v>
                </c:pt>
                <c:pt idx="159">
                  <c:v>-110</c:v>
                </c:pt>
                <c:pt idx="160">
                  <c:v>-111</c:v>
                </c:pt>
                <c:pt idx="161">
                  <c:v>-112</c:v>
                </c:pt>
                <c:pt idx="162">
                  <c:v>-113</c:v>
                </c:pt>
                <c:pt idx="163">
                  <c:v>-114</c:v>
                </c:pt>
                <c:pt idx="164">
                  <c:v>-115</c:v>
                </c:pt>
                <c:pt idx="165">
                  <c:v>-116</c:v>
                </c:pt>
                <c:pt idx="166">
                  <c:v>-117</c:v>
                </c:pt>
                <c:pt idx="167">
                  <c:v>-118</c:v>
                </c:pt>
                <c:pt idx="168">
                  <c:v>-119</c:v>
                </c:pt>
                <c:pt idx="169">
                  <c:v>-120</c:v>
                </c:pt>
              </c:numCache>
            </c:numRef>
          </c:cat>
          <c:val>
            <c:numRef>
              <c:f>'Days Before Start Data'!$AC$4:$AC$174</c:f>
              <c:numCache>
                <c:formatCode>0.0%</c:formatCode>
                <c:ptCount val="171"/>
                <c:pt idx="8">
                  <c:v>9.9373235997117643E-2</c:v>
                </c:pt>
                <c:pt idx="9">
                  <c:v>6.2639279221325186E-2</c:v>
                </c:pt>
                <c:pt idx="10">
                  <c:v>7.6668417264978E-2</c:v>
                </c:pt>
                <c:pt idx="11">
                  <c:v>9.2763733598098558E-2</c:v>
                </c:pt>
                <c:pt idx="12">
                  <c:v>0.11039745700261418</c:v>
                </c:pt>
                <c:pt idx="13">
                  <c:v>0.1081824431846467</c:v>
                </c:pt>
                <c:pt idx="14">
                  <c:v>0.10753601530610317</c:v>
                </c:pt>
                <c:pt idx="15">
                  <c:v>0.10689271415654662</c:v>
                </c:pt>
                <c:pt idx="16">
                  <c:v>0.10838585326197435</c:v>
                </c:pt>
                <c:pt idx="17">
                  <c:v>0.10323652361138626</c:v>
                </c:pt>
                <c:pt idx="18">
                  <c:v>0.10471703216584374</c:v>
                </c:pt>
                <c:pt idx="19">
                  <c:v>0.10508981295293253</c:v>
                </c:pt>
                <c:pt idx="20">
                  <c:v>0.11093753901780315</c:v>
                </c:pt>
                <c:pt idx="21">
                  <c:v>0.10838106916560337</c:v>
                </c:pt>
                <c:pt idx="22">
                  <c:v>0.10778495062956735</c:v>
                </c:pt>
                <c:pt idx="23">
                  <c:v>0.11365939563990987</c:v>
                </c:pt>
                <c:pt idx="24">
                  <c:v>9.6996963534552755E-2</c:v>
                </c:pt>
                <c:pt idx="25">
                  <c:v>0.10093987517355348</c:v>
                </c:pt>
                <c:pt idx="26">
                  <c:v>8.9547279171956595E-2</c:v>
                </c:pt>
                <c:pt idx="27">
                  <c:v>9.3728849723790378E-2</c:v>
                </c:pt>
                <c:pt idx="28">
                  <c:v>9.346168703547468E-2</c:v>
                </c:pt>
                <c:pt idx="29">
                  <c:v>9.3141896201669239E-2</c:v>
                </c:pt>
                <c:pt idx="30">
                  <c:v>9.5548052494407898E-2</c:v>
                </c:pt>
                <c:pt idx="31">
                  <c:v>9.5481727523367574E-2</c:v>
                </c:pt>
                <c:pt idx="32">
                  <c:v>9.6921543346873182E-2</c:v>
                </c:pt>
                <c:pt idx="33">
                  <c:v>9.6552563058685065E-2</c:v>
                </c:pt>
                <c:pt idx="34">
                  <c:v>0.10829750388875072</c:v>
                </c:pt>
                <c:pt idx="35">
                  <c:v>0.10776945465140436</c:v>
                </c:pt>
                <c:pt idx="36">
                  <c:v>0.10759831566754985</c:v>
                </c:pt>
                <c:pt idx="37">
                  <c:v>0.10605498491145859</c:v>
                </c:pt>
                <c:pt idx="38">
                  <c:v>9.9518587847601037E-2</c:v>
                </c:pt>
                <c:pt idx="39">
                  <c:v>0.10021859220433497</c:v>
                </c:pt>
                <c:pt idx="40">
                  <c:v>0.10129610676068408</c:v>
                </c:pt>
                <c:pt idx="41">
                  <c:v>0.10026763841414982</c:v>
                </c:pt>
                <c:pt idx="42">
                  <c:v>0.10002235777212787</c:v>
                </c:pt>
                <c:pt idx="43">
                  <c:v>9.9852745004420138E-2</c:v>
                </c:pt>
                <c:pt idx="44">
                  <c:v>0.10144485041358391</c:v>
                </c:pt>
                <c:pt idx="45">
                  <c:v>9.7272253339424269E-2</c:v>
                </c:pt>
                <c:pt idx="46">
                  <c:v>9.8298241428226352E-2</c:v>
                </c:pt>
                <c:pt idx="47">
                  <c:v>9.8072282737093938E-2</c:v>
                </c:pt>
                <c:pt idx="48">
                  <c:v>9.7762494234208575E-2</c:v>
                </c:pt>
                <c:pt idx="49">
                  <c:v>9.7132897075262181E-2</c:v>
                </c:pt>
                <c:pt idx="50">
                  <c:v>9.6989180759099278E-2</c:v>
                </c:pt>
                <c:pt idx="51">
                  <c:v>9.653600187570939E-2</c:v>
                </c:pt>
                <c:pt idx="52">
                  <c:v>9.1173162408372019E-2</c:v>
                </c:pt>
                <c:pt idx="53">
                  <c:v>8.7606719293544438E-2</c:v>
                </c:pt>
                <c:pt idx="54">
                  <c:v>9.2242748222124721E-2</c:v>
                </c:pt>
                <c:pt idx="55">
                  <c:v>9.4588832249061269E-2</c:v>
                </c:pt>
                <c:pt idx="56">
                  <c:v>9.4674061652485528E-2</c:v>
                </c:pt>
                <c:pt idx="57">
                  <c:v>9.4688114613783264E-2</c:v>
                </c:pt>
                <c:pt idx="58">
                  <c:v>9.4968238764852761E-2</c:v>
                </c:pt>
                <c:pt idx="59">
                  <c:v>9.3058468626462471E-2</c:v>
                </c:pt>
                <c:pt idx="60">
                  <c:v>8.9642019262141256E-2</c:v>
                </c:pt>
                <c:pt idx="61">
                  <c:v>9.4799321616337834E-2</c:v>
                </c:pt>
                <c:pt idx="62">
                  <c:v>9.384964651693288E-2</c:v>
                </c:pt>
                <c:pt idx="63">
                  <c:v>9.4270148525119279E-2</c:v>
                </c:pt>
                <c:pt idx="64">
                  <c:v>9.4491333339108502E-2</c:v>
                </c:pt>
                <c:pt idx="65">
                  <c:v>9.1632962342816676E-2</c:v>
                </c:pt>
                <c:pt idx="66">
                  <c:v>9.4151442049708517E-2</c:v>
                </c:pt>
                <c:pt idx="67">
                  <c:v>9.1656351713247389E-2</c:v>
                </c:pt>
                <c:pt idx="68">
                  <c:v>9.5217093388618862E-2</c:v>
                </c:pt>
                <c:pt idx="69">
                  <c:v>9.6494909630233341E-2</c:v>
                </c:pt>
                <c:pt idx="70">
                  <c:v>9.6768530014657961E-2</c:v>
                </c:pt>
                <c:pt idx="71">
                  <c:v>9.9808569455117097E-2</c:v>
                </c:pt>
                <c:pt idx="72">
                  <c:v>8.2353694346150447E-2</c:v>
                </c:pt>
                <c:pt idx="73">
                  <c:v>9.8517576100012438E-2</c:v>
                </c:pt>
                <c:pt idx="74">
                  <c:v>0.11704917516044513</c:v>
                </c:pt>
                <c:pt idx="75">
                  <c:v>0.10298870156148519</c:v>
                </c:pt>
                <c:pt idx="76">
                  <c:v>0.10380180763376003</c:v>
                </c:pt>
                <c:pt idx="77">
                  <c:v>0.10375632815486328</c:v>
                </c:pt>
                <c:pt idx="78">
                  <c:v>0.10371671645757559</c:v>
                </c:pt>
                <c:pt idx="79">
                  <c:v>0.10480119320207704</c:v>
                </c:pt>
                <c:pt idx="80">
                  <c:v>0.10574343628102893</c:v>
                </c:pt>
                <c:pt idx="81">
                  <c:v>0.10532800186055798</c:v>
                </c:pt>
                <c:pt idx="82">
                  <c:v>0.10422872615301526</c:v>
                </c:pt>
                <c:pt idx="83">
                  <c:v>0.10531089746584738</c:v>
                </c:pt>
                <c:pt idx="84">
                  <c:v>0.10541597854589556</c:v>
                </c:pt>
                <c:pt idx="85">
                  <c:v>0.10542908646158493</c:v>
                </c:pt>
                <c:pt idx="86">
                  <c:v>0.10540389813301973</c:v>
                </c:pt>
                <c:pt idx="87">
                  <c:v>0.10730236166673784</c:v>
                </c:pt>
                <c:pt idx="88">
                  <c:v>0.10742780247540018</c:v>
                </c:pt>
                <c:pt idx="89">
                  <c:v>0.10778300695883744</c:v>
                </c:pt>
                <c:pt idx="90">
                  <c:v>0.12238858579060136</c:v>
                </c:pt>
                <c:pt idx="91">
                  <c:v>0.12245241580631935</c:v>
                </c:pt>
                <c:pt idx="92">
                  <c:v>0.12245097734346727</c:v>
                </c:pt>
                <c:pt idx="93">
                  <c:v>0.11381764152078858</c:v>
                </c:pt>
                <c:pt idx="94">
                  <c:v>0.11331597450322604</c:v>
                </c:pt>
                <c:pt idx="95">
                  <c:v>0.12124934224182597</c:v>
                </c:pt>
                <c:pt idx="96">
                  <c:v>0.12101986593845314</c:v>
                </c:pt>
                <c:pt idx="97">
                  <c:v>0.11485465880882192</c:v>
                </c:pt>
                <c:pt idx="98">
                  <c:v>0.11489250802798245</c:v>
                </c:pt>
                <c:pt idx="99">
                  <c:v>0.11495700996853178</c:v>
                </c:pt>
                <c:pt idx="100">
                  <c:v>0.11535527388533076</c:v>
                </c:pt>
                <c:pt idx="101">
                  <c:v>0.11528099808517663</c:v>
                </c:pt>
                <c:pt idx="102">
                  <c:v>0.11584727852717765</c:v>
                </c:pt>
                <c:pt idx="103">
                  <c:v>0.11653953927426429</c:v>
                </c:pt>
                <c:pt idx="104">
                  <c:v>0.11663389363061574</c:v>
                </c:pt>
                <c:pt idx="105">
                  <c:v>0.11665772592275221</c:v>
                </c:pt>
                <c:pt idx="106">
                  <c:v>0.11670195923679737</c:v>
                </c:pt>
                <c:pt idx="107">
                  <c:v>0.11619836218927325</c:v>
                </c:pt>
                <c:pt idx="108">
                  <c:v>0.11615184346990805</c:v>
                </c:pt>
                <c:pt idx="109">
                  <c:v>0.11630374457639414</c:v>
                </c:pt>
                <c:pt idx="110">
                  <c:v>0.11574678316233444</c:v>
                </c:pt>
                <c:pt idx="111">
                  <c:v>0.11513342251403623</c:v>
                </c:pt>
                <c:pt idx="112">
                  <c:v>0.11512732172679063</c:v>
                </c:pt>
                <c:pt idx="113">
                  <c:v>0.11517042520971578</c:v>
                </c:pt>
                <c:pt idx="114">
                  <c:v>0.11494959082026916</c:v>
                </c:pt>
                <c:pt idx="115">
                  <c:v>0.11485197558126568</c:v>
                </c:pt>
                <c:pt idx="116">
                  <c:v>0.11524784178897929</c:v>
                </c:pt>
                <c:pt idx="117">
                  <c:v>0.11523438372104471</c:v>
                </c:pt>
                <c:pt idx="118">
                  <c:v>0.11259097635903453</c:v>
                </c:pt>
                <c:pt idx="119">
                  <c:v>0.11259097635903453</c:v>
                </c:pt>
                <c:pt idx="120">
                  <c:v>0.11258162810824608</c:v>
                </c:pt>
                <c:pt idx="121">
                  <c:v>0.11126643053941256</c:v>
                </c:pt>
                <c:pt idx="122">
                  <c:v>0.11065226801281186</c:v>
                </c:pt>
                <c:pt idx="123">
                  <c:v>0.11042853576960046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83A-4CB5-A888-03089E0454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855663"/>
        <c:axId val="1125856911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'Days Before Start Data'!$B$3</c15:sqref>
                        </c15:formulaRef>
                      </c:ext>
                    </c:extLst>
                    <c:strCache>
                      <c:ptCount val="1"/>
                      <c:pt idx="0">
                        <c:v>Days Before Start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'Days Before Start Data'!$B$4:$B$4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B83A-4CB5-A888-03089E0454B7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Data'!$C$3</c15:sqref>
                        </c15:formulaRef>
                      </c:ext>
                    </c:extLst>
                    <c:strCache>
                      <c:ptCount val="1"/>
                      <c:pt idx="0">
                        <c:v>2023 # of Students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Data'!$C$4:$C$4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B83A-4CB5-A888-03089E0454B7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Data'!$D$3</c15:sqref>
                        </c15:formulaRef>
                      </c:ext>
                    </c:extLst>
                    <c:strCache>
                      <c:ptCount val="1"/>
                      <c:pt idx="0">
                        <c:v>2023 # Students Paid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Data'!$D$4:$D$4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B83A-4CB5-A888-03089E0454B7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Data'!$E$3</c15:sqref>
                        </c15:formulaRef>
                      </c:ext>
                    </c:extLst>
                    <c:strCache>
                      <c:ptCount val="1"/>
                      <c:pt idx="0">
                        <c:v>2023 # Confirmed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Data'!$E$4:$E$4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B83A-4CB5-A888-03089E0454B7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Data'!$F$3</c15:sqref>
                        </c15:formulaRef>
                      </c:ext>
                    </c:extLst>
                    <c:strCache>
                      <c:ptCount val="1"/>
                      <c:pt idx="0">
                        <c:v>2023 % Students PAID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Data'!$F$4:$F$4</c15:sqref>
                        </c15:formulaRef>
                      </c:ext>
                    </c:extLst>
                    <c:numCache>
                      <c:formatCode>0.0%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B83A-4CB5-A888-03089E0454B7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Data'!$G$3</c15:sqref>
                        </c15:formulaRef>
                      </c:ext>
                    </c:extLst>
                    <c:strCache>
                      <c:ptCount val="1"/>
                      <c:pt idx="0">
                        <c:v>2023 Tuition Finalized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Data'!$G$4:$G$4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B83A-4CB5-A888-03089E0454B7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Data'!$H$3</c15:sqref>
                        </c15:formulaRef>
                      </c:ext>
                    </c:extLst>
                    <c:strCache>
                      <c:ptCount val="1"/>
                      <c:pt idx="0">
                        <c:v>2023 Tuition Confirmed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Data'!$H$4:$H$4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B83A-4CB5-A888-03089E0454B7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Data'!$I$3</c15:sqref>
                        </c15:formulaRef>
                      </c:ext>
                    </c:extLst>
                    <c:strCache>
                      <c:ptCount val="1"/>
                      <c:pt idx="0">
                        <c:v>2023 Total Assessed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Data'!$I$4:$I$4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B83A-4CB5-A888-03089E0454B7}"/>
                  </c:ext>
                </c:extLst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Data'!$J$3</c15:sqref>
                        </c15:formulaRef>
                      </c:ext>
                    </c:extLst>
                    <c:strCache>
                      <c:ptCount val="1"/>
                      <c:pt idx="0">
                        <c:v>2023 Budget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Data'!$J$4:$J$4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B83A-4CB5-A888-03089E0454B7}"/>
                  </c:ext>
                </c:extLst>
              </c15:ser>
            </c15:filteredLineSeries>
            <c15:filteredLin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Data'!$K$3</c15:sqref>
                        </c15:formulaRef>
                      </c:ext>
                    </c:extLst>
                    <c:strCache>
                      <c:ptCount val="1"/>
                      <c:pt idx="0">
                        <c:v>2023 Cumulative Avg per Finalized Student</c:v>
                      </c:pt>
                    </c:strCache>
                  </c:strRef>
                </c:tx>
                <c:spPr>
                  <a:ln w="28575" cap="rnd">
                    <a:solidFill>
                      <a:srgbClr val="C0000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Data'!$K$4:$K$4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B83A-4CB5-A888-03089E0454B7}"/>
                  </c:ext>
                </c:extLst>
              </c15:ser>
            </c15:filteredLineSeries>
            <c15:filteredLine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Data'!$L$3</c15:sqref>
                        </c15:formulaRef>
                      </c:ext>
                    </c:extLst>
                    <c:strCache>
                      <c:ptCount val="1"/>
                      <c:pt idx="0">
                        <c:v>2023 Cumulative Avg per Assessed Student</c:v>
                      </c:pt>
                    </c:strCache>
                  </c:strRef>
                </c:tx>
                <c:spPr>
                  <a:ln w="28575" cap="rnd">
                    <a:solidFill>
                      <a:srgbClr val="C0000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Data'!$L$4:$L$4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B83A-4CB5-A888-03089E0454B7}"/>
                  </c:ext>
                </c:extLst>
              </c15:ser>
            </c15:filteredLineSeries>
            <c15:filteredLine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Data'!$M$3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Data'!$M$4:$M$169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66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B83A-4CB5-A888-03089E0454B7}"/>
                  </c:ext>
                </c:extLst>
              </c15:ser>
            </c15:filteredLineSeries>
            <c15:filteredLine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Data'!$N$3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Data'!$N$5:$N$150</c15:sqref>
                        </c15:formulaRef>
                      </c:ext>
                    </c:extLst>
                    <c:numCache>
                      <c:formatCode>m/d/yyyy</c:formatCode>
                      <c:ptCount val="146"/>
                      <c:pt idx="0">
                        <c:v>44752</c:v>
                      </c:pt>
                      <c:pt idx="1">
                        <c:v>44753</c:v>
                      </c:pt>
                      <c:pt idx="2">
                        <c:v>44754</c:v>
                      </c:pt>
                      <c:pt idx="3">
                        <c:v>44755</c:v>
                      </c:pt>
                      <c:pt idx="4">
                        <c:v>44756</c:v>
                      </c:pt>
                      <c:pt idx="5">
                        <c:v>44757</c:v>
                      </c:pt>
                      <c:pt idx="6">
                        <c:v>44758</c:v>
                      </c:pt>
                      <c:pt idx="7">
                        <c:v>44759</c:v>
                      </c:pt>
                      <c:pt idx="8">
                        <c:v>44760</c:v>
                      </c:pt>
                      <c:pt idx="9">
                        <c:v>44761</c:v>
                      </c:pt>
                      <c:pt idx="10">
                        <c:v>44762</c:v>
                      </c:pt>
                      <c:pt idx="11">
                        <c:v>44763</c:v>
                      </c:pt>
                      <c:pt idx="12">
                        <c:v>44764</c:v>
                      </c:pt>
                      <c:pt idx="13">
                        <c:v>44765</c:v>
                      </c:pt>
                      <c:pt idx="14">
                        <c:v>44766</c:v>
                      </c:pt>
                      <c:pt idx="15">
                        <c:v>44767</c:v>
                      </c:pt>
                      <c:pt idx="16">
                        <c:v>44768</c:v>
                      </c:pt>
                      <c:pt idx="17">
                        <c:v>44769</c:v>
                      </c:pt>
                      <c:pt idx="18">
                        <c:v>44770</c:v>
                      </c:pt>
                      <c:pt idx="19">
                        <c:v>44771</c:v>
                      </c:pt>
                      <c:pt idx="20">
                        <c:v>44772</c:v>
                      </c:pt>
                      <c:pt idx="21">
                        <c:v>44773</c:v>
                      </c:pt>
                      <c:pt idx="22">
                        <c:v>44774</c:v>
                      </c:pt>
                      <c:pt idx="23">
                        <c:v>44775</c:v>
                      </c:pt>
                      <c:pt idx="24">
                        <c:v>44776</c:v>
                      </c:pt>
                      <c:pt idx="25">
                        <c:v>44777</c:v>
                      </c:pt>
                      <c:pt idx="26">
                        <c:v>44778</c:v>
                      </c:pt>
                      <c:pt idx="27">
                        <c:v>44779</c:v>
                      </c:pt>
                      <c:pt idx="28">
                        <c:v>44780</c:v>
                      </c:pt>
                      <c:pt idx="29">
                        <c:v>44781</c:v>
                      </c:pt>
                      <c:pt idx="30">
                        <c:v>44782</c:v>
                      </c:pt>
                      <c:pt idx="31">
                        <c:v>44783</c:v>
                      </c:pt>
                      <c:pt idx="32">
                        <c:v>44784</c:v>
                      </c:pt>
                      <c:pt idx="33">
                        <c:v>44785</c:v>
                      </c:pt>
                      <c:pt idx="34">
                        <c:v>44786</c:v>
                      </c:pt>
                      <c:pt idx="35">
                        <c:v>44787</c:v>
                      </c:pt>
                      <c:pt idx="36">
                        <c:v>44788</c:v>
                      </c:pt>
                      <c:pt idx="37">
                        <c:v>44789</c:v>
                      </c:pt>
                      <c:pt idx="38">
                        <c:v>44790</c:v>
                      </c:pt>
                      <c:pt idx="39">
                        <c:v>44791</c:v>
                      </c:pt>
                      <c:pt idx="40">
                        <c:v>44792</c:v>
                      </c:pt>
                      <c:pt idx="41">
                        <c:v>44793</c:v>
                      </c:pt>
                      <c:pt idx="42">
                        <c:v>44794</c:v>
                      </c:pt>
                      <c:pt idx="43">
                        <c:v>44795</c:v>
                      </c:pt>
                      <c:pt idx="44">
                        <c:v>44796</c:v>
                      </c:pt>
                      <c:pt idx="45">
                        <c:v>44797</c:v>
                      </c:pt>
                      <c:pt idx="46">
                        <c:v>44798</c:v>
                      </c:pt>
                      <c:pt idx="47">
                        <c:v>44799</c:v>
                      </c:pt>
                      <c:pt idx="48">
                        <c:v>44800</c:v>
                      </c:pt>
                      <c:pt idx="49">
                        <c:v>44801</c:v>
                      </c:pt>
                      <c:pt idx="50">
                        <c:v>44802</c:v>
                      </c:pt>
                      <c:pt idx="51">
                        <c:v>44803</c:v>
                      </c:pt>
                      <c:pt idx="52">
                        <c:v>44804</c:v>
                      </c:pt>
                      <c:pt idx="53">
                        <c:v>44805</c:v>
                      </c:pt>
                      <c:pt idx="54">
                        <c:v>44806</c:v>
                      </c:pt>
                      <c:pt idx="55">
                        <c:v>44807</c:v>
                      </c:pt>
                      <c:pt idx="56">
                        <c:v>44808</c:v>
                      </c:pt>
                      <c:pt idx="57">
                        <c:v>44809</c:v>
                      </c:pt>
                      <c:pt idx="58">
                        <c:v>44810</c:v>
                      </c:pt>
                      <c:pt idx="59">
                        <c:v>44811</c:v>
                      </c:pt>
                      <c:pt idx="60">
                        <c:v>44812</c:v>
                      </c:pt>
                      <c:pt idx="61">
                        <c:v>44813</c:v>
                      </c:pt>
                      <c:pt idx="62">
                        <c:v>44814</c:v>
                      </c:pt>
                      <c:pt idx="63">
                        <c:v>44815</c:v>
                      </c:pt>
                      <c:pt idx="64">
                        <c:v>44816</c:v>
                      </c:pt>
                      <c:pt idx="65">
                        <c:v>44817</c:v>
                      </c:pt>
                      <c:pt idx="66">
                        <c:v>44818</c:v>
                      </c:pt>
                      <c:pt idx="67">
                        <c:v>44819</c:v>
                      </c:pt>
                      <c:pt idx="68">
                        <c:v>44820</c:v>
                      </c:pt>
                      <c:pt idx="69">
                        <c:v>44821</c:v>
                      </c:pt>
                      <c:pt idx="70">
                        <c:v>44822</c:v>
                      </c:pt>
                      <c:pt idx="71">
                        <c:v>44823</c:v>
                      </c:pt>
                      <c:pt idx="72">
                        <c:v>44824</c:v>
                      </c:pt>
                      <c:pt idx="73">
                        <c:v>44825</c:v>
                      </c:pt>
                      <c:pt idx="74">
                        <c:v>44826</c:v>
                      </c:pt>
                      <c:pt idx="75">
                        <c:v>44827</c:v>
                      </c:pt>
                      <c:pt idx="76">
                        <c:v>44828</c:v>
                      </c:pt>
                      <c:pt idx="77">
                        <c:v>44829</c:v>
                      </c:pt>
                      <c:pt idx="78">
                        <c:v>44830</c:v>
                      </c:pt>
                      <c:pt idx="79">
                        <c:v>44831</c:v>
                      </c:pt>
                      <c:pt idx="80">
                        <c:v>44832</c:v>
                      </c:pt>
                      <c:pt idx="81">
                        <c:v>44833</c:v>
                      </c:pt>
                      <c:pt idx="82">
                        <c:v>44834</c:v>
                      </c:pt>
                      <c:pt idx="83">
                        <c:v>44835</c:v>
                      </c:pt>
                      <c:pt idx="84">
                        <c:v>44836</c:v>
                      </c:pt>
                      <c:pt idx="85">
                        <c:v>44837</c:v>
                      </c:pt>
                      <c:pt idx="86">
                        <c:v>44838</c:v>
                      </c:pt>
                      <c:pt idx="87">
                        <c:v>44839</c:v>
                      </c:pt>
                      <c:pt idx="88">
                        <c:v>44840</c:v>
                      </c:pt>
                      <c:pt idx="89">
                        <c:v>44841</c:v>
                      </c:pt>
                      <c:pt idx="90">
                        <c:v>44842</c:v>
                      </c:pt>
                      <c:pt idx="91">
                        <c:v>44843</c:v>
                      </c:pt>
                      <c:pt idx="92">
                        <c:v>44844</c:v>
                      </c:pt>
                      <c:pt idx="93">
                        <c:v>44844</c:v>
                      </c:pt>
                      <c:pt idx="94">
                        <c:v>44845</c:v>
                      </c:pt>
                      <c:pt idx="95">
                        <c:v>44846</c:v>
                      </c:pt>
                      <c:pt idx="96">
                        <c:v>44847</c:v>
                      </c:pt>
                      <c:pt idx="97">
                        <c:v>44848</c:v>
                      </c:pt>
                      <c:pt idx="98">
                        <c:v>44849</c:v>
                      </c:pt>
                      <c:pt idx="99">
                        <c:v>44848</c:v>
                      </c:pt>
                      <c:pt idx="100">
                        <c:v>44851</c:v>
                      </c:pt>
                      <c:pt idx="101">
                        <c:v>44852</c:v>
                      </c:pt>
                      <c:pt idx="102">
                        <c:v>44853</c:v>
                      </c:pt>
                      <c:pt idx="103">
                        <c:v>44854</c:v>
                      </c:pt>
                      <c:pt idx="104">
                        <c:v>44855</c:v>
                      </c:pt>
                      <c:pt idx="105">
                        <c:v>44856</c:v>
                      </c:pt>
                      <c:pt idx="106">
                        <c:v>44855</c:v>
                      </c:pt>
                      <c:pt idx="107">
                        <c:v>44856</c:v>
                      </c:pt>
                      <c:pt idx="108">
                        <c:v>44859</c:v>
                      </c:pt>
                      <c:pt idx="109">
                        <c:v>44860</c:v>
                      </c:pt>
                      <c:pt idx="110">
                        <c:v>44861</c:v>
                      </c:pt>
                      <c:pt idx="111">
                        <c:v>44862</c:v>
                      </c:pt>
                      <c:pt idx="112">
                        <c:v>44863</c:v>
                      </c:pt>
                      <c:pt idx="113">
                        <c:v>44862</c:v>
                      </c:pt>
                      <c:pt idx="114">
                        <c:v>44865</c:v>
                      </c:pt>
                      <c:pt idx="115">
                        <c:v>44866</c:v>
                      </c:pt>
                      <c:pt idx="116">
                        <c:v>44867</c:v>
                      </c:pt>
                      <c:pt idx="117">
                        <c:v>44868</c:v>
                      </c:pt>
                      <c:pt idx="118">
                        <c:v>44869</c:v>
                      </c:pt>
                      <c:pt idx="119">
                        <c:v>44870</c:v>
                      </c:pt>
                      <c:pt idx="120">
                        <c:v>44869</c:v>
                      </c:pt>
                      <c:pt idx="121">
                        <c:v>44870</c:v>
                      </c:pt>
                      <c:pt idx="122">
                        <c:v>44872</c:v>
                      </c:pt>
                      <c:pt idx="123">
                        <c:v>44874</c:v>
                      </c:pt>
                      <c:pt idx="124">
                        <c:v>44875</c:v>
                      </c:pt>
                      <c:pt idx="125">
                        <c:v>44876</c:v>
                      </c:pt>
                      <c:pt idx="126">
                        <c:v>44877</c:v>
                      </c:pt>
                      <c:pt idx="127">
                        <c:v>44875</c:v>
                      </c:pt>
                      <c:pt idx="128">
                        <c:v>44879</c:v>
                      </c:pt>
                      <c:pt idx="129">
                        <c:v>44880</c:v>
                      </c:pt>
                      <c:pt idx="130">
                        <c:v>44881</c:v>
                      </c:pt>
                      <c:pt idx="131">
                        <c:v>44882</c:v>
                      </c:pt>
                      <c:pt idx="132">
                        <c:v>44883</c:v>
                      </c:pt>
                      <c:pt idx="133">
                        <c:v>44884</c:v>
                      </c:pt>
                      <c:pt idx="134">
                        <c:v>44883</c:v>
                      </c:pt>
                      <c:pt idx="135">
                        <c:v>44886</c:v>
                      </c:pt>
                      <c:pt idx="136">
                        <c:v>44887</c:v>
                      </c:pt>
                      <c:pt idx="137">
                        <c:v>44888</c:v>
                      </c:pt>
                      <c:pt idx="138">
                        <c:v>44889</c:v>
                      </c:pt>
                      <c:pt idx="139">
                        <c:v>44890</c:v>
                      </c:pt>
                      <c:pt idx="140">
                        <c:v>44891</c:v>
                      </c:pt>
                      <c:pt idx="141">
                        <c:v>44888</c:v>
                      </c:pt>
                      <c:pt idx="142">
                        <c:v>44893</c:v>
                      </c:pt>
                      <c:pt idx="143">
                        <c:v>44894</c:v>
                      </c:pt>
                      <c:pt idx="144">
                        <c:v>44895</c:v>
                      </c:pt>
                      <c:pt idx="145">
                        <c:v>44896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B83A-4CB5-A888-03089E0454B7}"/>
                  </c:ext>
                </c:extLst>
              </c15:ser>
            </c15:filteredLineSeries>
            <c15:filteredLine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Data'!$O$3</c15:sqref>
                        </c15:formulaRef>
                      </c:ext>
                    </c:extLst>
                    <c:strCache>
                      <c:ptCount val="1"/>
                      <c:pt idx="0">
                        <c:v>Days Before Start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Data'!$O$5:$O$150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46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B83A-4CB5-A888-03089E0454B7}"/>
                  </c:ext>
                </c:extLst>
              </c15:ser>
            </c15:filteredLineSeries>
            <c15:filteredLine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Data'!$P$3</c15:sqref>
                        </c15:formulaRef>
                      </c:ext>
                    </c:extLst>
                    <c:strCache>
                      <c:ptCount val="1"/>
                      <c:pt idx="0">
                        <c:v>2022 # of Students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Data'!$P$5:$P$150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46"/>
                      <c:pt idx="0">
                        <c:v>7188</c:v>
                      </c:pt>
                      <c:pt idx="1">
                        <c:v>7188</c:v>
                      </c:pt>
                      <c:pt idx="2">
                        <c:v>7253</c:v>
                      </c:pt>
                      <c:pt idx="3">
                        <c:v>7298</c:v>
                      </c:pt>
                      <c:pt idx="4">
                        <c:v>7347</c:v>
                      </c:pt>
                      <c:pt idx="5">
                        <c:v>7406</c:v>
                      </c:pt>
                      <c:pt idx="6">
                        <c:v>7406</c:v>
                      </c:pt>
                      <c:pt idx="7">
                        <c:v>7406</c:v>
                      </c:pt>
                      <c:pt idx="8">
                        <c:v>7460</c:v>
                      </c:pt>
                      <c:pt idx="9">
                        <c:v>7505</c:v>
                      </c:pt>
                      <c:pt idx="10">
                        <c:v>7569</c:v>
                      </c:pt>
                      <c:pt idx="11">
                        <c:v>7628</c:v>
                      </c:pt>
                      <c:pt idx="12">
                        <c:v>7679</c:v>
                      </c:pt>
                      <c:pt idx="13">
                        <c:v>7679</c:v>
                      </c:pt>
                      <c:pt idx="14">
                        <c:v>7679</c:v>
                      </c:pt>
                      <c:pt idx="15">
                        <c:v>7725</c:v>
                      </c:pt>
                      <c:pt idx="16">
                        <c:v>7766</c:v>
                      </c:pt>
                      <c:pt idx="17">
                        <c:v>7825</c:v>
                      </c:pt>
                      <c:pt idx="18">
                        <c:v>7859</c:v>
                      </c:pt>
                      <c:pt idx="19">
                        <c:v>7903</c:v>
                      </c:pt>
                      <c:pt idx="20">
                        <c:v>7903</c:v>
                      </c:pt>
                      <c:pt idx="21">
                        <c:v>7903</c:v>
                      </c:pt>
                      <c:pt idx="22">
                        <c:v>7952</c:v>
                      </c:pt>
                      <c:pt idx="23">
                        <c:v>8077</c:v>
                      </c:pt>
                      <c:pt idx="24">
                        <c:v>8135</c:v>
                      </c:pt>
                      <c:pt idx="25">
                        <c:v>8178</c:v>
                      </c:pt>
                      <c:pt idx="26">
                        <c:v>8275</c:v>
                      </c:pt>
                      <c:pt idx="27">
                        <c:v>8275</c:v>
                      </c:pt>
                      <c:pt idx="28">
                        <c:v>8275</c:v>
                      </c:pt>
                      <c:pt idx="29">
                        <c:v>8460</c:v>
                      </c:pt>
                      <c:pt idx="30">
                        <c:v>8566</c:v>
                      </c:pt>
                      <c:pt idx="31">
                        <c:v>8677</c:v>
                      </c:pt>
                      <c:pt idx="32">
                        <c:v>8775</c:v>
                      </c:pt>
                      <c:pt idx="33">
                        <c:v>8856</c:v>
                      </c:pt>
                      <c:pt idx="34">
                        <c:v>8856</c:v>
                      </c:pt>
                      <c:pt idx="35">
                        <c:v>8856</c:v>
                      </c:pt>
                      <c:pt idx="36">
                        <c:v>8973</c:v>
                      </c:pt>
                      <c:pt idx="37">
                        <c:v>9053</c:v>
                      </c:pt>
                      <c:pt idx="38">
                        <c:v>9138</c:v>
                      </c:pt>
                      <c:pt idx="39">
                        <c:v>9196</c:v>
                      </c:pt>
                      <c:pt idx="40">
                        <c:v>9273</c:v>
                      </c:pt>
                      <c:pt idx="41">
                        <c:v>9273</c:v>
                      </c:pt>
                      <c:pt idx="42">
                        <c:v>9273</c:v>
                      </c:pt>
                      <c:pt idx="43">
                        <c:v>9386</c:v>
                      </c:pt>
                      <c:pt idx="44">
                        <c:v>9481</c:v>
                      </c:pt>
                      <c:pt idx="45">
                        <c:v>9564</c:v>
                      </c:pt>
                      <c:pt idx="46">
                        <c:v>9678</c:v>
                      </c:pt>
                      <c:pt idx="47">
                        <c:v>9773</c:v>
                      </c:pt>
                      <c:pt idx="48">
                        <c:v>9773</c:v>
                      </c:pt>
                      <c:pt idx="49">
                        <c:v>9773</c:v>
                      </c:pt>
                      <c:pt idx="50">
                        <c:v>9941</c:v>
                      </c:pt>
                      <c:pt idx="51">
                        <c:v>10039</c:v>
                      </c:pt>
                      <c:pt idx="52">
                        <c:v>10059</c:v>
                      </c:pt>
                      <c:pt idx="53">
                        <c:v>10042</c:v>
                      </c:pt>
                      <c:pt idx="54">
                        <c:v>10047</c:v>
                      </c:pt>
                      <c:pt idx="55">
                        <c:v>10047</c:v>
                      </c:pt>
                      <c:pt idx="56">
                        <c:v>10047</c:v>
                      </c:pt>
                      <c:pt idx="57">
                        <c:v>10047</c:v>
                      </c:pt>
                      <c:pt idx="58">
                        <c:v>10068</c:v>
                      </c:pt>
                      <c:pt idx="59">
                        <c:v>10074</c:v>
                      </c:pt>
                      <c:pt idx="60">
                        <c:v>10060</c:v>
                      </c:pt>
                      <c:pt idx="61">
                        <c:v>10064</c:v>
                      </c:pt>
                      <c:pt idx="62">
                        <c:v>10064</c:v>
                      </c:pt>
                      <c:pt idx="63">
                        <c:v>10064</c:v>
                      </c:pt>
                      <c:pt idx="64">
                        <c:v>10075</c:v>
                      </c:pt>
                      <c:pt idx="65">
                        <c:v>10063</c:v>
                      </c:pt>
                      <c:pt idx="66">
                        <c:v>10052</c:v>
                      </c:pt>
                      <c:pt idx="67">
                        <c:v>10092</c:v>
                      </c:pt>
                      <c:pt idx="68">
                        <c:v>10102</c:v>
                      </c:pt>
                      <c:pt idx="69">
                        <c:v>10102</c:v>
                      </c:pt>
                      <c:pt idx="70">
                        <c:v>10102</c:v>
                      </c:pt>
                      <c:pt idx="71">
                        <c:v>10097</c:v>
                      </c:pt>
                      <c:pt idx="72">
                        <c:v>10123</c:v>
                      </c:pt>
                      <c:pt idx="73">
                        <c:v>9829</c:v>
                      </c:pt>
                      <c:pt idx="74">
                        <c:v>9969</c:v>
                      </c:pt>
                      <c:pt idx="75">
                        <c:v>9970</c:v>
                      </c:pt>
                      <c:pt idx="76">
                        <c:v>9970</c:v>
                      </c:pt>
                      <c:pt idx="77">
                        <c:v>9970</c:v>
                      </c:pt>
                      <c:pt idx="78">
                        <c:v>9971</c:v>
                      </c:pt>
                      <c:pt idx="79">
                        <c:v>9966</c:v>
                      </c:pt>
                      <c:pt idx="80">
                        <c:v>10025</c:v>
                      </c:pt>
                      <c:pt idx="81">
                        <c:v>10038</c:v>
                      </c:pt>
                      <c:pt idx="82">
                        <c:v>10035</c:v>
                      </c:pt>
                      <c:pt idx="83">
                        <c:v>10035</c:v>
                      </c:pt>
                      <c:pt idx="84">
                        <c:v>10035</c:v>
                      </c:pt>
                      <c:pt idx="85">
                        <c:v>10039</c:v>
                      </c:pt>
                      <c:pt idx="86">
                        <c:v>10059</c:v>
                      </c:pt>
                      <c:pt idx="87">
                        <c:v>10056</c:v>
                      </c:pt>
                      <c:pt idx="88">
                        <c:v>10054</c:v>
                      </c:pt>
                      <c:pt idx="89">
                        <c:v>9981</c:v>
                      </c:pt>
                      <c:pt idx="90">
                        <c:v>9981</c:v>
                      </c:pt>
                      <c:pt idx="91">
                        <c:v>9981</c:v>
                      </c:pt>
                      <c:pt idx="92">
                        <c:v>9981</c:v>
                      </c:pt>
                      <c:pt idx="93">
                        <c:v>9991</c:v>
                      </c:pt>
                      <c:pt idx="94">
                        <c:v>9991</c:v>
                      </c:pt>
                      <c:pt idx="95">
                        <c:v>10015</c:v>
                      </c:pt>
                      <c:pt idx="96">
                        <c:v>10002</c:v>
                      </c:pt>
                      <c:pt idx="97">
                        <c:v>10002</c:v>
                      </c:pt>
                      <c:pt idx="98">
                        <c:v>10002</c:v>
                      </c:pt>
                      <c:pt idx="99">
                        <c:v>10001</c:v>
                      </c:pt>
                      <c:pt idx="100">
                        <c:v>9994</c:v>
                      </c:pt>
                      <c:pt idx="101">
                        <c:v>9989</c:v>
                      </c:pt>
                      <c:pt idx="102">
                        <c:v>9994</c:v>
                      </c:pt>
                      <c:pt idx="103">
                        <c:v>9988</c:v>
                      </c:pt>
                      <c:pt idx="104">
                        <c:v>9988</c:v>
                      </c:pt>
                      <c:pt idx="105">
                        <c:v>9988</c:v>
                      </c:pt>
                      <c:pt idx="106">
                        <c:v>9984</c:v>
                      </c:pt>
                      <c:pt idx="107">
                        <c:v>9984</c:v>
                      </c:pt>
                      <c:pt idx="108">
                        <c:v>9984</c:v>
                      </c:pt>
                      <c:pt idx="109">
                        <c:v>9984</c:v>
                      </c:pt>
                      <c:pt idx="110">
                        <c:v>9976</c:v>
                      </c:pt>
                      <c:pt idx="111">
                        <c:v>9976</c:v>
                      </c:pt>
                      <c:pt idx="112">
                        <c:v>9976</c:v>
                      </c:pt>
                      <c:pt idx="113">
                        <c:v>9978</c:v>
                      </c:pt>
                      <c:pt idx="114">
                        <c:v>9967</c:v>
                      </c:pt>
                      <c:pt idx="115">
                        <c:v>9962</c:v>
                      </c:pt>
                      <c:pt idx="116">
                        <c:v>9959</c:v>
                      </c:pt>
                      <c:pt idx="117">
                        <c:v>9960</c:v>
                      </c:pt>
                      <c:pt idx="118">
                        <c:v>9960</c:v>
                      </c:pt>
                      <c:pt idx="119">
                        <c:v>9960</c:v>
                      </c:pt>
                      <c:pt idx="120">
                        <c:v>9960</c:v>
                      </c:pt>
                      <c:pt idx="121">
                        <c:v>9960</c:v>
                      </c:pt>
                      <c:pt idx="122">
                        <c:v>9956</c:v>
                      </c:pt>
                      <c:pt idx="123">
                        <c:v>9950</c:v>
                      </c:pt>
                      <c:pt idx="124">
                        <c:v>9950</c:v>
                      </c:pt>
                      <c:pt idx="125">
                        <c:v>9950</c:v>
                      </c:pt>
                      <c:pt idx="126">
                        <c:v>9950</c:v>
                      </c:pt>
                      <c:pt idx="127">
                        <c:v>9947</c:v>
                      </c:pt>
                      <c:pt idx="128">
                        <c:v>9947</c:v>
                      </c:pt>
                      <c:pt idx="129">
                        <c:v>9942</c:v>
                      </c:pt>
                      <c:pt idx="130">
                        <c:v>9939</c:v>
                      </c:pt>
                      <c:pt idx="131">
                        <c:v>9941</c:v>
                      </c:pt>
                      <c:pt idx="132">
                        <c:v>9941</c:v>
                      </c:pt>
                      <c:pt idx="133">
                        <c:v>9941</c:v>
                      </c:pt>
                      <c:pt idx="134">
                        <c:v>9941</c:v>
                      </c:pt>
                      <c:pt idx="135">
                        <c:v>9942</c:v>
                      </c:pt>
                      <c:pt idx="136">
                        <c:v>9938</c:v>
                      </c:pt>
                      <c:pt idx="137">
                        <c:v>9938</c:v>
                      </c:pt>
                      <c:pt idx="138">
                        <c:v>9938</c:v>
                      </c:pt>
                      <c:pt idx="139">
                        <c:v>9938</c:v>
                      </c:pt>
                      <c:pt idx="140">
                        <c:v>9938</c:v>
                      </c:pt>
                      <c:pt idx="141">
                        <c:v>9937</c:v>
                      </c:pt>
                      <c:pt idx="142">
                        <c:v>9937</c:v>
                      </c:pt>
                      <c:pt idx="143">
                        <c:v>9937</c:v>
                      </c:pt>
                      <c:pt idx="144">
                        <c:v>9937</c:v>
                      </c:pt>
                      <c:pt idx="145">
                        <c:v>9936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B83A-4CB5-A888-03089E0454B7}"/>
                  </c:ext>
                </c:extLst>
              </c15:ser>
            </c15:filteredLineSeries>
            <c15:filteredLineSeries>
              <c15:ser>
                <c:idx val="15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Data'!$Q$3</c15:sqref>
                        </c15:formulaRef>
                      </c:ext>
                    </c:extLst>
                    <c:strCache>
                      <c:ptCount val="1"/>
                      <c:pt idx="0">
                        <c:v>2022 # students Paid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Data'!$Q$5:$Q$150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46"/>
                      <c:pt idx="0">
                        <c:v>0</c:v>
                      </c:pt>
                      <c:pt idx="1">
                        <c:v>0</c:v>
                      </c:pt>
                      <c:pt idx="2">
                        <c:v>89</c:v>
                      </c:pt>
                      <c:pt idx="3">
                        <c:v>243</c:v>
                      </c:pt>
                      <c:pt idx="4">
                        <c:v>327</c:v>
                      </c:pt>
                      <c:pt idx="5">
                        <c:v>386</c:v>
                      </c:pt>
                      <c:pt idx="6">
                        <c:v>386</c:v>
                      </c:pt>
                      <c:pt idx="7">
                        <c:v>386</c:v>
                      </c:pt>
                      <c:pt idx="8">
                        <c:v>466</c:v>
                      </c:pt>
                      <c:pt idx="9">
                        <c:v>516</c:v>
                      </c:pt>
                      <c:pt idx="10">
                        <c:v>564</c:v>
                      </c:pt>
                      <c:pt idx="11">
                        <c:v>616</c:v>
                      </c:pt>
                      <c:pt idx="12">
                        <c:v>662</c:v>
                      </c:pt>
                      <c:pt idx="13">
                        <c:v>662</c:v>
                      </c:pt>
                      <c:pt idx="14">
                        <c:v>662</c:v>
                      </c:pt>
                      <c:pt idx="15">
                        <c:v>741</c:v>
                      </c:pt>
                      <c:pt idx="16">
                        <c:v>778</c:v>
                      </c:pt>
                      <c:pt idx="17">
                        <c:v>829</c:v>
                      </c:pt>
                      <c:pt idx="18">
                        <c:v>898</c:v>
                      </c:pt>
                      <c:pt idx="19">
                        <c:v>953</c:v>
                      </c:pt>
                      <c:pt idx="20">
                        <c:v>953</c:v>
                      </c:pt>
                      <c:pt idx="21">
                        <c:v>953</c:v>
                      </c:pt>
                      <c:pt idx="22">
                        <c:v>1075</c:v>
                      </c:pt>
                      <c:pt idx="23">
                        <c:v>1155</c:v>
                      </c:pt>
                      <c:pt idx="24">
                        <c:v>1279</c:v>
                      </c:pt>
                      <c:pt idx="25">
                        <c:v>1353</c:v>
                      </c:pt>
                      <c:pt idx="26">
                        <c:v>1443</c:v>
                      </c:pt>
                      <c:pt idx="27">
                        <c:v>1443</c:v>
                      </c:pt>
                      <c:pt idx="28">
                        <c:v>1443</c:v>
                      </c:pt>
                      <c:pt idx="29">
                        <c:v>1655</c:v>
                      </c:pt>
                      <c:pt idx="30">
                        <c:v>1796</c:v>
                      </c:pt>
                      <c:pt idx="31">
                        <c:v>1931</c:v>
                      </c:pt>
                      <c:pt idx="32">
                        <c:v>2072</c:v>
                      </c:pt>
                      <c:pt idx="33">
                        <c:v>2182</c:v>
                      </c:pt>
                      <c:pt idx="34">
                        <c:v>2182</c:v>
                      </c:pt>
                      <c:pt idx="35">
                        <c:v>2182</c:v>
                      </c:pt>
                      <c:pt idx="36">
                        <c:v>2484</c:v>
                      </c:pt>
                      <c:pt idx="37">
                        <c:v>2677</c:v>
                      </c:pt>
                      <c:pt idx="38">
                        <c:v>2981</c:v>
                      </c:pt>
                      <c:pt idx="39">
                        <c:v>3195</c:v>
                      </c:pt>
                      <c:pt idx="40">
                        <c:v>3409</c:v>
                      </c:pt>
                      <c:pt idx="41">
                        <c:v>3409</c:v>
                      </c:pt>
                      <c:pt idx="42">
                        <c:v>3409</c:v>
                      </c:pt>
                      <c:pt idx="43">
                        <c:v>3877</c:v>
                      </c:pt>
                      <c:pt idx="44">
                        <c:v>4233</c:v>
                      </c:pt>
                      <c:pt idx="45">
                        <c:v>4574</c:v>
                      </c:pt>
                      <c:pt idx="46">
                        <c:v>4647</c:v>
                      </c:pt>
                      <c:pt idx="47">
                        <c:v>5440</c:v>
                      </c:pt>
                      <c:pt idx="48">
                        <c:v>5440</c:v>
                      </c:pt>
                      <c:pt idx="49">
                        <c:v>5440</c:v>
                      </c:pt>
                      <c:pt idx="50">
                        <c:v>6852</c:v>
                      </c:pt>
                      <c:pt idx="51">
                        <c:v>7687</c:v>
                      </c:pt>
                      <c:pt idx="52">
                        <c:v>7837</c:v>
                      </c:pt>
                      <c:pt idx="53">
                        <c:v>7924</c:v>
                      </c:pt>
                      <c:pt idx="54">
                        <c:v>8024</c:v>
                      </c:pt>
                      <c:pt idx="55">
                        <c:v>8024</c:v>
                      </c:pt>
                      <c:pt idx="56">
                        <c:v>8024</c:v>
                      </c:pt>
                      <c:pt idx="57">
                        <c:v>8024</c:v>
                      </c:pt>
                      <c:pt idx="58">
                        <c:v>8149</c:v>
                      </c:pt>
                      <c:pt idx="59">
                        <c:v>8196</c:v>
                      </c:pt>
                      <c:pt idx="60">
                        <c:v>8332</c:v>
                      </c:pt>
                      <c:pt idx="61">
                        <c:v>8427</c:v>
                      </c:pt>
                      <c:pt idx="62">
                        <c:v>8427</c:v>
                      </c:pt>
                      <c:pt idx="63">
                        <c:v>8427</c:v>
                      </c:pt>
                      <c:pt idx="64">
                        <c:v>8532</c:v>
                      </c:pt>
                      <c:pt idx="65">
                        <c:v>8661</c:v>
                      </c:pt>
                      <c:pt idx="66">
                        <c:v>8751</c:v>
                      </c:pt>
                      <c:pt idx="67">
                        <c:v>8873</c:v>
                      </c:pt>
                      <c:pt idx="68">
                        <c:v>9047</c:v>
                      </c:pt>
                      <c:pt idx="69">
                        <c:v>9047</c:v>
                      </c:pt>
                      <c:pt idx="70">
                        <c:v>9047</c:v>
                      </c:pt>
                      <c:pt idx="71">
                        <c:v>9295</c:v>
                      </c:pt>
                      <c:pt idx="72">
                        <c:v>9580</c:v>
                      </c:pt>
                      <c:pt idx="73">
                        <c:v>9589</c:v>
                      </c:pt>
                      <c:pt idx="74">
                        <c:v>9594</c:v>
                      </c:pt>
                      <c:pt idx="75">
                        <c:v>9602</c:v>
                      </c:pt>
                      <c:pt idx="76">
                        <c:v>9602</c:v>
                      </c:pt>
                      <c:pt idx="77">
                        <c:v>9602</c:v>
                      </c:pt>
                      <c:pt idx="78">
                        <c:v>9617</c:v>
                      </c:pt>
                      <c:pt idx="79">
                        <c:v>9617</c:v>
                      </c:pt>
                      <c:pt idx="80">
                        <c:v>9631</c:v>
                      </c:pt>
                      <c:pt idx="81">
                        <c:v>9640</c:v>
                      </c:pt>
                      <c:pt idx="82">
                        <c:v>9656</c:v>
                      </c:pt>
                      <c:pt idx="83">
                        <c:v>9656</c:v>
                      </c:pt>
                      <c:pt idx="84">
                        <c:v>9656</c:v>
                      </c:pt>
                      <c:pt idx="85">
                        <c:v>9670</c:v>
                      </c:pt>
                      <c:pt idx="86">
                        <c:v>9678</c:v>
                      </c:pt>
                      <c:pt idx="87">
                        <c:v>9696</c:v>
                      </c:pt>
                      <c:pt idx="88">
                        <c:v>9810</c:v>
                      </c:pt>
                      <c:pt idx="89">
                        <c:v>9832</c:v>
                      </c:pt>
                      <c:pt idx="90">
                        <c:v>9832</c:v>
                      </c:pt>
                      <c:pt idx="91">
                        <c:v>9832</c:v>
                      </c:pt>
                      <c:pt idx="92">
                        <c:v>9832</c:v>
                      </c:pt>
                      <c:pt idx="93">
                        <c:v>9877</c:v>
                      </c:pt>
                      <c:pt idx="94">
                        <c:v>9881</c:v>
                      </c:pt>
                      <c:pt idx="95">
                        <c:v>9883</c:v>
                      </c:pt>
                      <c:pt idx="96">
                        <c:v>9873</c:v>
                      </c:pt>
                      <c:pt idx="97">
                        <c:v>9873</c:v>
                      </c:pt>
                      <c:pt idx="98">
                        <c:v>9873</c:v>
                      </c:pt>
                      <c:pt idx="99">
                        <c:v>9884</c:v>
                      </c:pt>
                      <c:pt idx="100">
                        <c:v>9886</c:v>
                      </c:pt>
                      <c:pt idx="101">
                        <c:v>9908</c:v>
                      </c:pt>
                      <c:pt idx="102">
                        <c:v>9910</c:v>
                      </c:pt>
                      <c:pt idx="103">
                        <c:v>9909</c:v>
                      </c:pt>
                      <c:pt idx="104">
                        <c:v>9909</c:v>
                      </c:pt>
                      <c:pt idx="105">
                        <c:v>9909</c:v>
                      </c:pt>
                      <c:pt idx="106">
                        <c:v>9907</c:v>
                      </c:pt>
                      <c:pt idx="107">
                        <c:v>9909</c:v>
                      </c:pt>
                      <c:pt idx="108">
                        <c:v>9911</c:v>
                      </c:pt>
                      <c:pt idx="109">
                        <c:v>9913</c:v>
                      </c:pt>
                      <c:pt idx="110">
                        <c:v>9905</c:v>
                      </c:pt>
                      <c:pt idx="111">
                        <c:v>9905</c:v>
                      </c:pt>
                      <c:pt idx="112">
                        <c:v>9905</c:v>
                      </c:pt>
                      <c:pt idx="113">
                        <c:v>9909</c:v>
                      </c:pt>
                      <c:pt idx="114">
                        <c:v>9899</c:v>
                      </c:pt>
                      <c:pt idx="115">
                        <c:v>9900</c:v>
                      </c:pt>
                      <c:pt idx="116">
                        <c:v>9900</c:v>
                      </c:pt>
                      <c:pt idx="117">
                        <c:v>9901</c:v>
                      </c:pt>
                      <c:pt idx="118">
                        <c:v>9901</c:v>
                      </c:pt>
                      <c:pt idx="119">
                        <c:v>9901</c:v>
                      </c:pt>
                      <c:pt idx="120">
                        <c:v>9905</c:v>
                      </c:pt>
                      <c:pt idx="121">
                        <c:v>9905</c:v>
                      </c:pt>
                      <c:pt idx="122">
                        <c:v>9902</c:v>
                      </c:pt>
                      <c:pt idx="123">
                        <c:v>9897</c:v>
                      </c:pt>
                      <c:pt idx="124">
                        <c:v>9897</c:v>
                      </c:pt>
                      <c:pt idx="125">
                        <c:v>9897</c:v>
                      </c:pt>
                      <c:pt idx="126">
                        <c:v>9897</c:v>
                      </c:pt>
                      <c:pt idx="127">
                        <c:v>9900</c:v>
                      </c:pt>
                      <c:pt idx="128">
                        <c:v>9898</c:v>
                      </c:pt>
                      <c:pt idx="129">
                        <c:v>9900</c:v>
                      </c:pt>
                      <c:pt idx="130">
                        <c:v>9894</c:v>
                      </c:pt>
                      <c:pt idx="131">
                        <c:v>9896</c:v>
                      </c:pt>
                      <c:pt idx="132">
                        <c:v>9896</c:v>
                      </c:pt>
                      <c:pt idx="133">
                        <c:v>9896</c:v>
                      </c:pt>
                      <c:pt idx="134">
                        <c:v>9896</c:v>
                      </c:pt>
                      <c:pt idx="135">
                        <c:v>9898</c:v>
                      </c:pt>
                      <c:pt idx="136">
                        <c:v>9896</c:v>
                      </c:pt>
                      <c:pt idx="137">
                        <c:v>9896</c:v>
                      </c:pt>
                      <c:pt idx="138">
                        <c:v>9896</c:v>
                      </c:pt>
                      <c:pt idx="139">
                        <c:v>9896</c:v>
                      </c:pt>
                      <c:pt idx="140">
                        <c:v>9896</c:v>
                      </c:pt>
                      <c:pt idx="141">
                        <c:v>9896</c:v>
                      </c:pt>
                      <c:pt idx="142">
                        <c:v>9896</c:v>
                      </c:pt>
                      <c:pt idx="143">
                        <c:v>9896</c:v>
                      </c:pt>
                      <c:pt idx="144">
                        <c:v>9896</c:v>
                      </c:pt>
                      <c:pt idx="145">
                        <c:v>9895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B83A-4CB5-A888-03089E0454B7}"/>
                  </c:ext>
                </c:extLst>
              </c15:ser>
            </c15:filteredLineSeries>
            <c15:filteredLineSeries>
              <c15:ser>
                <c:idx val="16"/>
                <c:order val="1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Data'!$R$3</c15:sqref>
                        </c15:formulaRef>
                      </c:ext>
                    </c:extLst>
                    <c:strCache>
                      <c:ptCount val="1"/>
                      <c:pt idx="0">
                        <c:v>2022 # students Confirmed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Data'!$R$5:$R$150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46"/>
                      <c:pt idx="0">
                        <c:v>0</c:v>
                      </c:pt>
                      <c:pt idx="1">
                        <c:v>0</c:v>
                      </c:pt>
                      <c:pt idx="2">
                        <c:v>1</c:v>
                      </c:pt>
                      <c:pt idx="3">
                        <c:v>2</c:v>
                      </c:pt>
                      <c:pt idx="4">
                        <c:v>2</c:v>
                      </c:pt>
                      <c:pt idx="5">
                        <c:v>2</c:v>
                      </c:pt>
                      <c:pt idx="6">
                        <c:v>2</c:v>
                      </c:pt>
                      <c:pt idx="7">
                        <c:v>2</c:v>
                      </c:pt>
                      <c:pt idx="8">
                        <c:v>2</c:v>
                      </c:pt>
                      <c:pt idx="9">
                        <c:v>2</c:v>
                      </c:pt>
                      <c:pt idx="10">
                        <c:v>2</c:v>
                      </c:pt>
                      <c:pt idx="11">
                        <c:v>2</c:v>
                      </c:pt>
                      <c:pt idx="12">
                        <c:v>2</c:v>
                      </c:pt>
                      <c:pt idx="13">
                        <c:v>2</c:v>
                      </c:pt>
                      <c:pt idx="14">
                        <c:v>2</c:v>
                      </c:pt>
                      <c:pt idx="15">
                        <c:v>2</c:v>
                      </c:pt>
                      <c:pt idx="16">
                        <c:v>2</c:v>
                      </c:pt>
                      <c:pt idx="17">
                        <c:v>2</c:v>
                      </c:pt>
                      <c:pt idx="18">
                        <c:v>2</c:v>
                      </c:pt>
                      <c:pt idx="19">
                        <c:v>2</c:v>
                      </c:pt>
                      <c:pt idx="20">
                        <c:v>2</c:v>
                      </c:pt>
                      <c:pt idx="21">
                        <c:v>2</c:v>
                      </c:pt>
                      <c:pt idx="22">
                        <c:v>2</c:v>
                      </c:pt>
                      <c:pt idx="23">
                        <c:v>2</c:v>
                      </c:pt>
                      <c:pt idx="24">
                        <c:v>2</c:v>
                      </c:pt>
                      <c:pt idx="25">
                        <c:v>2</c:v>
                      </c:pt>
                      <c:pt idx="26">
                        <c:v>2</c:v>
                      </c:pt>
                      <c:pt idx="27">
                        <c:v>2</c:v>
                      </c:pt>
                      <c:pt idx="28">
                        <c:v>2</c:v>
                      </c:pt>
                      <c:pt idx="29">
                        <c:v>2</c:v>
                      </c:pt>
                      <c:pt idx="30">
                        <c:v>2</c:v>
                      </c:pt>
                      <c:pt idx="31">
                        <c:v>2</c:v>
                      </c:pt>
                      <c:pt idx="32">
                        <c:v>2</c:v>
                      </c:pt>
                      <c:pt idx="33">
                        <c:v>2</c:v>
                      </c:pt>
                      <c:pt idx="34">
                        <c:v>2</c:v>
                      </c:pt>
                      <c:pt idx="35">
                        <c:v>2</c:v>
                      </c:pt>
                      <c:pt idx="36">
                        <c:v>2</c:v>
                      </c:pt>
                      <c:pt idx="37">
                        <c:v>2</c:v>
                      </c:pt>
                      <c:pt idx="38">
                        <c:v>2</c:v>
                      </c:pt>
                      <c:pt idx="39">
                        <c:v>2</c:v>
                      </c:pt>
                      <c:pt idx="40">
                        <c:v>2</c:v>
                      </c:pt>
                      <c:pt idx="41">
                        <c:v>2</c:v>
                      </c:pt>
                      <c:pt idx="42">
                        <c:v>2</c:v>
                      </c:pt>
                      <c:pt idx="43">
                        <c:v>3</c:v>
                      </c:pt>
                      <c:pt idx="44">
                        <c:v>7</c:v>
                      </c:pt>
                      <c:pt idx="45">
                        <c:v>7</c:v>
                      </c:pt>
                      <c:pt idx="46">
                        <c:v>8</c:v>
                      </c:pt>
                      <c:pt idx="47">
                        <c:v>9</c:v>
                      </c:pt>
                      <c:pt idx="48">
                        <c:v>9</c:v>
                      </c:pt>
                      <c:pt idx="49">
                        <c:v>9</c:v>
                      </c:pt>
                      <c:pt idx="50">
                        <c:v>11</c:v>
                      </c:pt>
                      <c:pt idx="51">
                        <c:v>13</c:v>
                      </c:pt>
                      <c:pt idx="52">
                        <c:v>13</c:v>
                      </c:pt>
                      <c:pt idx="53">
                        <c:v>13</c:v>
                      </c:pt>
                      <c:pt idx="54">
                        <c:v>12</c:v>
                      </c:pt>
                      <c:pt idx="55">
                        <c:v>12</c:v>
                      </c:pt>
                      <c:pt idx="56">
                        <c:v>12</c:v>
                      </c:pt>
                      <c:pt idx="57">
                        <c:v>12</c:v>
                      </c:pt>
                      <c:pt idx="58">
                        <c:v>12</c:v>
                      </c:pt>
                      <c:pt idx="59">
                        <c:v>13</c:v>
                      </c:pt>
                      <c:pt idx="60">
                        <c:v>14</c:v>
                      </c:pt>
                      <c:pt idx="61">
                        <c:v>16</c:v>
                      </c:pt>
                      <c:pt idx="62">
                        <c:v>16</c:v>
                      </c:pt>
                      <c:pt idx="63">
                        <c:v>16</c:v>
                      </c:pt>
                      <c:pt idx="64">
                        <c:v>17</c:v>
                      </c:pt>
                      <c:pt idx="65">
                        <c:v>19</c:v>
                      </c:pt>
                      <c:pt idx="66">
                        <c:v>24</c:v>
                      </c:pt>
                      <c:pt idx="67">
                        <c:v>36</c:v>
                      </c:pt>
                      <c:pt idx="68">
                        <c:v>47</c:v>
                      </c:pt>
                      <c:pt idx="69">
                        <c:v>47</c:v>
                      </c:pt>
                      <c:pt idx="70">
                        <c:v>47</c:v>
                      </c:pt>
                      <c:pt idx="71">
                        <c:v>186</c:v>
                      </c:pt>
                      <c:pt idx="72">
                        <c:v>195</c:v>
                      </c:pt>
                      <c:pt idx="73">
                        <c:v>240</c:v>
                      </c:pt>
                      <c:pt idx="74">
                        <c:v>375</c:v>
                      </c:pt>
                      <c:pt idx="75">
                        <c:v>368</c:v>
                      </c:pt>
                      <c:pt idx="76">
                        <c:v>368</c:v>
                      </c:pt>
                      <c:pt idx="77">
                        <c:v>368</c:v>
                      </c:pt>
                      <c:pt idx="78">
                        <c:v>353</c:v>
                      </c:pt>
                      <c:pt idx="79">
                        <c:v>348</c:v>
                      </c:pt>
                      <c:pt idx="80">
                        <c:v>335</c:v>
                      </c:pt>
                      <c:pt idx="81">
                        <c:v>328</c:v>
                      </c:pt>
                      <c:pt idx="82">
                        <c:v>310</c:v>
                      </c:pt>
                      <c:pt idx="83">
                        <c:v>310</c:v>
                      </c:pt>
                      <c:pt idx="84">
                        <c:v>310</c:v>
                      </c:pt>
                      <c:pt idx="85">
                        <c:v>295</c:v>
                      </c:pt>
                      <c:pt idx="86">
                        <c:v>284</c:v>
                      </c:pt>
                      <c:pt idx="87">
                        <c:v>263</c:v>
                      </c:pt>
                      <c:pt idx="88">
                        <c:v>203</c:v>
                      </c:pt>
                      <c:pt idx="89">
                        <c:v>87</c:v>
                      </c:pt>
                      <c:pt idx="90">
                        <c:v>87</c:v>
                      </c:pt>
                      <c:pt idx="91">
                        <c:v>87</c:v>
                      </c:pt>
                      <c:pt idx="92">
                        <c:v>87</c:v>
                      </c:pt>
                      <c:pt idx="93">
                        <c:v>71</c:v>
                      </c:pt>
                      <c:pt idx="94">
                        <c:v>71</c:v>
                      </c:pt>
                      <c:pt idx="95">
                        <c:v>70</c:v>
                      </c:pt>
                      <c:pt idx="96">
                        <c:v>69</c:v>
                      </c:pt>
                      <c:pt idx="97">
                        <c:v>69</c:v>
                      </c:pt>
                      <c:pt idx="98">
                        <c:v>69</c:v>
                      </c:pt>
                      <c:pt idx="99">
                        <c:v>58</c:v>
                      </c:pt>
                      <c:pt idx="100">
                        <c:v>50</c:v>
                      </c:pt>
                      <c:pt idx="101">
                        <c:v>48</c:v>
                      </c:pt>
                      <c:pt idx="102">
                        <c:v>46</c:v>
                      </c:pt>
                      <c:pt idx="103">
                        <c:v>42</c:v>
                      </c:pt>
                      <c:pt idx="104">
                        <c:v>42</c:v>
                      </c:pt>
                      <c:pt idx="105">
                        <c:v>42</c:v>
                      </c:pt>
                      <c:pt idx="106">
                        <c:v>40</c:v>
                      </c:pt>
                      <c:pt idx="107">
                        <c:v>39</c:v>
                      </c:pt>
                      <c:pt idx="108">
                        <c:v>37</c:v>
                      </c:pt>
                      <c:pt idx="109">
                        <c:v>35</c:v>
                      </c:pt>
                      <c:pt idx="110">
                        <c:v>35</c:v>
                      </c:pt>
                      <c:pt idx="111">
                        <c:v>35</c:v>
                      </c:pt>
                      <c:pt idx="112">
                        <c:v>35</c:v>
                      </c:pt>
                      <c:pt idx="113">
                        <c:v>33</c:v>
                      </c:pt>
                      <c:pt idx="114">
                        <c:v>32</c:v>
                      </c:pt>
                      <c:pt idx="115">
                        <c:v>29</c:v>
                      </c:pt>
                      <c:pt idx="116">
                        <c:v>27</c:v>
                      </c:pt>
                      <c:pt idx="117">
                        <c:v>27</c:v>
                      </c:pt>
                      <c:pt idx="118">
                        <c:v>27</c:v>
                      </c:pt>
                      <c:pt idx="119">
                        <c:v>27</c:v>
                      </c:pt>
                      <c:pt idx="120">
                        <c:v>27</c:v>
                      </c:pt>
                      <c:pt idx="121">
                        <c:v>27</c:v>
                      </c:pt>
                      <c:pt idx="122">
                        <c:v>27</c:v>
                      </c:pt>
                      <c:pt idx="123">
                        <c:v>26</c:v>
                      </c:pt>
                      <c:pt idx="124">
                        <c:v>26</c:v>
                      </c:pt>
                      <c:pt idx="125">
                        <c:v>26</c:v>
                      </c:pt>
                      <c:pt idx="126">
                        <c:v>26</c:v>
                      </c:pt>
                      <c:pt idx="127">
                        <c:v>25</c:v>
                      </c:pt>
                      <c:pt idx="128">
                        <c:v>24</c:v>
                      </c:pt>
                      <c:pt idx="129">
                        <c:v>17</c:v>
                      </c:pt>
                      <c:pt idx="130">
                        <c:v>17</c:v>
                      </c:pt>
                      <c:pt idx="131">
                        <c:v>16</c:v>
                      </c:pt>
                      <c:pt idx="132">
                        <c:v>16</c:v>
                      </c:pt>
                      <c:pt idx="133">
                        <c:v>16</c:v>
                      </c:pt>
                      <c:pt idx="134">
                        <c:v>16</c:v>
                      </c:pt>
                      <c:pt idx="135">
                        <c:v>15</c:v>
                      </c:pt>
                      <c:pt idx="136">
                        <c:v>14</c:v>
                      </c:pt>
                      <c:pt idx="137">
                        <c:v>14</c:v>
                      </c:pt>
                      <c:pt idx="138">
                        <c:v>14</c:v>
                      </c:pt>
                      <c:pt idx="139">
                        <c:v>14</c:v>
                      </c:pt>
                      <c:pt idx="140">
                        <c:v>14</c:v>
                      </c:pt>
                      <c:pt idx="141">
                        <c:v>12</c:v>
                      </c:pt>
                      <c:pt idx="142">
                        <c:v>12</c:v>
                      </c:pt>
                      <c:pt idx="143">
                        <c:v>11</c:v>
                      </c:pt>
                      <c:pt idx="144">
                        <c:v>11</c:v>
                      </c:pt>
                      <c:pt idx="145">
                        <c:v>11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B83A-4CB5-A888-03089E0454B7}"/>
                  </c:ext>
                </c:extLst>
              </c15:ser>
            </c15:filteredLineSeries>
            <c15:filteredLineSeries>
              <c15:ser>
                <c:idx val="17"/>
                <c:order val="1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Data'!$S$3</c15:sqref>
                        </c15:formulaRef>
                      </c:ext>
                    </c:extLst>
                    <c:strCache>
                      <c:ptCount val="1"/>
                      <c:pt idx="0">
                        <c:v>2022 % Students PAID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Data'!$S$5:$S$150</c15:sqref>
                        </c15:formulaRef>
                      </c:ext>
                    </c:extLst>
                    <c:numCache>
                      <c:formatCode>0.0%</c:formatCode>
                      <c:ptCount val="146"/>
                      <c:pt idx="0">
                        <c:v>0</c:v>
                      </c:pt>
                      <c:pt idx="1">
                        <c:v>0</c:v>
                      </c:pt>
                      <c:pt idx="2">
                        <c:v>1.227078450296429E-2</c:v>
                      </c:pt>
                      <c:pt idx="3">
                        <c:v>3.3296793642093724E-2</c:v>
                      </c:pt>
                      <c:pt idx="4">
                        <c:v>4.4507962433646388E-2</c:v>
                      </c:pt>
                      <c:pt idx="5">
                        <c:v>5.211990278152849E-2</c:v>
                      </c:pt>
                      <c:pt idx="6">
                        <c:v>5.211990278152849E-2</c:v>
                      </c:pt>
                      <c:pt idx="7">
                        <c:v>5.211990278152849E-2</c:v>
                      </c:pt>
                      <c:pt idx="8">
                        <c:v>6.2466487935656838E-2</c:v>
                      </c:pt>
                      <c:pt idx="9">
                        <c:v>6.8754163890739503E-2</c:v>
                      </c:pt>
                      <c:pt idx="10">
                        <c:v>7.4514466904478799E-2</c:v>
                      </c:pt>
                      <c:pt idx="11">
                        <c:v>8.0755112742527529E-2</c:v>
                      </c:pt>
                      <c:pt idx="12">
                        <c:v>8.6209141815340534E-2</c:v>
                      </c:pt>
                      <c:pt idx="13">
                        <c:v>8.6209141815340534E-2</c:v>
                      </c:pt>
                      <c:pt idx="14">
                        <c:v>8.6209141815340534E-2</c:v>
                      </c:pt>
                      <c:pt idx="15">
                        <c:v>9.592233009708738E-2</c:v>
                      </c:pt>
                      <c:pt idx="16">
                        <c:v>0.10018027298480556</c:v>
                      </c:pt>
                      <c:pt idx="17">
                        <c:v>0.10594249201277955</c:v>
                      </c:pt>
                      <c:pt idx="18">
                        <c:v>0.11426390125970225</c:v>
                      </c:pt>
                      <c:pt idx="19">
                        <c:v>0.12058711881563963</c:v>
                      </c:pt>
                      <c:pt idx="20">
                        <c:v>0.12058711881563963</c:v>
                      </c:pt>
                      <c:pt idx="21">
                        <c:v>0.12058711881563963</c:v>
                      </c:pt>
                      <c:pt idx="22">
                        <c:v>0.1351861167002012</c:v>
                      </c:pt>
                      <c:pt idx="23">
                        <c:v>0.14299863810820848</c:v>
                      </c:pt>
                      <c:pt idx="24">
                        <c:v>0.15722188076213892</c:v>
                      </c:pt>
                      <c:pt idx="25">
                        <c:v>0.16544387380777698</c:v>
                      </c:pt>
                      <c:pt idx="26">
                        <c:v>0.17438066465256796</c:v>
                      </c:pt>
                      <c:pt idx="27">
                        <c:v>0.17438066465256796</c:v>
                      </c:pt>
                      <c:pt idx="28">
                        <c:v>0.17438066465256796</c:v>
                      </c:pt>
                      <c:pt idx="29">
                        <c:v>0.19562647754137116</c:v>
                      </c:pt>
                      <c:pt idx="30">
                        <c:v>0.20966612187718889</c:v>
                      </c:pt>
                      <c:pt idx="31">
                        <c:v>0.22254235334793132</c:v>
                      </c:pt>
                      <c:pt idx="32">
                        <c:v>0.23612535612535612</c:v>
                      </c:pt>
                      <c:pt idx="33">
                        <c:v>0.246386630532972</c:v>
                      </c:pt>
                      <c:pt idx="34">
                        <c:v>0.246386630532972</c:v>
                      </c:pt>
                      <c:pt idx="35">
                        <c:v>0.246386630532972</c:v>
                      </c:pt>
                      <c:pt idx="36">
                        <c:v>0.27683049147442329</c:v>
                      </c:pt>
                      <c:pt idx="37">
                        <c:v>0.29570308185131999</c:v>
                      </c:pt>
                      <c:pt idx="38">
                        <c:v>0.3262201794703436</c:v>
                      </c:pt>
                      <c:pt idx="39">
                        <c:v>0.34743366681165722</c:v>
                      </c:pt>
                      <c:pt idx="40">
                        <c:v>0.36762644235953845</c:v>
                      </c:pt>
                      <c:pt idx="41">
                        <c:v>0.36762644235953845</c:v>
                      </c:pt>
                      <c:pt idx="42">
                        <c:v>0.36762644235953845</c:v>
                      </c:pt>
                      <c:pt idx="43">
                        <c:v>0.41306200724483272</c:v>
                      </c:pt>
                      <c:pt idx="44">
                        <c:v>0.4464718911507225</c:v>
                      </c:pt>
                      <c:pt idx="45">
                        <c:v>0.47825177749895442</c:v>
                      </c:pt>
                      <c:pt idx="46">
                        <c:v>0.48016119032858029</c:v>
                      </c:pt>
                      <c:pt idx="47">
                        <c:v>0.55663562877315054</c:v>
                      </c:pt>
                      <c:pt idx="48">
                        <c:v>0.55663562877315054</c:v>
                      </c:pt>
                      <c:pt idx="49">
                        <c:v>0.55663562877315054</c:v>
                      </c:pt>
                      <c:pt idx="50">
                        <c:v>0.68926667337290015</c:v>
                      </c:pt>
                      <c:pt idx="51">
                        <c:v>0.76571371650562803</c:v>
                      </c:pt>
                      <c:pt idx="52">
                        <c:v>0.77910329058554528</c:v>
                      </c:pt>
                      <c:pt idx="53">
                        <c:v>0.78908583947420829</c:v>
                      </c:pt>
                      <c:pt idx="54">
                        <c:v>0.79864636209813877</c:v>
                      </c:pt>
                      <c:pt idx="55">
                        <c:v>0.79864636209813877</c:v>
                      </c:pt>
                      <c:pt idx="56">
                        <c:v>0.79864636209813877</c:v>
                      </c:pt>
                      <c:pt idx="57">
                        <c:v>0.79864636209813877</c:v>
                      </c:pt>
                      <c:pt idx="58">
                        <c:v>0.80939610647596349</c:v>
                      </c:pt>
                      <c:pt idx="59">
                        <c:v>0.81357951161405595</c:v>
                      </c:pt>
                      <c:pt idx="60">
                        <c:v>0.82823061630218686</c:v>
                      </c:pt>
                      <c:pt idx="61">
                        <c:v>0.83734101748807632</c:v>
                      </c:pt>
                      <c:pt idx="62">
                        <c:v>0.83734101748807632</c:v>
                      </c:pt>
                      <c:pt idx="63">
                        <c:v>0.83734101748807632</c:v>
                      </c:pt>
                      <c:pt idx="64">
                        <c:v>0.84684863523573206</c:v>
                      </c:pt>
                      <c:pt idx="65">
                        <c:v>0.86067773029911554</c:v>
                      </c:pt>
                      <c:pt idx="66">
                        <c:v>0.87057302029446881</c:v>
                      </c:pt>
                      <c:pt idx="67">
                        <c:v>0.87921125644074516</c:v>
                      </c:pt>
                      <c:pt idx="68">
                        <c:v>0.89556523460700854</c:v>
                      </c:pt>
                      <c:pt idx="69">
                        <c:v>0.89556523460700854</c:v>
                      </c:pt>
                      <c:pt idx="70">
                        <c:v>0.89556523460700854</c:v>
                      </c:pt>
                      <c:pt idx="71">
                        <c:v>0.9205704664751907</c:v>
                      </c:pt>
                      <c:pt idx="72">
                        <c:v>0.94635977477032496</c:v>
                      </c:pt>
                      <c:pt idx="73">
                        <c:v>0.97558246006714822</c:v>
                      </c:pt>
                      <c:pt idx="74">
                        <c:v>0.96238338850436356</c:v>
                      </c:pt>
                      <c:pt idx="75">
                        <c:v>0.9630892678034102</c:v>
                      </c:pt>
                      <c:pt idx="76">
                        <c:v>0.9630892678034102</c:v>
                      </c:pt>
                      <c:pt idx="77">
                        <c:v>0.9630892678034102</c:v>
                      </c:pt>
                      <c:pt idx="78">
                        <c:v>0.96449704142011838</c:v>
                      </c:pt>
                      <c:pt idx="79">
                        <c:v>0.9649809351796107</c:v>
                      </c:pt>
                      <c:pt idx="80">
                        <c:v>0.96069825436408973</c:v>
                      </c:pt>
                      <c:pt idx="81">
                        <c:v>0.96035066746363817</c:v>
                      </c:pt>
                      <c:pt idx="82">
                        <c:v>0.96223218734429494</c:v>
                      </c:pt>
                      <c:pt idx="83">
                        <c:v>0.96223218734429494</c:v>
                      </c:pt>
                      <c:pt idx="84">
                        <c:v>0.96223218734429494</c:v>
                      </c:pt>
                      <c:pt idx="85">
                        <c:v>0.9632433509313677</c:v>
                      </c:pt>
                      <c:pt idx="86">
                        <c:v>0.96212347151804356</c:v>
                      </c:pt>
                      <c:pt idx="87">
                        <c:v>0.96420047732696901</c:v>
                      </c:pt>
                      <c:pt idx="88">
                        <c:v>0.97573105231748558</c:v>
                      </c:pt>
                      <c:pt idx="89">
                        <c:v>0.98507163610860637</c:v>
                      </c:pt>
                      <c:pt idx="90">
                        <c:v>0.98507163610860637</c:v>
                      </c:pt>
                      <c:pt idx="91">
                        <c:v>0.98507163610860637</c:v>
                      </c:pt>
                      <c:pt idx="92">
                        <c:v>0.98507163610860637</c:v>
                      </c:pt>
                      <c:pt idx="93">
                        <c:v>0.98858973075768186</c:v>
                      </c:pt>
                      <c:pt idx="94">
                        <c:v>0.98899009108197378</c:v>
                      </c:pt>
                      <c:pt idx="95">
                        <c:v>0.98681977034448332</c:v>
                      </c:pt>
                      <c:pt idx="96">
                        <c:v>0.98710257948410318</c:v>
                      </c:pt>
                      <c:pt idx="97">
                        <c:v>0.98710257948410318</c:v>
                      </c:pt>
                      <c:pt idx="98">
                        <c:v>0.98710257948410318</c:v>
                      </c:pt>
                      <c:pt idx="99">
                        <c:v>0.98830116988301175</c:v>
                      </c:pt>
                      <c:pt idx="100">
                        <c:v>0.98919351610966577</c:v>
                      </c:pt>
                      <c:pt idx="101">
                        <c:v>0.99189108018820704</c:v>
                      </c:pt>
                      <c:pt idx="102">
                        <c:v>0.99159495697418454</c:v>
                      </c:pt>
                      <c:pt idx="103">
                        <c:v>0.99209050861033243</c:v>
                      </c:pt>
                      <c:pt idx="104">
                        <c:v>0.99209050861033243</c:v>
                      </c:pt>
                      <c:pt idx="105">
                        <c:v>0.99209050861033243</c:v>
                      </c:pt>
                      <c:pt idx="106">
                        <c:v>0.99228766025641024</c:v>
                      </c:pt>
                      <c:pt idx="107">
                        <c:v>0.99248798076923073</c:v>
                      </c:pt>
                      <c:pt idx="108">
                        <c:v>0.99268830128205132</c:v>
                      </c:pt>
                      <c:pt idx="109">
                        <c:v>0.99288862179487181</c:v>
                      </c:pt>
                      <c:pt idx="110">
                        <c:v>0.99288291900561343</c:v>
                      </c:pt>
                      <c:pt idx="111">
                        <c:v>0.99288291900561343</c:v>
                      </c:pt>
                      <c:pt idx="112">
                        <c:v>0.99288291900561343</c:v>
                      </c:pt>
                      <c:pt idx="113">
                        <c:v>0.9930847865303668</c:v>
                      </c:pt>
                      <c:pt idx="114">
                        <c:v>0.99317748570281927</c:v>
                      </c:pt>
                      <c:pt idx="115">
                        <c:v>0.99377635013049592</c:v>
                      </c:pt>
                      <c:pt idx="116">
                        <c:v>0.99407571041269205</c:v>
                      </c:pt>
                      <c:pt idx="117">
                        <c:v>0.99407630522088353</c:v>
                      </c:pt>
                      <c:pt idx="118">
                        <c:v>0.99407630522088353</c:v>
                      </c:pt>
                      <c:pt idx="119">
                        <c:v>0.99407630522088353</c:v>
                      </c:pt>
                      <c:pt idx="120">
                        <c:v>0.99447791164658639</c:v>
                      </c:pt>
                      <c:pt idx="121">
                        <c:v>0.99447791164658639</c:v>
                      </c:pt>
                      <c:pt idx="122">
                        <c:v>0.99457613499397346</c:v>
                      </c:pt>
                      <c:pt idx="123">
                        <c:v>0.99467336683417085</c:v>
                      </c:pt>
                      <c:pt idx="124">
                        <c:v>0.99467336683417085</c:v>
                      </c:pt>
                      <c:pt idx="125">
                        <c:v>0.99467336683417085</c:v>
                      </c:pt>
                      <c:pt idx="126">
                        <c:v>0.99467336683417085</c:v>
                      </c:pt>
                      <c:pt idx="127">
                        <c:v>0.99527495727354987</c:v>
                      </c:pt>
                      <c:pt idx="128">
                        <c:v>0.99507389162561577</c:v>
                      </c:pt>
                      <c:pt idx="129">
                        <c:v>0.99577549788774899</c:v>
                      </c:pt>
                      <c:pt idx="130">
                        <c:v>0.99547238152731665</c:v>
                      </c:pt>
                      <c:pt idx="131">
                        <c:v>0.99547329242530935</c:v>
                      </c:pt>
                      <c:pt idx="132">
                        <c:v>0.99547329242530935</c:v>
                      </c:pt>
                      <c:pt idx="133">
                        <c:v>0.99547329242530935</c:v>
                      </c:pt>
                      <c:pt idx="134">
                        <c:v>0.99547329242530935</c:v>
                      </c:pt>
                      <c:pt idx="135">
                        <c:v>0.99557433112049887</c:v>
                      </c:pt>
                      <c:pt idx="136">
                        <c:v>0.99577379754477757</c:v>
                      </c:pt>
                      <c:pt idx="137">
                        <c:v>0.99577379754477757</c:v>
                      </c:pt>
                      <c:pt idx="138">
                        <c:v>0.99577379754477757</c:v>
                      </c:pt>
                      <c:pt idx="139">
                        <c:v>0.99577379754477757</c:v>
                      </c:pt>
                      <c:pt idx="140">
                        <c:v>0.99577379754477757</c:v>
                      </c:pt>
                      <c:pt idx="141">
                        <c:v>0.99587400623930766</c:v>
                      </c:pt>
                      <c:pt idx="142">
                        <c:v>0.99587400623930766</c:v>
                      </c:pt>
                      <c:pt idx="143">
                        <c:v>0.99587400623930766</c:v>
                      </c:pt>
                      <c:pt idx="144">
                        <c:v>0.99587400623930766</c:v>
                      </c:pt>
                      <c:pt idx="145">
                        <c:v>0.99587359098228667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2-B83A-4CB5-A888-03089E0454B7}"/>
                  </c:ext>
                </c:extLst>
              </c15:ser>
            </c15:filteredLineSeries>
            <c15:filteredLineSeries>
              <c15:ser>
                <c:idx val="18"/>
                <c:order val="1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Data'!$T$3</c15:sqref>
                        </c15:formulaRef>
                      </c:ext>
                    </c:extLst>
                    <c:strCache>
                      <c:ptCount val="1"/>
                      <c:pt idx="0">
                        <c:v>2022 Tuition Finalized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Data'!$T$5:$T$150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46"/>
                      <c:pt idx="0">
                        <c:v>0</c:v>
                      </c:pt>
                      <c:pt idx="1">
                        <c:v>0</c:v>
                      </c:pt>
                      <c:pt idx="2">
                        <c:v>234789.38</c:v>
                      </c:pt>
                      <c:pt idx="3">
                        <c:v>682485.52</c:v>
                      </c:pt>
                      <c:pt idx="4">
                        <c:v>944846</c:v>
                      </c:pt>
                      <c:pt idx="5">
                        <c:v>1134620.42</c:v>
                      </c:pt>
                      <c:pt idx="6">
                        <c:v>1134620.42</c:v>
                      </c:pt>
                      <c:pt idx="7">
                        <c:v>1134620.42</c:v>
                      </c:pt>
                      <c:pt idx="8">
                        <c:v>1411714.3199999998</c:v>
                      </c:pt>
                      <c:pt idx="9">
                        <c:v>1584561.5999999999</c:v>
                      </c:pt>
                      <c:pt idx="10">
                        <c:v>1751246.28</c:v>
                      </c:pt>
                      <c:pt idx="11">
                        <c:v>1976150</c:v>
                      </c:pt>
                      <c:pt idx="12">
                        <c:v>2178999.84</c:v>
                      </c:pt>
                      <c:pt idx="13">
                        <c:v>2178999.84</c:v>
                      </c:pt>
                      <c:pt idx="14">
                        <c:v>2178999.84</c:v>
                      </c:pt>
                      <c:pt idx="15">
                        <c:v>2543322.41</c:v>
                      </c:pt>
                      <c:pt idx="16">
                        <c:v>2736447.41</c:v>
                      </c:pt>
                      <c:pt idx="17">
                        <c:v>2960835.0500000003</c:v>
                      </c:pt>
                      <c:pt idx="18">
                        <c:v>3295577.99</c:v>
                      </c:pt>
                      <c:pt idx="19">
                        <c:v>3542723.41</c:v>
                      </c:pt>
                      <c:pt idx="20">
                        <c:v>3542723.41</c:v>
                      </c:pt>
                      <c:pt idx="21">
                        <c:v>3542723.41</c:v>
                      </c:pt>
                      <c:pt idx="22">
                        <c:v>4002238.37</c:v>
                      </c:pt>
                      <c:pt idx="23">
                        <c:v>4288274.0900000008</c:v>
                      </c:pt>
                      <c:pt idx="24">
                        <c:v>4942993.5599999996</c:v>
                      </c:pt>
                      <c:pt idx="25">
                        <c:v>5283635.96</c:v>
                      </c:pt>
                      <c:pt idx="26">
                        <c:v>5548202.1399999997</c:v>
                      </c:pt>
                      <c:pt idx="27">
                        <c:v>5548202.1399999997</c:v>
                      </c:pt>
                      <c:pt idx="28">
                        <c:v>5548202.1399999997</c:v>
                      </c:pt>
                      <c:pt idx="29">
                        <c:v>6263916.5199999996</c:v>
                      </c:pt>
                      <c:pt idx="30">
                        <c:v>6858123.0999999996</c:v>
                      </c:pt>
                      <c:pt idx="31">
                        <c:v>7461366.54</c:v>
                      </c:pt>
                      <c:pt idx="32">
                        <c:v>8089466.8600000003</c:v>
                      </c:pt>
                      <c:pt idx="33">
                        <c:v>8549983.4000000004</c:v>
                      </c:pt>
                      <c:pt idx="34">
                        <c:v>8549983.4000000004</c:v>
                      </c:pt>
                      <c:pt idx="35">
                        <c:v>8549983.4000000004</c:v>
                      </c:pt>
                      <c:pt idx="36">
                        <c:v>9857415.4199999999</c:v>
                      </c:pt>
                      <c:pt idx="37">
                        <c:v>10664143.140000001</c:v>
                      </c:pt>
                      <c:pt idx="38">
                        <c:v>12000254.880000001</c:v>
                      </c:pt>
                      <c:pt idx="39">
                        <c:v>12844126.66</c:v>
                      </c:pt>
                      <c:pt idx="40">
                        <c:v>13812518.42</c:v>
                      </c:pt>
                      <c:pt idx="41">
                        <c:v>13812518.42</c:v>
                      </c:pt>
                      <c:pt idx="42">
                        <c:v>13812518.42</c:v>
                      </c:pt>
                      <c:pt idx="43">
                        <c:v>15731271.939999999</c:v>
                      </c:pt>
                      <c:pt idx="44">
                        <c:v>17125423.98</c:v>
                      </c:pt>
                      <c:pt idx="45">
                        <c:v>18407591.359999999</c:v>
                      </c:pt>
                      <c:pt idx="46">
                        <c:v>20137264.369999997</c:v>
                      </c:pt>
                      <c:pt idx="47">
                        <c:v>21810282.150000002</c:v>
                      </c:pt>
                      <c:pt idx="48">
                        <c:v>21810282.150000002</c:v>
                      </c:pt>
                      <c:pt idx="49">
                        <c:v>21810282.150000002</c:v>
                      </c:pt>
                      <c:pt idx="50">
                        <c:v>27018942.830000002</c:v>
                      </c:pt>
                      <c:pt idx="51">
                        <c:v>30301159</c:v>
                      </c:pt>
                      <c:pt idx="52">
                        <c:v>30886848.889999997</c:v>
                      </c:pt>
                      <c:pt idx="53">
                        <c:v>31259929.859999999</c:v>
                      </c:pt>
                      <c:pt idx="54">
                        <c:v>31692071.84</c:v>
                      </c:pt>
                      <c:pt idx="55">
                        <c:v>31692071.84</c:v>
                      </c:pt>
                      <c:pt idx="56">
                        <c:v>31692071.84</c:v>
                      </c:pt>
                      <c:pt idx="57">
                        <c:v>31692071.84</c:v>
                      </c:pt>
                      <c:pt idx="58">
                        <c:v>32235592.949999999</c:v>
                      </c:pt>
                      <c:pt idx="59">
                        <c:v>32444576.310000002</c:v>
                      </c:pt>
                      <c:pt idx="60">
                        <c:v>32897753.199999999</c:v>
                      </c:pt>
                      <c:pt idx="61">
                        <c:v>33211697.689999998</c:v>
                      </c:pt>
                      <c:pt idx="62">
                        <c:v>33211697.689999998</c:v>
                      </c:pt>
                      <c:pt idx="63">
                        <c:v>33211697.689999998</c:v>
                      </c:pt>
                      <c:pt idx="64">
                        <c:v>33705623.960000001</c:v>
                      </c:pt>
                      <c:pt idx="65">
                        <c:v>34240216.100000001</c:v>
                      </c:pt>
                      <c:pt idx="66">
                        <c:v>34600936.330000006</c:v>
                      </c:pt>
                      <c:pt idx="67">
                        <c:v>35010389.869999997</c:v>
                      </c:pt>
                      <c:pt idx="68">
                        <c:v>35494068.089999996</c:v>
                      </c:pt>
                      <c:pt idx="69">
                        <c:v>35494068.089999996</c:v>
                      </c:pt>
                      <c:pt idx="70">
                        <c:v>35494068.089999996</c:v>
                      </c:pt>
                      <c:pt idx="71">
                        <c:v>36585652.759999998</c:v>
                      </c:pt>
                      <c:pt idx="72">
                        <c:v>37592349.560000002</c:v>
                      </c:pt>
                      <c:pt idx="73">
                        <c:v>37649659.509999998</c:v>
                      </c:pt>
                      <c:pt idx="74">
                        <c:v>37668306.310000002</c:v>
                      </c:pt>
                      <c:pt idx="75">
                        <c:v>37733490.509999998</c:v>
                      </c:pt>
                      <c:pt idx="76">
                        <c:v>37733490.509999998</c:v>
                      </c:pt>
                      <c:pt idx="77">
                        <c:v>37733490.509999998</c:v>
                      </c:pt>
                      <c:pt idx="78">
                        <c:v>37808682.769999996</c:v>
                      </c:pt>
                      <c:pt idx="79">
                        <c:v>37859493.729999997</c:v>
                      </c:pt>
                      <c:pt idx="80">
                        <c:v>37911432.07</c:v>
                      </c:pt>
                      <c:pt idx="81">
                        <c:v>37976703.75</c:v>
                      </c:pt>
                      <c:pt idx="82">
                        <c:v>38060437.530000001</c:v>
                      </c:pt>
                      <c:pt idx="83">
                        <c:v>38060437.530000001</c:v>
                      </c:pt>
                      <c:pt idx="84">
                        <c:v>38060437.530000001</c:v>
                      </c:pt>
                      <c:pt idx="85">
                        <c:v>38139016.850000001</c:v>
                      </c:pt>
                      <c:pt idx="86">
                        <c:v>38156122.5</c:v>
                      </c:pt>
                      <c:pt idx="87">
                        <c:v>38275256.960000001</c:v>
                      </c:pt>
                      <c:pt idx="88">
                        <c:v>38602168.189999998</c:v>
                      </c:pt>
                      <c:pt idx="89">
                        <c:v>38665073.810000002</c:v>
                      </c:pt>
                      <c:pt idx="90">
                        <c:v>38665073.810000002</c:v>
                      </c:pt>
                      <c:pt idx="91">
                        <c:v>38665073.810000002</c:v>
                      </c:pt>
                      <c:pt idx="92">
                        <c:v>38665073.810000002</c:v>
                      </c:pt>
                      <c:pt idx="93">
                        <c:v>38704895.68</c:v>
                      </c:pt>
                      <c:pt idx="94">
                        <c:v>38711270.289999999</c:v>
                      </c:pt>
                      <c:pt idx="95">
                        <c:v>38709383.380000003</c:v>
                      </c:pt>
                      <c:pt idx="96">
                        <c:v>38716044.5</c:v>
                      </c:pt>
                      <c:pt idx="97">
                        <c:v>38716044.5</c:v>
                      </c:pt>
                      <c:pt idx="98">
                        <c:v>38716044.5</c:v>
                      </c:pt>
                      <c:pt idx="99">
                        <c:v>38744023.450000003</c:v>
                      </c:pt>
                      <c:pt idx="100">
                        <c:v>38750600.779999994</c:v>
                      </c:pt>
                      <c:pt idx="101">
                        <c:v>38748196.710000001</c:v>
                      </c:pt>
                      <c:pt idx="102">
                        <c:v>38741927.670000002</c:v>
                      </c:pt>
                      <c:pt idx="103">
                        <c:v>38777112.959999993</c:v>
                      </c:pt>
                      <c:pt idx="104">
                        <c:v>38777112.959999993</c:v>
                      </c:pt>
                      <c:pt idx="105">
                        <c:v>38777112.959999993</c:v>
                      </c:pt>
                      <c:pt idx="106">
                        <c:v>38773997.25</c:v>
                      </c:pt>
                      <c:pt idx="107">
                        <c:v>38778203.450000003</c:v>
                      </c:pt>
                      <c:pt idx="108">
                        <c:v>38781133.25</c:v>
                      </c:pt>
                      <c:pt idx="109">
                        <c:v>38809948.329999998</c:v>
                      </c:pt>
                      <c:pt idx="110">
                        <c:v>38809948.329999998</c:v>
                      </c:pt>
                      <c:pt idx="111">
                        <c:v>38809948.329999998</c:v>
                      </c:pt>
                      <c:pt idx="112">
                        <c:v>38809948.329999998</c:v>
                      </c:pt>
                      <c:pt idx="113">
                        <c:v>38830843.149999999</c:v>
                      </c:pt>
                      <c:pt idx="114">
                        <c:v>38845056.759999998</c:v>
                      </c:pt>
                      <c:pt idx="115">
                        <c:v>38847419.030000001</c:v>
                      </c:pt>
                      <c:pt idx="116">
                        <c:v>38851420.039999999</c:v>
                      </c:pt>
                      <c:pt idx="117">
                        <c:v>38848504.119999997</c:v>
                      </c:pt>
                      <c:pt idx="118">
                        <c:v>38848504.119999997</c:v>
                      </c:pt>
                      <c:pt idx="119">
                        <c:v>38848504.119999997</c:v>
                      </c:pt>
                      <c:pt idx="120">
                        <c:v>38907316.589999996</c:v>
                      </c:pt>
                      <c:pt idx="121">
                        <c:v>38907316.589999996</c:v>
                      </c:pt>
                      <c:pt idx="122">
                        <c:v>38910730</c:v>
                      </c:pt>
                      <c:pt idx="123">
                        <c:v>38924771.009999998</c:v>
                      </c:pt>
                      <c:pt idx="124">
                        <c:v>38924771.009999998</c:v>
                      </c:pt>
                      <c:pt idx="125">
                        <c:v>38924771.009999998</c:v>
                      </c:pt>
                      <c:pt idx="126">
                        <c:v>38924771.009999998</c:v>
                      </c:pt>
                      <c:pt idx="127">
                        <c:v>38942483.640000001</c:v>
                      </c:pt>
                      <c:pt idx="128">
                        <c:v>38954343.840000004</c:v>
                      </c:pt>
                      <c:pt idx="129">
                        <c:v>38955771.539999999</c:v>
                      </c:pt>
                      <c:pt idx="130">
                        <c:v>38955771.539999999</c:v>
                      </c:pt>
                      <c:pt idx="131">
                        <c:v>38970110.5</c:v>
                      </c:pt>
                      <c:pt idx="132">
                        <c:v>38970110.5</c:v>
                      </c:pt>
                      <c:pt idx="133">
                        <c:v>38970110.5</c:v>
                      </c:pt>
                      <c:pt idx="134">
                        <c:v>38969019.700000003</c:v>
                      </c:pt>
                      <c:pt idx="135">
                        <c:v>38969016.579999998</c:v>
                      </c:pt>
                      <c:pt idx="136">
                        <c:v>38970682.380000003</c:v>
                      </c:pt>
                      <c:pt idx="137">
                        <c:v>38970682.380000003</c:v>
                      </c:pt>
                      <c:pt idx="138">
                        <c:v>38970682.380000003</c:v>
                      </c:pt>
                      <c:pt idx="139">
                        <c:v>38970682.380000003</c:v>
                      </c:pt>
                      <c:pt idx="140">
                        <c:v>38970682.380000003</c:v>
                      </c:pt>
                      <c:pt idx="141">
                        <c:v>38970682.380000003</c:v>
                      </c:pt>
                      <c:pt idx="142">
                        <c:v>38960496.579999998</c:v>
                      </c:pt>
                      <c:pt idx="143">
                        <c:v>38963254.18</c:v>
                      </c:pt>
                      <c:pt idx="144">
                        <c:v>38960772.340000004</c:v>
                      </c:pt>
                      <c:pt idx="145">
                        <c:v>38959589.259999998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B83A-4CB5-A888-03089E0454B7}"/>
                  </c:ext>
                </c:extLst>
              </c15:ser>
            </c15:filteredLineSeries>
            <c15:filteredLineSeries>
              <c15:ser>
                <c:idx val="19"/>
                <c:order val="1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Data'!$U$3</c15:sqref>
                        </c15:formulaRef>
                      </c:ext>
                    </c:extLst>
                    <c:strCache>
                      <c:ptCount val="1"/>
                      <c:pt idx="0">
                        <c:v>2022 Tuition Confirmed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Data'!$U$5:$U$150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4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  <c:pt idx="36">
                        <c:v>0</c:v>
                      </c:pt>
                      <c:pt idx="37">
                        <c:v>0</c:v>
                      </c:pt>
                      <c:pt idx="38">
                        <c:v>0</c:v>
                      </c:pt>
                      <c:pt idx="39">
                        <c:v>0</c:v>
                      </c:pt>
                      <c:pt idx="40">
                        <c:v>0</c:v>
                      </c:pt>
                      <c:pt idx="41">
                        <c:v>0</c:v>
                      </c:pt>
                      <c:pt idx="42">
                        <c:v>0</c:v>
                      </c:pt>
                      <c:pt idx="43">
                        <c:v>0</c:v>
                      </c:pt>
                      <c:pt idx="44">
                        <c:v>0</c:v>
                      </c:pt>
                      <c:pt idx="45">
                        <c:v>0</c:v>
                      </c:pt>
                      <c:pt idx="46">
                        <c:v>0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2117</c:v>
                      </c:pt>
                      <c:pt idx="51">
                        <c:v>3023.72</c:v>
                      </c:pt>
                      <c:pt idx="52">
                        <c:v>3023.72</c:v>
                      </c:pt>
                      <c:pt idx="53">
                        <c:v>3023.72</c:v>
                      </c:pt>
                      <c:pt idx="54">
                        <c:v>3023.72</c:v>
                      </c:pt>
                      <c:pt idx="55">
                        <c:v>3023.72</c:v>
                      </c:pt>
                      <c:pt idx="56">
                        <c:v>3023.72</c:v>
                      </c:pt>
                      <c:pt idx="57">
                        <c:v>3023.72</c:v>
                      </c:pt>
                      <c:pt idx="58">
                        <c:v>3023.72</c:v>
                      </c:pt>
                      <c:pt idx="59">
                        <c:v>4287.12</c:v>
                      </c:pt>
                      <c:pt idx="60">
                        <c:v>4287.12</c:v>
                      </c:pt>
                      <c:pt idx="61">
                        <c:v>12211.12</c:v>
                      </c:pt>
                      <c:pt idx="62">
                        <c:v>12211.12</c:v>
                      </c:pt>
                      <c:pt idx="63">
                        <c:v>12211.12</c:v>
                      </c:pt>
                      <c:pt idx="64">
                        <c:v>12211.12</c:v>
                      </c:pt>
                      <c:pt idx="65">
                        <c:v>14968.72</c:v>
                      </c:pt>
                      <c:pt idx="66">
                        <c:v>47607.4</c:v>
                      </c:pt>
                      <c:pt idx="67">
                        <c:v>100614.02</c:v>
                      </c:pt>
                      <c:pt idx="68">
                        <c:v>140758.57999999999</c:v>
                      </c:pt>
                      <c:pt idx="69">
                        <c:v>140758.57999999999</c:v>
                      </c:pt>
                      <c:pt idx="70">
                        <c:v>140758.57999999999</c:v>
                      </c:pt>
                      <c:pt idx="71">
                        <c:v>808149.78</c:v>
                      </c:pt>
                      <c:pt idx="72">
                        <c:v>977152.92</c:v>
                      </c:pt>
                      <c:pt idx="73">
                        <c:v>1304442.6399999999</c:v>
                      </c:pt>
                      <c:pt idx="74">
                        <c:v>1841109.58</c:v>
                      </c:pt>
                      <c:pt idx="75">
                        <c:v>1778223.38</c:v>
                      </c:pt>
                      <c:pt idx="76">
                        <c:v>1778223.38</c:v>
                      </c:pt>
                      <c:pt idx="77">
                        <c:v>1778223.38</c:v>
                      </c:pt>
                      <c:pt idx="78">
                        <c:v>1698464.76</c:v>
                      </c:pt>
                      <c:pt idx="79">
                        <c:v>1664971.56</c:v>
                      </c:pt>
                      <c:pt idx="80">
                        <c:v>1618098.42</c:v>
                      </c:pt>
                      <c:pt idx="81">
                        <c:v>1563172.42</c:v>
                      </c:pt>
                      <c:pt idx="82">
                        <c:v>1457268.04</c:v>
                      </c:pt>
                      <c:pt idx="83">
                        <c:v>1457268.04</c:v>
                      </c:pt>
                      <c:pt idx="84">
                        <c:v>1457268.04</c:v>
                      </c:pt>
                      <c:pt idx="85">
                        <c:v>1379549.72</c:v>
                      </c:pt>
                      <c:pt idx="86">
                        <c:v>1318683.2</c:v>
                      </c:pt>
                      <c:pt idx="87">
                        <c:v>1195387.6200000001</c:v>
                      </c:pt>
                      <c:pt idx="88">
                        <c:v>861401.1</c:v>
                      </c:pt>
                      <c:pt idx="89">
                        <c:v>457393.04</c:v>
                      </c:pt>
                      <c:pt idx="90">
                        <c:v>457393.04</c:v>
                      </c:pt>
                      <c:pt idx="91">
                        <c:v>457393.04</c:v>
                      </c:pt>
                      <c:pt idx="92">
                        <c:v>457393.04</c:v>
                      </c:pt>
                      <c:pt idx="93">
                        <c:v>393793.32</c:v>
                      </c:pt>
                      <c:pt idx="94">
                        <c:v>391489.08</c:v>
                      </c:pt>
                      <c:pt idx="95">
                        <c:v>384169.08</c:v>
                      </c:pt>
                      <c:pt idx="96">
                        <c:v>383479.68</c:v>
                      </c:pt>
                      <c:pt idx="97">
                        <c:v>383479.68</c:v>
                      </c:pt>
                      <c:pt idx="98">
                        <c:v>383479.68</c:v>
                      </c:pt>
                      <c:pt idx="99">
                        <c:v>343394.82</c:v>
                      </c:pt>
                      <c:pt idx="100">
                        <c:v>324102.24</c:v>
                      </c:pt>
                      <c:pt idx="101">
                        <c:v>309158.15999999997</c:v>
                      </c:pt>
                      <c:pt idx="102">
                        <c:v>291434.15999999997</c:v>
                      </c:pt>
                      <c:pt idx="103">
                        <c:v>255635.76</c:v>
                      </c:pt>
                      <c:pt idx="104">
                        <c:v>255635.76</c:v>
                      </c:pt>
                      <c:pt idx="105">
                        <c:v>255635.76</c:v>
                      </c:pt>
                      <c:pt idx="106">
                        <c:v>240691.68</c:v>
                      </c:pt>
                      <c:pt idx="107">
                        <c:v>229371.68</c:v>
                      </c:pt>
                      <c:pt idx="108">
                        <c:v>214179.08</c:v>
                      </c:pt>
                      <c:pt idx="109">
                        <c:v>199235</c:v>
                      </c:pt>
                      <c:pt idx="110">
                        <c:v>199235</c:v>
                      </c:pt>
                      <c:pt idx="111">
                        <c:v>199235</c:v>
                      </c:pt>
                      <c:pt idx="112">
                        <c:v>199235</c:v>
                      </c:pt>
                      <c:pt idx="113">
                        <c:v>179771</c:v>
                      </c:pt>
                      <c:pt idx="114">
                        <c:v>166187</c:v>
                      </c:pt>
                      <c:pt idx="115">
                        <c:v>151222.39999999999</c:v>
                      </c:pt>
                      <c:pt idx="116">
                        <c:v>145020.79999999999</c:v>
                      </c:pt>
                      <c:pt idx="117">
                        <c:v>145020.79999999999</c:v>
                      </c:pt>
                      <c:pt idx="118">
                        <c:v>145020.79999999999</c:v>
                      </c:pt>
                      <c:pt idx="119">
                        <c:v>145020.79999999999</c:v>
                      </c:pt>
                      <c:pt idx="120">
                        <c:v>145020.79999999999</c:v>
                      </c:pt>
                      <c:pt idx="121">
                        <c:v>145020.79999999999</c:v>
                      </c:pt>
                      <c:pt idx="122">
                        <c:v>145020.79999999999</c:v>
                      </c:pt>
                      <c:pt idx="123">
                        <c:v>131436.79999999999</c:v>
                      </c:pt>
                      <c:pt idx="124">
                        <c:v>131436.79999999999</c:v>
                      </c:pt>
                      <c:pt idx="125">
                        <c:v>131436.79999999999</c:v>
                      </c:pt>
                      <c:pt idx="126">
                        <c:v>131436.79999999999</c:v>
                      </c:pt>
                      <c:pt idx="127">
                        <c:v>128679.2</c:v>
                      </c:pt>
                      <c:pt idx="128">
                        <c:v>120579.2</c:v>
                      </c:pt>
                      <c:pt idx="129">
                        <c:v>92062.2</c:v>
                      </c:pt>
                      <c:pt idx="130">
                        <c:v>92062.2</c:v>
                      </c:pt>
                      <c:pt idx="131">
                        <c:v>78478.2</c:v>
                      </c:pt>
                      <c:pt idx="132">
                        <c:v>78478.2</c:v>
                      </c:pt>
                      <c:pt idx="133">
                        <c:v>78478.2</c:v>
                      </c:pt>
                      <c:pt idx="134">
                        <c:v>78478.2</c:v>
                      </c:pt>
                      <c:pt idx="135">
                        <c:v>78478.2</c:v>
                      </c:pt>
                      <c:pt idx="136">
                        <c:v>77099.399999999994</c:v>
                      </c:pt>
                      <c:pt idx="137">
                        <c:v>77099.399999999994</c:v>
                      </c:pt>
                      <c:pt idx="138">
                        <c:v>77099.399999999994</c:v>
                      </c:pt>
                      <c:pt idx="139">
                        <c:v>77099.399999999994</c:v>
                      </c:pt>
                      <c:pt idx="140">
                        <c:v>77099.399999999994</c:v>
                      </c:pt>
                      <c:pt idx="141">
                        <c:v>71859.839999999997</c:v>
                      </c:pt>
                      <c:pt idx="142">
                        <c:v>74580</c:v>
                      </c:pt>
                      <c:pt idx="143">
                        <c:v>71822.399999999994</c:v>
                      </c:pt>
                      <c:pt idx="144">
                        <c:v>71822.399999999994</c:v>
                      </c:pt>
                      <c:pt idx="145">
                        <c:v>70720.38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B83A-4CB5-A888-03089E0454B7}"/>
                  </c:ext>
                </c:extLst>
              </c15:ser>
            </c15:filteredLineSeries>
            <c15:filteredLineSeries>
              <c15:ser>
                <c:idx val="20"/>
                <c:order val="2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Data'!$V$3</c15:sqref>
                        </c15:formulaRef>
                      </c:ext>
                    </c:extLst>
                    <c:strCache>
                      <c:ptCount val="1"/>
                      <c:pt idx="0">
                        <c:v>2022 Total Assessed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Data'!$V$5:$V$150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46"/>
                      <c:pt idx="0">
                        <c:v>34221892.700000003</c:v>
                      </c:pt>
                      <c:pt idx="1">
                        <c:v>34221892.700000003</c:v>
                      </c:pt>
                      <c:pt idx="2">
                        <c:v>33841735.590000004</c:v>
                      </c:pt>
                      <c:pt idx="3">
                        <c:v>34121858.560000002</c:v>
                      </c:pt>
                      <c:pt idx="4">
                        <c:v>34259370</c:v>
                      </c:pt>
                      <c:pt idx="5">
                        <c:v>34573482.520000003</c:v>
                      </c:pt>
                      <c:pt idx="6">
                        <c:v>34573482.520000003</c:v>
                      </c:pt>
                      <c:pt idx="7">
                        <c:v>34573482.520000003</c:v>
                      </c:pt>
                      <c:pt idx="8">
                        <c:v>35881001.18</c:v>
                      </c:pt>
                      <c:pt idx="9">
                        <c:v>35779364.039999999</c:v>
                      </c:pt>
                      <c:pt idx="10">
                        <c:v>36000483.270000003</c:v>
                      </c:pt>
                      <c:pt idx="11">
                        <c:v>36238697</c:v>
                      </c:pt>
                      <c:pt idx="12">
                        <c:v>36398565.140000001</c:v>
                      </c:pt>
                      <c:pt idx="13">
                        <c:v>36398565.140000001</c:v>
                      </c:pt>
                      <c:pt idx="14">
                        <c:v>36398565.140000001</c:v>
                      </c:pt>
                      <c:pt idx="15">
                        <c:v>36586656.239999995</c:v>
                      </c:pt>
                      <c:pt idx="16">
                        <c:v>36806588.459999993</c:v>
                      </c:pt>
                      <c:pt idx="17">
                        <c:v>37028097.669999994</c:v>
                      </c:pt>
                      <c:pt idx="18">
                        <c:v>37099496.649999999</c:v>
                      </c:pt>
                      <c:pt idx="19">
                        <c:v>37220453.629999995</c:v>
                      </c:pt>
                      <c:pt idx="20">
                        <c:v>37220453.629999995</c:v>
                      </c:pt>
                      <c:pt idx="21">
                        <c:v>37220453.629999995</c:v>
                      </c:pt>
                      <c:pt idx="22">
                        <c:v>37234204.909999996</c:v>
                      </c:pt>
                      <c:pt idx="23">
                        <c:v>38112477.5</c:v>
                      </c:pt>
                      <c:pt idx="24">
                        <c:v>38323263.460000001</c:v>
                      </c:pt>
                      <c:pt idx="25">
                        <c:v>38531878.560000002</c:v>
                      </c:pt>
                      <c:pt idx="26">
                        <c:v>38659448.640000001</c:v>
                      </c:pt>
                      <c:pt idx="27">
                        <c:v>38659448.640000001</c:v>
                      </c:pt>
                      <c:pt idx="28">
                        <c:v>38659448.640000001</c:v>
                      </c:pt>
                      <c:pt idx="29">
                        <c:v>38809466.57</c:v>
                      </c:pt>
                      <c:pt idx="30">
                        <c:v>38920404.450000003</c:v>
                      </c:pt>
                      <c:pt idx="31">
                        <c:v>39054032.700000003</c:v>
                      </c:pt>
                      <c:pt idx="32">
                        <c:v>39248741.990000002</c:v>
                      </c:pt>
                      <c:pt idx="33">
                        <c:v>39414680.039999999</c:v>
                      </c:pt>
                      <c:pt idx="34">
                        <c:v>39414680.039999999</c:v>
                      </c:pt>
                      <c:pt idx="35">
                        <c:v>39414680.039999999</c:v>
                      </c:pt>
                      <c:pt idx="36">
                        <c:v>39625572.390000001</c:v>
                      </c:pt>
                      <c:pt idx="37">
                        <c:v>39819729.939999998</c:v>
                      </c:pt>
                      <c:pt idx="38">
                        <c:v>39883064.649999999</c:v>
                      </c:pt>
                      <c:pt idx="39">
                        <c:v>39842333.140000001</c:v>
                      </c:pt>
                      <c:pt idx="40">
                        <c:v>40058679.25</c:v>
                      </c:pt>
                      <c:pt idx="41">
                        <c:v>40058679.25</c:v>
                      </c:pt>
                      <c:pt idx="42">
                        <c:v>40058679.25</c:v>
                      </c:pt>
                      <c:pt idx="43">
                        <c:v>40194222.619999997</c:v>
                      </c:pt>
                      <c:pt idx="44">
                        <c:v>40292789.230000004</c:v>
                      </c:pt>
                      <c:pt idx="45">
                        <c:v>40361231.730000004</c:v>
                      </c:pt>
                      <c:pt idx="46">
                        <c:v>40553323.339999996</c:v>
                      </c:pt>
                      <c:pt idx="47">
                        <c:v>40647031.340000004</c:v>
                      </c:pt>
                      <c:pt idx="48">
                        <c:v>40647031.340000004</c:v>
                      </c:pt>
                      <c:pt idx="49">
                        <c:v>40647031.340000004</c:v>
                      </c:pt>
                      <c:pt idx="50">
                        <c:v>40872013.560000002</c:v>
                      </c:pt>
                      <c:pt idx="51">
                        <c:v>41136938.259999998</c:v>
                      </c:pt>
                      <c:pt idx="52">
                        <c:v>41197894.019999996</c:v>
                      </c:pt>
                      <c:pt idx="53">
                        <c:v>41019147.5</c:v>
                      </c:pt>
                      <c:pt idx="54">
                        <c:v>40962697.370000005</c:v>
                      </c:pt>
                      <c:pt idx="55">
                        <c:v>40962697.370000005</c:v>
                      </c:pt>
                      <c:pt idx="56">
                        <c:v>40962697.370000005</c:v>
                      </c:pt>
                      <c:pt idx="57">
                        <c:v>40962697.370000005</c:v>
                      </c:pt>
                      <c:pt idx="58">
                        <c:v>40925821.100000001</c:v>
                      </c:pt>
                      <c:pt idx="59">
                        <c:v>40919747.170000002</c:v>
                      </c:pt>
                      <c:pt idx="60">
                        <c:v>40799047.769999996</c:v>
                      </c:pt>
                      <c:pt idx="61">
                        <c:v>40808276.409999996</c:v>
                      </c:pt>
                      <c:pt idx="62">
                        <c:v>40808276.409999996</c:v>
                      </c:pt>
                      <c:pt idx="63">
                        <c:v>40808276.409999996</c:v>
                      </c:pt>
                      <c:pt idx="64">
                        <c:v>40828979.780000001</c:v>
                      </c:pt>
                      <c:pt idx="65">
                        <c:v>40646857.780000001</c:v>
                      </c:pt>
                      <c:pt idx="66">
                        <c:v>40551711.830000006</c:v>
                      </c:pt>
                      <c:pt idx="67">
                        <c:v>40429426.979999997</c:v>
                      </c:pt>
                      <c:pt idx="68">
                        <c:v>40337377.179999992</c:v>
                      </c:pt>
                      <c:pt idx="69">
                        <c:v>40337377.179999992</c:v>
                      </c:pt>
                      <c:pt idx="70">
                        <c:v>40337377.179999992</c:v>
                      </c:pt>
                      <c:pt idx="71">
                        <c:v>40291795.960000001</c:v>
                      </c:pt>
                      <c:pt idx="72">
                        <c:v>40177867.840000004</c:v>
                      </c:pt>
                      <c:pt idx="73">
                        <c:v>38954102.149999999</c:v>
                      </c:pt>
                      <c:pt idx="74">
                        <c:v>39509415.890000001</c:v>
                      </c:pt>
                      <c:pt idx="75">
                        <c:v>39511713.890000001</c:v>
                      </c:pt>
                      <c:pt idx="76">
                        <c:v>39511713.890000001</c:v>
                      </c:pt>
                      <c:pt idx="77">
                        <c:v>39511713.890000001</c:v>
                      </c:pt>
                      <c:pt idx="78">
                        <c:v>39508526.329999998</c:v>
                      </c:pt>
                      <c:pt idx="79">
                        <c:v>39525844.089999996</c:v>
                      </c:pt>
                      <c:pt idx="80">
                        <c:v>39540939.880000003</c:v>
                      </c:pt>
                      <c:pt idx="81">
                        <c:v>39555546.299999997</c:v>
                      </c:pt>
                      <c:pt idx="82">
                        <c:v>39531365.700000003</c:v>
                      </c:pt>
                      <c:pt idx="83">
                        <c:v>39531365.700000003</c:v>
                      </c:pt>
                      <c:pt idx="84">
                        <c:v>39531365.700000003</c:v>
                      </c:pt>
                      <c:pt idx="85">
                        <c:v>39533825.940000005</c:v>
                      </c:pt>
                      <c:pt idx="86">
                        <c:v>39494417.710000001</c:v>
                      </c:pt>
                      <c:pt idx="87">
                        <c:v>39489507.399999999</c:v>
                      </c:pt>
                      <c:pt idx="88">
                        <c:v>39475603.119999997</c:v>
                      </c:pt>
                      <c:pt idx="89">
                        <c:v>39144438.340000004</c:v>
                      </c:pt>
                      <c:pt idx="90">
                        <c:v>39144438.340000004</c:v>
                      </c:pt>
                      <c:pt idx="91">
                        <c:v>39144438.340000004</c:v>
                      </c:pt>
                      <c:pt idx="92">
                        <c:v>39144438.340000004</c:v>
                      </c:pt>
                      <c:pt idx="93">
                        <c:v>39124033.759999998</c:v>
                      </c:pt>
                      <c:pt idx="94">
                        <c:v>39124493.359999999</c:v>
                      </c:pt>
                      <c:pt idx="95">
                        <c:v>39133471.670000002</c:v>
                      </c:pt>
                      <c:pt idx="96">
                        <c:v>39124998.390000001</c:v>
                      </c:pt>
                      <c:pt idx="97">
                        <c:v>39124998.390000001</c:v>
                      </c:pt>
                      <c:pt idx="98">
                        <c:v>39124998.390000001</c:v>
                      </c:pt>
                      <c:pt idx="99">
                        <c:v>39112098.600000001</c:v>
                      </c:pt>
                      <c:pt idx="100">
                        <c:v>39099213.839999996</c:v>
                      </c:pt>
                      <c:pt idx="101">
                        <c:v>39077275.420000002</c:v>
                      </c:pt>
                      <c:pt idx="102">
                        <c:v>39054189.100000001</c:v>
                      </c:pt>
                      <c:pt idx="103">
                        <c:v>39053405.979999997</c:v>
                      </c:pt>
                      <c:pt idx="104">
                        <c:v>39053405.979999997</c:v>
                      </c:pt>
                      <c:pt idx="105">
                        <c:v>39053405.979999997</c:v>
                      </c:pt>
                      <c:pt idx="106">
                        <c:v>39036196.240000002</c:v>
                      </c:pt>
                      <c:pt idx="107">
                        <c:v>39028221.440000005</c:v>
                      </c:pt>
                      <c:pt idx="108">
                        <c:v>39013428.649999999</c:v>
                      </c:pt>
                      <c:pt idx="109">
                        <c:v>39027299.649999999</c:v>
                      </c:pt>
                      <c:pt idx="110">
                        <c:v>39027299.649999999</c:v>
                      </c:pt>
                      <c:pt idx="111">
                        <c:v>39027299.649999999</c:v>
                      </c:pt>
                      <c:pt idx="112">
                        <c:v>39027299.649999999</c:v>
                      </c:pt>
                      <c:pt idx="113">
                        <c:v>39028787.140000001</c:v>
                      </c:pt>
                      <c:pt idx="114">
                        <c:v>39030855.339999996</c:v>
                      </c:pt>
                      <c:pt idx="115">
                        <c:v>39016247.719999999</c:v>
                      </c:pt>
                      <c:pt idx="116">
                        <c:v>39015945.32</c:v>
                      </c:pt>
                      <c:pt idx="117">
                        <c:v>39013029.399999999</c:v>
                      </c:pt>
                      <c:pt idx="118">
                        <c:v>39013029.399999999</c:v>
                      </c:pt>
                      <c:pt idx="119">
                        <c:v>39013029.399999999</c:v>
                      </c:pt>
                      <c:pt idx="120">
                        <c:v>39060489.589999996</c:v>
                      </c:pt>
                      <c:pt idx="121">
                        <c:v>39060489.589999996</c:v>
                      </c:pt>
                      <c:pt idx="122">
                        <c:v>39063732.990000002</c:v>
                      </c:pt>
                      <c:pt idx="123">
                        <c:v>39077603.989999995</c:v>
                      </c:pt>
                      <c:pt idx="124">
                        <c:v>39077603.989999995</c:v>
                      </c:pt>
                      <c:pt idx="125">
                        <c:v>39077603.989999995</c:v>
                      </c:pt>
                      <c:pt idx="126">
                        <c:v>39077603.989999995</c:v>
                      </c:pt>
                      <c:pt idx="127">
                        <c:v>39078464.990000002</c:v>
                      </c:pt>
                      <c:pt idx="128">
                        <c:v>39092728.190000005</c:v>
                      </c:pt>
                      <c:pt idx="129">
                        <c:v>39065752.229999997</c:v>
                      </c:pt>
                      <c:pt idx="130">
                        <c:v>39066432.269999996</c:v>
                      </c:pt>
                      <c:pt idx="131">
                        <c:v>39066779.590000004</c:v>
                      </c:pt>
                      <c:pt idx="132">
                        <c:v>39066779.590000004</c:v>
                      </c:pt>
                      <c:pt idx="133">
                        <c:v>39066779.590000004</c:v>
                      </c:pt>
                      <c:pt idx="134">
                        <c:v>39065688.790000007</c:v>
                      </c:pt>
                      <c:pt idx="135">
                        <c:v>39055696.350000001</c:v>
                      </c:pt>
                      <c:pt idx="136">
                        <c:v>39055696.350000001</c:v>
                      </c:pt>
                      <c:pt idx="137">
                        <c:v>39055696.350000001</c:v>
                      </c:pt>
                      <c:pt idx="138">
                        <c:v>39055696.350000001</c:v>
                      </c:pt>
                      <c:pt idx="139">
                        <c:v>39055696.350000001</c:v>
                      </c:pt>
                      <c:pt idx="140">
                        <c:v>39055696.350000001</c:v>
                      </c:pt>
                      <c:pt idx="141">
                        <c:v>39050683.470000006</c:v>
                      </c:pt>
                      <c:pt idx="142">
                        <c:v>39040630.239999995</c:v>
                      </c:pt>
                      <c:pt idx="143">
                        <c:v>39054214.240000002</c:v>
                      </c:pt>
                      <c:pt idx="144">
                        <c:v>39051732.400000006</c:v>
                      </c:pt>
                      <c:pt idx="145">
                        <c:v>39049447.299999997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B83A-4CB5-A888-03089E0454B7}"/>
                  </c:ext>
                </c:extLst>
              </c15:ser>
            </c15:filteredLineSeries>
            <c15:filteredLineSeries>
              <c15:ser>
                <c:idx val="21"/>
                <c:order val="2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Data'!$W$3</c15:sqref>
                        </c15:formulaRef>
                      </c:ext>
                    </c:extLst>
                    <c:strCache>
                      <c:ptCount val="1"/>
                      <c:pt idx="0">
                        <c:v>2022 Cumulative Avg per Finalized Student</c:v>
                      </c:pt>
                    </c:strCache>
                  </c:strRef>
                </c:tx>
                <c:spPr>
                  <a:ln w="28575" cap="rnd">
                    <a:solidFill>
                      <a:schemeClr val="bg2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Data'!$W$5:$W$150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46"/>
                      <c:pt idx="2">
                        <c:v>2638.0829213483148</c:v>
                      </c:pt>
                      <c:pt idx="3">
                        <c:v>2808.5823868312759</c:v>
                      </c:pt>
                      <c:pt idx="4">
                        <c:v>2889.4373088685015</c:v>
                      </c:pt>
                      <c:pt idx="5">
                        <c:v>2939.4311398963728</c:v>
                      </c:pt>
                      <c:pt idx="6">
                        <c:v>2939.4311398963728</c:v>
                      </c:pt>
                      <c:pt idx="7">
                        <c:v>2939.4311398963728</c:v>
                      </c:pt>
                      <c:pt idx="8">
                        <c:v>3029.4298712446348</c:v>
                      </c:pt>
                      <c:pt idx="9">
                        <c:v>3070.855813953488</c:v>
                      </c:pt>
                      <c:pt idx="10">
                        <c:v>3105.0465957446809</c:v>
                      </c:pt>
                      <c:pt idx="11">
                        <c:v>3208.0357142857142</c:v>
                      </c:pt>
                      <c:pt idx="12">
                        <c:v>3291.5405438066464</c:v>
                      </c:pt>
                      <c:pt idx="13">
                        <c:v>3291.5405438066464</c:v>
                      </c:pt>
                      <c:pt idx="14">
                        <c:v>3291.5405438066464</c:v>
                      </c:pt>
                      <c:pt idx="15">
                        <c:v>3432.2839541160597</c:v>
                      </c:pt>
                      <c:pt idx="16">
                        <c:v>3517.2845886889463</c:v>
                      </c:pt>
                      <c:pt idx="17">
                        <c:v>3571.5742460796141</c:v>
                      </c:pt>
                      <c:pt idx="18">
                        <c:v>3669.9086748329623</c:v>
                      </c:pt>
                      <c:pt idx="19">
                        <c:v>3717.443242392445</c:v>
                      </c:pt>
                      <c:pt idx="20">
                        <c:v>3717.443242392445</c:v>
                      </c:pt>
                      <c:pt idx="21">
                        <c:v>3717.443242392445</c:v>
                      </c:pt>
                      <c:pt idx="22">
                        <c:v>3723.0124372093023</c:v>
                      </c:pt>
                      <c:pt idx="23">
                        <c:v>3712.7914199134207</c:v>
                      </c:pt>
                      <c:pt idx="24">
                        <c:v>3864.7330414386238</c:v>
                      </c:pt>
                      <c:pt idx="25">
                        <c:v>3905.1263562453805</c:v>
                      </c:pt>
                      <c:pt idx="26">
                        <c:v>3844.9079279279276</c:v>
                      </c:pt>
                      <c:pt idx="27">
                        <c:v>3844.9079279279276</c:v>
                      </c:pt>
                      <c:pt idx="28">
                        <c:v>3844.9079279279276</c:v>
                      </c:pt>
                      <c:pt idx="29">
                        <c:v>3784.8438187311176</c:v>
                      </c:pt>
                      <c:pt idx="30">
                        <c:v>3818.5540645879732</c:v>
                      </c:pt>
                      <c:pt idx="31">
                        <c:v>3863.9909580528224</c:v>
                      </c:pt>
                      <c:pt idx="32">
                        <c:v>3904.1828474903477</c:v>
                      </c:pt>
                      <c:pt idx="33">
                        <c:v>3918.4158570119157</c:v>
                      </c:pt>
                      <c:pt idx="34">
                        <c:v>3918.4158570119157</c:v>
                      </c:pt>
                      <c:pt idx="35">
                        <c:v>3918.4158570119157</c:v>
                      </c:pt>
                      <c:pt idx="36">
                        <c:v>3968.3636956521741</c:v>
                      </c:pt>
                      <c:pt idx="37">
                        <c:v>3983.6171610011211</c:v>
                      </c:pt>
                      <c:pt idx="38">
                        <c:v>4025.5803019121104</c:v>
                      </c:pt>
                      <c:pt idx="39">
                        <c:v>4020.0709420970265</c:v>
                      </c:pt>
                      <c:pt idx="40">
                        <c:v>4051.7801173364624</c:v>
                      </c:pt>
                      <c:pt idx="41">
                        <c:v>4051.7801173364624</c:v>
                      </c:pt>
                      <c:pt idx="42">
                        <c:v>4051.7801173364624</c:v>
                      </c:pt>
                      <c:pt idx="43">
                        <c:v>4057.5888418880577</c:v>
                      </c:pt>
                      <c:pt idx="44">
                        <c:v>4045.6943019135365</c:v>
                      </c:pt>
                      <c:pt idx="45">
                        <c:v>4024.3968867512021</c:v>
                      </c:pt>
                      <c:pt idx="46">
                        <c:v>4333.3902238003011</c:v>
                      </c:pt>
                      <c:pt idx="47">
                        <c:v>4009.2430422794123</c:v>
                      </c:pt>
                      <c:pt idx="48">
                        <c:v>4009.2430422794123</c:v>
                      </c:pt>
                      <c:pt idx="49">
                        <c:v>4009.2430422794123</c:v>
                      </c:pt>
                      <c:pt idx="50">
                        <c:v>3943.2199109748981</c:v>
                      </c:pt>
                      <c:pt idx="51">
                        <c:v>3941.8705606868739</c:v>
                      </c:pt>
                      <c:pt idx="52">
                        <c:v>3941.1571889753727</c:v>
                      </c:pt>
                      <c:pt idx="53">
                        <c:v>3944.9684326097931</c:v>
                      </c:pt>
                      <c:pt idx="54">
                        <c:v>3949.66</c:v>
                      </c:pt>
                      <c:pt idx="55">
                        <c:v>3949.66</c:v>
                      </c:pt>
                      <c:pt idx="56">
                        <c:v>3949.66</c:v>
                      </c:pt>
                      <c:pt idx="57">
                        <c:v>3949.66</c:v>
                      </c:pt>
                      <c:pt idx="58">
                        <c:v>3955.7728494293779</c:v>
                      </c:pt>
                      <c:pt idx="59">
                        <c:v>3958.5866654465594</c:v>
                      </c:pt>
                      <c:pt idx="60">
                        <c:v>3948.3621219395104</c:v>
                      </c:pt>
                      <c:pt idx="61">
                        <c:v>3941.105694790554</c:v>
                      </c:pt>
                      <c:pt idx="62">
                        <c:v>3941.105694790554</c:v>
                      </c:pt>
                      <c:pt idx="63">
                        <c:v>3941.105694790554</c:v>
                      </c:pt>
                      <c:pt idx="64">
                        <c:v>3950.4950726676043</c:v>
                      </c:pt>
                      <c:pt idx="65">
                        <c:v>3953.3790670823232</c:v>
                      </c:pt>
                      <c:pt idx="66">
                        <c:v>3953.9408444749179</c:v>
                      </c:pt>
                      <c:pt idx="67">
                        <c:v>3945.7218381607122</c:v>
                      </c:pt>
                      <c:pt idx="68">
                        <c:v>3923.2970144799378</c:v>
                      </c:pt>
                      <c:pt idx="69">
                        <c:v>3923.2970144799378</c:v>
                      </c:pt>
                      <c:pt idx="70">
                        <c:v>3923.2970144799378</c:v>
                      </c:pt>
                      <c:pt idx="71">
                        <c:v>3936.0573168370088</c:v>
                      </c:pt>
                      <c:pt idx="72">
                        <c:v>3924.0448392484345</c:v>
                      </c:pt>
                      <c:pt idx="73">
                        <c:v>3926.3384617791216</c:v>
                      </c:pt>
                      <c:pt idx="74">
                        <c:v>3926.2358046695854</c:v>
                      </c:pt>
                      <c:pt idx="75">
                        <c:v>3929.7532295355131</c:v>
                      </c:pt>
                      <c:pt idx="76">
                        <c:v>3929.7532295355131</c:v>
                      </c:pt>
                      <c:pt idx="77">
                        <c:v>3929.7532295355131</c:v>
                      </c:pt>
                      <c:pt idx="78">
                        <c:v>3931.4425257356761</c:v>
                      </c:pt>
                      <c:pt idx="79">
                        <c:v>3936.725977955703</c:v>
                      </c:pt>
                      <c:pt idx="80">
                        <c:v>3936.396227806043</c:v>
                      </c:pt>
                      <c:pt idx="81">
                        <c:v>3939.4920902489625</c:v>
                      </c:pt>
                      <c:pt idx="82">
                        <c:v>3941.6360325186415</c:v>
                      </c:pt>
                      <c:pt idx="83">
                        <c:v>3941.6360325186415</c:v>
                      </c:pt>
                      <c:pt idx="84">
                        <c:v>3941.6360325186415</c:v>
                      </c:pt>
                      <c:pt idx="85">
                        <c:v>3944.0555170630819</c:v>
                      </c:pt>
                      <c:pt idx="86">
                        <c:v>3942.5627712337259</c:v>
                      </c:pt>
                      <c:pt idx="87">
                        <c:v>3947.5306270627066</c:v>
                      </c:pt>
                      <c:pt idx="88">
                        <c:v>3934.9814668705399</c:v>
                      </c:pt>
                      <c:pt idx="89">
                        <c:v>3932.5746348657449</c:v>
                      </c:pt>
                      <c:pt idx="90">
                        <c:v>3932.5746348657449</c:v>
                      </c:pt>
                      <c:pt idx="91">
                        <c:v>3932.5746348657449</c:v>
                      </c:pt>
                      <c:pt idx="92">
                        <c:v>3932.5746348657449</c:v>
                      </c:pt>
                      <c:pt idx="93">
                        <c:v>3918.6894482130201</c:v>
                      </c:pt>
                      <c:pt idx="94">
                        <c:v>3917.7482329723712</c:v>
                      </c:pt>
                      <c:pt idx="95">
                        <c:v>3916.764482444602</c:v>
                      </c:pt>
                      <c:pt idx="96">
                        <c:v>3921.4063101387624</c:v>
                      </c:pt>
                      <c:pt idx="97">
                        <c:v>3921.4063101387624</c:v>
                      </c:pt>
                      <c:pt idx="98">
                        <c:v>3921.4063101387624</c:v>
                      </c:pt>
                      <c:pt idx="99">
                        <c:v>3919.8728702954272</c:v>
                      </c:pt>
                      <c:pt idx="100">
                        <c:v>3919.7451729718787</c:v>
                      </c:pt>
                      <c:pt idx="101">
                        <c:v>3910.7990220024226</c:v>
                      </c:pt>
                      <c:pt idx="102">
                        <c:v>3909.3771614530779</c:v>
                      </c:pt>
                      <c:pt idx="103">
                        <c:v>3913.3225310323942</c:v>
                      </c:pt>
                      <c:pt idx="104">
                        <c:v>3913.3225310323942</c:v>
                      </c:pt>
                      <c:pt idx="105">
                        <c:v>3913.3225310323942</c:v>
                      </c:pt>
                      <c:pt idx="106">
                        <c:v>3913.7980468355709</c:v>
                      </c:pt>
                      <c:pt idx="107">
                        <c:v>3913.4325814915737</c:v>
                      </c:pt>
                      <c:pt idx="108">
                        <c:v>3912.9384774492987</c:v>
                      </c:pt>
                      <c:pt idx="109">
                        <c:v>3915.0558186220114</c:v>
                      </c:pt>
                      <c:pt idx="110">
                        <c:v>3918.2179030792527</c:v>
                      </c:pt>
                      <c:pt idx="111">
                        <c:v>3918.2179030792527</c:v>
                      </c:pt>
                      <c:pt idx="112">
                        <c:v>3918.2179030792527</c:v>
                      </c:pt>
                      <c:pt idx="113">
                        <c:v>3918.7448935311331</c:v>
                      </c:pt>
                      <c:pt idx="114">
                        <c:v>3924.1394847964439</c:v>
                      </c:pt>
                      <c:pt idx="115">
                        <c:v>3923.9817202020204</c:v>
                      </c:pt>
                      <c:pt idx="116">
                        <c:v>3924.3858626262627</c:v>
                      </c:pt>
                      <c:pt idx="117">
                        <c:v>3923.6949924250075</c:v>
                      </c:pt>
                      <c:pt idx="118">
                        <c:v>3923.6949924250075</c:v>
                      </c:pt>
                      <c:pt idx="119">
                        <c:v>3923.6949924250075</c:v>
                      </c:pt>
                      <c:pt idx="120">
                        <c:v>3928.0481161029779</c:v>
                      </c:pt>
                      <c:pt idx="121">
                        <c:v>3928.0481161029779</c:v>
                      </c:pt>
                      <c:pt idx="122">
                        <c:v>3929.5829125429204</c:v>
                      </c:pt>
                      <c:pt idx="123">
                        <c:v>3932.9868657168836</c:v>
                      </c:pt>
                      <c:pt idx="124">
                        <c:v>3932.9868657168836</c:v>
                      </c:pt>
                      <c:pt idx="125">
                        <c:v>3932.9868657168836</c:v>
                      </c:pt>
                      <c:pt idx="126">
                        <c:v>3932.9868657168836</c:v>
                      </c:pt>
                      <c:pt idx="127">
                        <c:v>3933.584206060606</c:v>
                      </c:pt>
                      <c:pt idx="128">
                        <c:v>3935.5772721761978</c:v>
                      </c:pt>
                      <c:pt idx="129">
                        <c:v>3934.926418181818</c:v>
                      </c:pt>
                      <c:pt idx="130">
                        <c:v>3937.3126682838083</c:v>
                      </c:pt>
                      <c:pt idx="131">
                        <c:v>3937.9658953112366</c:v>
                      </c:pt>
                      <c:pt idx="132">
                        <c:v>3937.9658953112366</c:v>
                      </c:pt>
                      <c:pt idx="133">
                        <c:v>3937.9658953112366</c:v>
                      </c:pt>
                      <c:pt idx="134">
                        <c:v>3937.8556689571546</c:v>
                      </c:pt>
                      <c:pt idx="135">
                        <c:v>3937.059666599313</c:v>
                      </c:pt>
                      <c:pt idx="136">
                        <c:v>3938.0236843168959</c:v>
                      </c:pt>
                      <c:pt idx="137">
                        <c:v>3938.0236843168959</c:v>
                      </c:pt>
                      <c:pt idx="138">
                        <c:v>3938.0236843168959</c:v>
                      </c:pt>
                      <c:pt idx="139">
                        <c:v>3938.0236843168959</c:v>
                      </c:pt>
                      <c:pt idx="140">
                        <c:v>3938.0236843168959</c:v>
                      </c:pt>
                      <c:pt idx="141">
                        <c:v>3938.0236843168959</c:v>
                      </c:pt>
                      <c:pt idx="142">
                        <c:v>3936.9943997574774</c:v>
                      </c:pt>
                      <c:pt idx="143">
                        <c:v>3937.2730578011319</c:v>
                      </c:pt>
                      <c:pt idx="144">
                        <c:v>3937.0222655618436</c:v>
                      </c:pt>
                      <c:pt idx="145">
                        <c:v>3937.3005821121778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6-B83A-4CB5-A888-03089E0454B7}"/>
                  </c:ext>
                </c:extLst>
              </c15:ser>
            </c15:filteredLineSeries>
            <c15:filteredLineSeries>
              <c15:ser>
                <c:idx val="22"/>
                <c:order val="2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Data'!$X$3</c15:sqref>
                        </c15:formulaRef>
                      </c:ext>
                    </c:extLst>
                    <c:strCache>
                      <c:ptCount val="1"/>
                      <c:pt idx="0">
                        <c:v>2022 Cumulative Avg per Assessed Student</c:v>
                      </c:pt>
                    </c:strCache>
                  </c:strRef>
                </c:tx>
                <c:spPr>
                  <a:ln w="28575" cap="rnd">
                    <a:solidFill>
                      <a:schemeClr val="bg2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Data'!$X$5:$X$150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46"/>
                      <c:pt idx="0">
                        <c:v>4760.9756121313303</c:v>
                      </c:pt>
                      <c:pt idx="1">
                        <c:v>4760.9756121313303</c:v>
                      </c:pt>
                      <c:pt idx="2">
                        <c:v>4665.8948834964849</c:v>
                      </c:pt>
                      <c:pt idx="3">
                        <c:v>4675.5081611400383</c:v>
                      </c:pt>
                      <c:pt idx="4">
                        <c:v>4663.0420579828506</c:v>
                      </c:pt>
                      <c:pt idx="5">
                        <c:v>4668.307118552525</c:v>
                      </c:pt>
                      <c:pt idx="6">
                        <c:v>4668.307118552525</c:v>
                      </c:pt>
                      <c:pt idx="7">
                        <c:v>4668.307118552525</c:v>
                      </c:pt>
                      <c:pt idx="8">
                        <c:v>4809.7856809651475</c:v>
                      </c:pt>
                      <c:pt idx="9">
                        <c:v>4767.4036029313793</c:v>
                      </c:pt>
                      <c:pt idx="10">
                        <c:v>4756.306416963932</c:v>
                      </c:pt>
                      <c:pt idx="11">
                        <c:v>4750.7468536969063</c:v>
                      </c:pt>
                      <c:pt idx="12">
                        <c:v>4740.0136918869648</c:v>
                      </c:pt>
                      <c:pt idx="13">
                        <c:v>4740.0136918869648</c:v>
                      </c:pt>
                      <c:pt idx="14">
                        <c:v>4740.0136918869648</c:v>
                      </c:pt>
                      <c:pt idx="15">
                        <c:v>4736.1367300970869</c:v>
                      </c:pt>
                      <c:pt idx="16">
                        <c:v>4739.4525444244136</c:v>
                      </c:pt>
                      <c:pt idx="17">
                        <c:v>4732.0252613418525</c:v>
                      </c:pt>
                      <c:pt idx="18">
                        <c:v>4720.6383318488352</c:v>
                      </c:pt>
                      <c:pt idx="19">
                        <c:v>4709.6613475895219</c:v>
                      </c:pt>
                      <c:pt idx="20">
                        <c:v>4709.6613475895219</c:v>
                      </c:pt>
                      <c:pt idx="21">
                        <c:v>4709.6613475895219</c:v>
                      </c:pt>
                      <c:pt idx="22">
                        <c:v>4682.3698327464781</c:v>
                      </c:pt>
                      <c:pt idx="23">
                        <c:v>4718.6427510214189</c:v>
                      </c:pt>
                      <c:pt idx="24">
                        <c:v>4710.9113042409344</c:v>
                      </c:pt>
                      <c:pt idx="25">
                        <c:v>4711.6505942773301</c:v>
                      </c:pt>
                      <c:pt idx="26">
                        <c:v>4671.8366936555894</c:v>
                      </c:pt>
                      <c:pt idx="27">
                        <c:v>4671.8366936555894</c:v>
                      </c:pt>
                      <c:pt idx="28">
                        <c:v>4671.8366936555894</c:v>
                      </c:pt>
                      <c:pt idx="29">
                        <c:v>4587.4073959810876</c:v>
                      </c:pt>
                      <c:pt idx="30">
                        <c:v>4543.5914604249365</c:v>
                      </c:pt>
                      <c:pt idx="31">
                        <c:v>4500.8681226230265</c:v>
                      </c:pt>
                      <c:pt idx="32">
                        <c:v>4472.7911099715102</c:v>
                      </c:pt>
                      <c:pt idx="33">
                        <c:v>4450.6187940379405</c:v>
                      </c:pt>
                      <c:pt idx="34">
                        <c:v>4450.6187940379405</c:v>
                      </c:pt>
                      <c:pt idx="35">
                        <c:v>4450.6187940379405</c:v>
                      </c:pt>
                      <c:pt idx="36">
                        <c:v>4416.089645603477</c:v>
                      </c:pt>
                      <c:pt idx="37">
                        <c:v>4398.5120888103393</c:v>
                      </c:pt>
                      <c:pt idx="38">
                        <c:v>4364.5288520463992</c:v>
                      </c:pt>
                      <c:pt idx="39">
                        <c:v>4332.5721117877338</c:v>
                      </c:pt>
                      <c:pt idx="40">
                        <c:v>4319.9265879434915</c:v>
                      </c:pt>
                      <c:pt idx="41">
                        <c:v>4319.9265879434915</c:v>
                      </c:pt>
                      <c:pt idx="42">
                        <c:v>4319.9265879434915</c:v>
                      </c:pt>
                      <c:pt idx="43">
                        <c:v>4282.3591114425735</c:v>
                      </c:pt>
                      <c:pt idx="44">
                        <c:v>4249.8459265900228</c:v>
                      </c:pt>
                      <c:pt idx="45">
                        <c:v>4220.1204234629868</c:v>
                      </c:pt>
                      <c:pt idx="46">
                        <c:v>4190.2586629468897</c:v>
                      </c:pt>
                      <c:pt idx="47">
                        <c:v>4159.1150455336137</c:v>
                      </c:pt>
                      <c:pt idx="48">
                        <c:v>4159.1150455336137</c:v>
                      </c:pt>
                      <c:pt idx="49">
                        <c:v>4159.1150455336137</c:v>
                      </c:pt>
                      <c:pt idx="50">
                        <c:v>4111.4589638869329</c:v>
                      </c:pt>
                      <c:pt idx="51">
                        <c:v>4097.7127462894705</c:v>
                      </c:pt>
                      <c:pt idx="52">
                        <c:v>4095.6252132418726</c:v>
                      </c:pt>
                      <c:pt idx="53">
                        <c:v>4084.7587631945826</c:v>
                      </c:pt>
                      <c:pt idx="54">
                        <c:v>4077.1073325370762</c:v>
                      </c:pt>
                      <c:pt idx="55">
                        <c:v>4077.1073325370762</c:v>
                      </c:pt>
                      <c:pt idx="56">
                        <c:v>4077.1073325370762</c:v>
                      </c:pt>
                      <c:pt idx="57">
                        <c:v>4077.1073325370762</c:v>
                      </c:pt>
                      <c:pt idx="58">
                        <c:v>4064.9405145013907</c:v>
                      </c:pt>
                      <c:pt idx="59">
                        <c:v>4061.9165346436371</c:v>
                      </c:pt>
                      <c:pt idx="60">
                        <c:v>4055.5713489065602</c:v>
                      </c:pt>
                      <c:pt idx="61">
                        <c:v>4054.8764318362478</c:v>
                      </c:pt>
                      <c:pt idx="62">
                        <c:v>4054.8764318362478</c:v>
                      </c:pt>
                      <c:pt idx="63">
                        <c:v>4054.8764318362478</c:v>
                      </c:pt>
                      <c:pt idx="64">
                        <c:v>4052.5041965260548</c:v>
                      </c:pt>
                      <c:pt idx="65">
                        <c:v>4039.2385749776408</c:v>
                      </c:pt>
                      <c:pt idx="66">
                        <c:v>4034.1933774373265</c:v>
                      </c:pt>
                      <c:pt idx="67">
                        <c:v>4006.0867003567178</c:v>
                      </c:pt>
                      <c:pt idx="68">
                        <c:v>3993.0090259354574</c:v>
                      </c:pt>
                      <c:pt idx="69">
                        <c:v>3993.0090259354574</c:v>
                      </c:pt>
                      <c:pt idx="70">
                        <c:v>3993.0090259354574</c:v>
                      </c:pt>
                      <c:pt idx="71">
                        <c:v>3990.47201743092</c:v>
                      </c:pt>
                      <c:pt idx="72">
                        <c:v>3968.9684717968985</c:v>
                      </c:pt>
                      <c:pt idx="73">
                        <c:v>3963.1806033167159</c:v>
                      </c:pt>
                      <c:pt idx="74">
                        <c:v>3963.2275945430838</c:v>
                      </c:pt>
                      <c:pt idx="75">
                        <c:v>3963.0605707121363</c:v>
                      </c:pt>
                      <c:pt idx="76">
                        <c:v>3963.0605707121363</c:v>
                      </c:pt>
                      <c:pt idx="77">
                        <c:v>3963.0605707121363</c:v>
                      </c:pt>
                      <c:pt idx="78">
                        <c:v>3962.3434289439374</c:v>
                      </c:pt>
                      <c:pt idx="79">
                        <c:v>3966.0690437487456</c:v>
                      </c:pt>
                      <c:pt idx="80">
                        <c:v>3944.2334044887784</c:v>
                      </c:pt>
                      <c:pt idx="81">
                        <c:v>3940.5804243873276</c:v>
                      </c:pt>
                      <c:pt idx="82">
                        <c:v>3939.3488490284008</c:v>
                      </c:pt>
                      <c:pt idx="83">
                        <c:v>3939.3488490284008</c:v>
                      </c:pt>
                      <c:pt idx="84">
                        <c:v>3939.3488490284008</c:v>
                      </c:pt>
                      <c:pt idx="85">
                        <c:v>3938.0242992329918</c:v>
                      </c:pt>
                      <c:pt idx="86">
                        <c:v>3926.2767382443585</c:v>
                      </c:pt>
                      <c:pt idx="87">
                        <c:v>3926.95976531424</c:v>
                      </c:pt>
                      <c:pt idx="88">
                        <c:v>3926.3579789138648</c:v>
                      </c:pt>
                      <c:pt idx="89">
                        <c:v>3921.895435327122</c:v>
                      </c:pt>
                      <c:pt idx="90">
                        <c:v>3921.895435327122</c:v>
                      </c:pt>
                      <c:pt idx="91">
                        <c:v>3921.895435327122</c:v>
                      </c:pt>
                      <c:pt idx="92">
                        <c:v>3921.895435327122</c:v>
                      </c:pt>
                      <c:pt idx="93">
                        <c:v>3915.9277109398458</c:v>
                      </c:pt>
                      <c:pt idx="94">
                        <c:v>3915.9737123411069</c:v>
                      </c:pt>
                      <c:pt idx="95">
                        <c:v>3907.485938092861</c:v>
                      </c:pt>
                      <c:pt idx="96">
                        <c:v>3911.7174955009</c:v>
                      </c:pt>
                      <c:pt idx="97">
                        <c:v>3911.7174955009</c:v>
                      </c:pt>
                      <c:pt idx="98">
                        <c:v>3911.7174955009</c:v>
                      </c:pt>
                      <c:pt idx="99">
                        <c:v>3910.8187781221877</c:v>
                      </c:pt>
                      <c:pt idx="100">
                        <c:v>3912.2687452471478</c:v>
                      </c:pt>
                      <c:pt idx="101">
                        <c:v>3912.0307758534391</c:v>
                      </c:pt>
                      <c:pt idx="102">
                        <c:v>3907.7635681408847</c:v>
                      </c:pt>
                      <c:pt idx="103">
                        <c:v>3910.032637164597</c:v>
                      </c:pt>
                      <c:pt idx="104">
                        <c:v>3910.032637164597</c:v>
                      </c:pt>
                      <c:pt idx="105">
                        <c:v>3910.032637164597</c:v>
                      </c:pt>
                      <c:pt idx="106">
                        <c:v>3909.8754246794874</c:v>
                      </c:pt>
                      <c:pt idx="107">
                        <c:v>3909.0766666666673</c:v>
                      </c:pt>
                      <c:pt idx="108">
                        <c:v>3907.5950170272436</c:v>
                      </c:pt>
                      <c:pt idx="109">
                        <c:v>3908.9843399439101</c:v>
                      </c:pt>
                      <c:pt idx="110">
                        <c:v>3912.119050721732</c:v>
                      </c:pt>
                      <c:pt idx="111">
                        <c:v>3912.119050721732</c:v>
                      </c:pt>
                      <c:pt idx="112">
                        <c:v>3912.119050721732</c:v>
                      </c:pt>
                      <c:pt idx="113">
                        <c:v>3911.4839787532574</c:v>
                      </c:pt>
                      <c:pt idx="114">
                        <c:v>3916.0083615932572</c:v>
                      </c:pt>
                      <c:pt idx="115">
                        <c:v>3916.5075005019071</c:v>
                      </c:pt>
                      <c:pt idx="116">
                        <c:v>3917.6569253941161</c:v>
                      </c:pt>
                      <c:pt idx="117">
                        <c:v>3916.9708232931725</c:v>
                      </c:pt>
                      <c:pt idx="118">
                        <c:v>3916.9708232931725</c:v>
                      </c:pt>
                      <c:pt idx="119">
                        <c:v>3916.9708232931725</c:v>
                      </c:pt>
                      <c:pt idx="120">
                        <c:v>3921.7359026104414</c:v>
                      </c:pt>
                      <c:pt idx="121">
                        <c:v>3921.7359026104414</c:v>
                      </c:pt>
                      <c:pt idx="122">
                        <c:v>3923.6373031337889</c:v>
                      </c:pt>
                      <c:pt idx="123">
                        <c:v>3927.3973859296475</c:v>
                      </c:pt>
                      <c:pt idx="124">
                        <c:v>3927.3973859296475</c:v>
                      </c:pt>
                      <c:pt idx="125">
                        <c:v>3927.3973859296475</c:v>
                      </c:pt>
                      <c:pt idx="126">
                        <c:v>3927.3973859296475</c:v>
                      </c:pt>
                      <c:pt idx="127">
                        <c:v>3928.6684417412289</c:v>
                      </c:pt>
                      <c:pt idx="128">
                        <c:v>3930.1023615160357</c:v>
                      </c:pt>
                      <c:pt idx="129">
                        <c:v>3929.3655431502712</c:v>
                      </c:pt>
                      <c:pt idx="130">
                        <c:v>3930.6200090552366</c:v>
                      </c:pt>
                      <c:pt idx="131">
                        <c:v>3929.8641575294241</c:v>
                      </c:pt>
                      <c:pt idx="132">
                        <c:v>3929.8641575294241</c:v>
                      </c:pt>
                      <c:pt idx="133">
                        <c:v>3929.8641575294241</c:v>
                      </c:pt>
                      <c:pt idx="134">
                        <c:v>3929.7544301378139</c:v>
                      </c:pt>
                      <c:pt idx="135">
                        <c:v>3928.3540887145446</c:v>
                      </c:pt>
                      <c:pt idx="136">
                        <c:v>3929.9352334473738</c:v>
                      </c:pt>
                      <c:pt idx="137">
                        <c:v>3929.9352334473738</c:v>
                      </c:pt>
                      <c:pt idx="138">
                        <c:v>3929.9352334473738</c:v>
                      </c:pt>
                      <c:pt idx="139">
                        <c:v>3929.9352334473738</c:v>
                      </c:pt>
                      <c:pt idx="140">
                        <c:v>3929.9352334473738</c:v>
                      </c:pt>
                      <c:pt idx="141">
                        <c:v>3929.826252390058</c:v>
                      </c:pt>
                      <c:pt idx="142">
                        <c:v>3928.8145557009152</c:v>
                      </c:pt>
                      <c:pt idx="143">
                        <c:v>3930.1815678776293</c:v>
                      </c:pt>
                      <c:pt idx="144">
                        <c:v>3929.9318104055556</c:v>
                      </c:pt>
                      <c:pt idx="145">
                        <c:v>3930.0973530595811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7-B83A-4CB5-A888-03089E0454B7}"/>
                  </c:ext>
                </c:extLst>
              </c15:ser>
            </c15:filteredLineSeries>
            <c15:filteredLineSeries>
              <c15:ser>
                <c:idx val="23"/>
                <c:order val="2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Data'!$Y$3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Data'!$Y$5:$Y$169</c15:sqref>
                        </c15:formulaRef>
                      </c:ext>
                    </c:extLst>
                    <c:numCache>
                      <c:formatCode>General</c:formatCode>
                      <c:ptCount val="165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8-B83A-4CB5-A888-03089E0454B7}"/>
                  </c:ext>
                </c:extLst>
              </c15:ser>
            </c15:filteredLineSeries>
            <c15:filteredLineSeries>
              <c15:ser>
                <c:idx val="24"/>
                <c:order val="2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Data'!$Z$3</c15:sqref>
                        </c15:formulaRef>
                      </c:ext>
                    </c:extLst>
                    <c:strCache>
                      <c:ptCount val="1"/>
                      <c:pt idx="0">
                        <c:v>Change in Students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Data'!$Z$5:$Z$169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65"/>
                      <c:pt idx="7">
                        <c:v>88</c:v>
                      </c:pt>
                      <c:pt idx="8">
                        <c:v>34</c:v>
                      </c:pt>
                      <c:pt idx="9">
                        <c:v>404</c:v>
                      </c:pt>
                      <c:pt idx="10">
                        <c:v>374</c:v>
                      </c:pt>
                      <c:pt idx="11">
                        <c:v>348</c:v>
                      </c:pt>
                      <c:pt idx="12">
                        <c:v>344</c:v>
                      </c:pt>
                      <c:pt idx="13">
                        <c:v>344</c:v>
                      </c:pt>
                      <c:pt idx="14">
                        <c:v>344</c:v>
                      </c:pt>
                      <c:pt idx="15">
                        <c:v>349</c:v>
                      </c:pt>
                      <c:pt idx="16">
                        <c:v>342</c:v>
                      </c:pt>
                      <c:pt idx="17">
                        <c:v>327</c:v>
                      </c:pt>
                      <c:pt idx="18">
                        <c:v>331</c:v>
                      </c:pt>
                      <c:pt idx="19">
                        <c:v>348</c:v>
                      </c:pt>
                      <c:pt idx="20">
                        <c:v>348</c:v>
                      </c:pt>
                      <c:pt idx="21">
                        <c:v>348</c:v>
                      </c:pt>
                      <c:pt idx="22">
                        <c:v>354</c:v>
                      </c:pt>
                      <c:pt idx="23">
                        <c:v>285</c:v>
                      </c:pt>
                      <c:pt idx="24">
                        <c:v>319</c:v>
                      </c:pt>
                      <c:pt idx="25">
                        <c:v>340</c:v>
                      </c:pt>
                      <c:pt idx="26">
                        <c:v>297</c:v>
                      </c:pt>
                      <c:pt idx="27">
                        <c:v>297</c:v>
                      </c:pt>
                      <c:pt idx="28">
                        <c:v>297</c:v>
                      </c:pt>
                      <c:pt idx="29">
                        <c:v>207</c:v>
                      </c:pt>
                      <c:pt idx="30">
                        <c:v>235</c:v>
                      </c:pt>
                      <c:pt idx="31">
                        <c:v>248</c:v>
                      </c:pt>
                      <c:pt idx="32">
                        <c:v>241</c:v>
                      </c:pt>
                      <c:pt idx="33">
                        <c:v>231</c:v>
                      </c:pt>
                      <c:pt idx="34">
                        <c:v>231</c:v>
                      </c:pt>
                      <c:pt idx="35">
                        <c:v>231</c:v>
                      </c:pt>
                      <c:pt idx="36">
                        <c:v>263</c:v>
                      </c:pt>
                      <c:pt idx="37">
                        <c:v>253</c:v>
                      </c:pt>
                      <c:pt idx="38">
                        <c:v>309</c:v>
                      </c:pt>
                      <c:pt idx="39">
                        <c:v>318</c:v>
                      </c:pt>
                      <c:pt idx="40">
                        <c:v>314</c:v>
                      </c:pt>
                      <c:pt idx="41">
                        <c:v>314</c:v>
                      </c:pt>
                      <c:pt idx="42">
                        <c:v>314</c:v>
                      </c:pt>
                      <c:pt idx="43">
                        <c:v>328</c:v>
                      </c:pt>
                      <c:pt idx="44">
                        <c:v>289</c:v>
                      </c:pt>
                      <c:pt idx="45">
                        <c:v>264</c:v>
                      </c:pt>
                      <c:pt idx="46">
                        <c:v>269</c:v>
                      </c:pt>
                      <c:pt idx="47">
                        <c:v>246</c:v>
                      </c:pt>
                      <c:pt idx="48">
                        <c:v>246</c:v>
                      </c:pt>
                      <c:pt idx="49">
                        <c:v>246</c:v>
                      </c:pt>
                      <c:pt idx="50">
                        <c:v>200</c:v>
                      </c:pt>
                      <c:pt idx="51">
                        <c:v>158</c:v>
                      </c:pt>
                      <c:pt idx="52">
                        <c:v>158</c:v>
                      </c:pt>
                      <c:pt idx="53">
                        <c:v>196</c:v>
                      </c:pt>
                      <c:pt idx="54">
                        <c:v>206</c:v>
                      </c:pt>
                      <c:pt idx="55">
                        <c:v>206</c:v>
                      </c:pt>
                      <c:pt idx="56">
                        <c:v>206</c:v>
                      </c:pt>
                      <c:pt idx="57">
                        <c:v>206</c:v>
                      </c:pt>
                      <c:pt idx="58">
                        <c:v>191</c:v>
                      </c:pt>
                      <c:pt idx="59">
                        <c:v>184</c:v>
                      </c:pt>
                      <c:pt idx="60">
                        <c:v>208</c:v>
                      </c:pt>
                      <c:pt idx="61">
                        <c:v>231</c:v>
                      </c:pt>
                      <c:pt idx="62">
                        <c:v>231</c:v>
                      </c:pt>
                      <c:pt idx="63">
                        <c:v>231</c:v>
                      </c:pt>
                      <c:pt idx="64">
                        <c:v>257</c:v>
                      </c:pt>
                      <c:pt idx="65">
                        <c:v>292</c:v>
                      </c:pt>
                      <c:pt idx="66">
                        <c:v>312</c:v>
                      </c:pt>
                      <c:pt idx="67">
                        <c:v>304</c:v>
                      </c:pt>
                      <c:pt idx="68">
                        <c:v>297</c:v>
                      </c:pt>
                      <c:pt idx="69">
                        <c:v>297</c:v>
                      </c:pt>
                      <c:pt idx="70">
                        <c:v>297</c:v>
                      </c:pt>
                      <c:pt idx="71">
                        <c:v>344</c:v>
                      </c:pt>
                      <c:pt idx="72">
                        <c:v>25</c:v>
                      </c:pt>
                      <c:pt idx="73">
                        <c:v>428</c:v>
                      </c:pt>
                      <c:pt idx="74">
                        <c:v>340</c:v>
                      </c:pt>
                      <c:pt idx="75">
                        <c:v>373</c:v>
                      </c:pt>
                      <c:pt idx="76">
                        <c:v>373</c:v>
                      </c:pt>
                      <c:pt idx="77">
                        <c:v>373</c:v>
                      </c:pt>
                      <c:pt idx="78">
                        <c:v>363</c:v>
                      </c:pt>
                      <c:pt idx="79">
                        <c:v>374</c:v>
                      </c:pt>
                      <c:pt idx="80">
                        <c:v>314</c:v>
                      </c:pt>
                      <c:pt idx="81">
                        <c:v>298</c:v>
                      </c:pt>
                      <c:pt idx="82">
                        <c:v>308</c:v>
                      </c:pt>
                      <c:pt idx="83">
                        <c:v>308</c:v>
                      </c:pt>
                      <c:pt idx="84">
                        <c:v>308</c:v>
                      </c:pt>
                      <c:pt idx="85">
                        <c:v>304</c:v>
                      </c:pt>
                      <c:pt idx="86">
                        <c:v>284</c:v>
                      </c:pt>
                      <c:pt idx="87">
                        <c:v>287</c:v>
                      </c:pt>
                      <c:pt idx="88">
                        <c:v>289</c:v>
                      </c:pt>
                      <c:pt idx="89">
                        <c:v>372</c:v>
                      </c:pt>
                      <c:pt idx="90">
                        <c:v>372</c:v>
                      </c:pt>
                      <c:pt idx="91">
                        <c:v>372</c:v>
                      </c:pt>
                      <c:pt idx="92">
                        <c:v>372</c:v>
                      </c:pt>
                      <c:pt idx="93">
                        <c:v>372</c:v>
                      </c:pt>
                      <c:pt idx="94">
                        <c:v>372</c:v>
                      </c:pt>
                      <c:pt idx="95">
                        <c:v>349</c:v>
                      </c:pt>
                      <c:pt idx="96">
                        <c:v>352</c:v>
                      </c:pt>
                      <c:pt idx="97">
                        <c:v>352</c:v>
                      </c:pt>
                      <c:pt idx="98">
                        <c:v>352</c:v>
                      </c:pt>
                      <c:pt idx="99">
                        <c:v>348</c:v>
                      </c:pt>
                      <c:pt idx="100">
                        <c:v>353</c:v>
                      </c:pt>
                      <c:pt idx="101">
                        <c:v>359</c:v>
                      </c:pt>
                      <c:pt idx="102">
                        <c:v>361</c:v>
                      </c:pt>
                      <c:pt idx="103">
                        <c:v>367</c:v>
                      </c:pt>
                      <c:pt idx="104">
                        <c:v>367</c:v>
                      </c:pt>
                      <c:pt idx="105">
                        <c:v>367</c:v>
                      </c:pt>
                      <c:pt idx="106">
                        <c:v>365</c:v>
                      </c:pt>
                      <c:pt idx="107">
                        <c:v>362</c:v>
                      </c:pt>
                      <c:pt idx="108">
                        <c:v>359</c:v>
                      </c:pt>
                      <c:pt idx="109">
                        <c:v>356</c:v>
                      </c:pt>
                      <c:pt idx="110">
                        <c:v>361</c:v>
                      </c:pt>
                      <c:pt idx="111">
                        <c:v>361</c:v>
                      </c:pt>
                      <c:pt idx="112">
                        <c:v>361</c:v>
                      </c:pt>
                      <c:pt idx="113">
                        <c:v>358</c:v>
                      </c:pt>
                      <c:pt idx="114">
                        <c:v>359</c:v>
                      </c:pt>
                      <c:pt idx="115">
                        <c:v>360</c:v>
                      </c:pt>
                      <c:pt idx="116">
                        <c:v>362</c:v>
                      </c:pt>
                      <c:pt idx="117">
                        <c:v>345</c:v>
                      </c:pt>
                      <c:pt idx="118">
                        <c:v>345</c:v>
                      </c:pt>
                      <c:pt idx="119">
                        <c:v>345</c:v>
                      </c:pt>
                      <c:pt idx="120">
                        <c:v>345</c:v>
                      </c:pt>
                      <c:pt idx="121">
                        <c:v>337</c:v>
                      </c:pt>
                      <c:pt idx="122">
                        <c:v>336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9-B83A-4CB5-A888-03089E0454B7}"/>
                  </c:ext>
                </c:extLst>
              </c15:ser>
            </c15:filteredLineSeries>
            <c15:filteredLineSeries>
              <c15:ser>
                <c:idx val="25"/>
                <c:order val="2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Data'!$AA$3</c15:sqref>
                        </c15:formulaRef>
                      </c:ext>
                    </c:extLst>
                    <c:strCache>
                      <c:ptCount val="1"/>
                      <c:pt idx="0">
                        <c:v>Change in Student %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Data'!$AA$5:$AA$169</c15:sqref>
                        </c15:formulaRef>
                      </c:ext>
                    </c:extLst>
                    <c:numCache>
                      <c:formatCode>0.0%</c:formatCode>
                      <c:ptCount val="165"/>
                      <c:pt idx="7">
                        <c:v>1.18822576289495E-2</c:v>
                      </c:pt>
                      <c:pt idx="8">
                        <c:v>4.5576407506702412E-3</c:v>
                      </c:pt>
                      <c:pt idx="9">
                        <c:v>5.3830779480346438E-2</c:v>
                      </c:pt>
                      <c:pt idx="10">
                        <c:v>4.9412075571409697E-2</c:v>
                      </c:pt>
                      <c:pt idx="11">
                        <c:v>4.5621394861038278E-2</c:v>
                      </c:pt>
                      <c:pt idx="12">
                        <c:v>4.4797499674436775E-2</c:v>
                      </c:pt>
                      <c:pt idx="13">
                        <c:v>4.4797499674436775E-2</c:v>
                      </c:pt>
                      <c:pt idx="14">
                        <c:v>4.4797499674436775E-2</c:v>
                      </c:pt>
                      <c:pt idx="15">
                        <c:v>4.5177993527508092E-2</c:v>
                      </c:pt>
                      <c:pt idx="16">
                        <c:v>4.4038114859644602E-2</c:v>
                      </c:pt>
                      <c:pt idx="17">
                        <c:v>4.1789137380191695E-2</c:v>
                      </c:pt>
                      <c:pt idx="18">
                        <c:v>4.211731772490139E-2</c:v>
                      </c:pt>
                      <c:pt idx="19">
                        <c:v>4.4033911172972291E-2</c:v>
                      </c:pt>
                      <c:pt idx="20">
                        <c:v>4.4033911172972291E-2</c:v>
                      </c:pt>
                      <c:pt idx="21">
                        <c:v>4.4033911172972291E-2</c:v>
                      </c:pt>
                      <c:pt idx="22">
                        <c:v>4.4517102615694165E-2</c:v>
                      </c:pt>
                      <c:pt idx="23">
                        <c:v>3.5285378234493008E-2</c:v>
                      </c:pt>
                      <c:pt idx="24">
                        <c:v>3.9213275968039335E-2</c:v>
                      </c:pt>
                      <c:pt idx="25">
                        <c:v>4.1574957202249942E-2</c:v>
                      </c:pt>
                      <c:pt idx="26">
                        <c:v>3.5891238670694867E-2</c:v>
                      </c:pt>
                      <c:pt idx="27">
                        <c:v>3.5891238670694867E-2</c:v>
                      </c:pt>
                      <c:pt idx="28">
                        <c:v>3.5891238670694867E-2</c:v>
                      </c:pt>
                      <c:pt idx="29">
                        <c:v>2.4468085106382979E-2</c:v>
                      </c:pt>
                      <c:pt idx="30">
                        <c:v>2.7434041559654447E-2</c:v>
                      </c:pt>
                      <c:pt idx="31">
                        <c:v>2.8581306903307596E-2</c:v>
                      </c:pt>
                      <c:pt idx="32">
                        <c:v>2.7464387464387466E-2</c:v>
                      </c:pt>
                      <c:pt idx="33">
                        <c:v>2.6084010840108401E-2</c:v>
                      </c:pt>
                      <c:pt idx="34">
                        <c:v>2.6084010840108401E-2</c:v>
                      </c:pt>
                      <c:pt idx="35">
                        <c:v>2.6084010840108401E-2</c:v>
                      </c:pt>
                      <c:pt idx="36">
                        <c:v>2.9310152680263012E-2</c:v>
                      </c:pt>
                      <c:pt idx="37">
                        <c:v>2.7946537059538274E-2</c:v>
                      </c:pt>
                      <c:pt idx="38">
                        <c:v>3.3814839133289559E-2</c:v>
                      </c:pt>
                      <c:pt idx="39">
                        <c:v>3.4580252283601565E-2</c:v>
                      </c:pt>
                      <c:pt idx="40">
                        <c:v>3.3861749164240271E-2</c:v>
                      </c:pt>
                      <c:pt idx="41">
                        <c:v>3.3861749164240271E-2</c:v>
                      </c:pt>
                      <c:pt idx="42">
                        <c:v>3.3861749164240271E-2</c:v>
                      </c:pt>
                      <c:pt idx="43">
                        <c:v>3.4945663754528018E-2</c:v>
                      </c:pt>
                      <c:pt idx="44">
                        <c:v>3.0482016664908764E-2</c:v>
                      </c:pt>
                      <c:pt idx="45">
                        <c:v>2.7603513174404015E-2</c:v>
                      </c:pt>
                      <c:pt idx="46">
                        <c:v>2.7794998966728664E-2</c:v>
                      </c:pt>
                      <c:pt idx="47">
                        <c:v>2.5171390565844675E-2</c:v>
                      </c:pt>
                      <c:pt idx="48">
                        <c:v>2.5171390565844675E-2</c:v>
                      </c:pt>
                      <c:pt idx="49">
                        <c:v>2.5171390565844675E-2</c:v>
                      </c:pt>
                      <c:pt idx="50">
                        <c:v>2.0118700331958554E-2</c:v>
                      </c:pt>
                      <c:pt idx="51">
                        <c:v>1.5738619384400836E-2</c:v>
                      </c:pt>
                      <c:pt idx="52">
                        <c:v>1.5707326772044936E-2</c:v>
                      </c:pt>
                      <c:pt idx="53">
                        <c:v>1.9518024297948616E-2</c:v>
                      </c:pt>
                      <c:pt idx="54">
                        <c:v>2.0503632925251317E-2</c:v>
                      </c:pt>
                      <c:pt idx="55">
                        <c:v>2.0503632925251317E-2</c:v>
                      </c:pt>
                      <c:pt idx="56">
                        <c:v>2.0503632925251317E-2</c:v>
                      </c:pt>
                      <c:pt idx="57">
                        <c:v>2.0503632925251317E-2</c:v>
                      </c:pt>
                      <c:pt idx="58">
                        <c:v>1.8970997218911403E-2</c:v>
                      </c:pt>
                      <c:pt idx="59">
                        <c:v>1.8264840182648401E-2</c:v>
                      </c:pt>
                      <c:pt idx="60">
                        <c:v>2.0675944333996023E-2</c:v>
                      </c:pt>
                      <c:pt idx="61">
                        <c:v>2.2953100158982512E-2</c:v>
                      </c:pt>
                      <c:pt idx="62">
                        <c:v>2.2953100158982512E-2</c:v>
                      </c:pt>
                      <c:pt idx="63">
                        <c:v>2.2953100158982512E-2</c:v>
                      </c:pt>
                      <c:pt idx="64">
                        <c:v>2.5508684863523572E-2</c:v>
                      </c:pt>
                      <c:pt idx="65">
                        <c:v>2.9017191692338268E-2</c:v>
                      </c:pt>
                      <c:pt idx="66">
                        <c:v>3.1038599283724631E-2</c:v>
                      </c:pt>
                      <c:pt idx="67">
                        <c:v>3.0122869599682918E-2</c:v>
                      </c:pt>
                      <c:pt idx="68">
                        <c:v>2.9400118788358742E-2</c:v>
                      </c:pt>
                      <c:pt idx="69">
                        <c:v>2.9400118788358742E-2</c:v>
                      </c:pt>
                      <c:pt idx="70">
                        <c:v>2.9400118788358742E-2</c:v>
                      </c:pt>
                      <c:pt idx="71">
                        <c:v>3.4069525601663861E-2</c:v>
                      </c:pt>
                      <c:pt idx="72">
                        <c:v>2.4696236293588855E-3</c:v>
                      </c:pt>
                      <c:pt idx="73">
                        <c:v>4.3544612880252312E-2</c:v>
                      </c:pt>
                      <c:pt idx="74">
                        <c:v>3.4105727756043737E-2</c:v>
                      </c:pt>
                      <c:pt idx="75">
                        <c:v>3.7412236710130393E-2</c:v>
                      </c:pt>
                      <c:pt idx="76">
                        <c:v>3.7412236710130393E-2</c:v>
                      </c:pt>
                      <c:pt idx="77">
                        <c:v>3.7412236710130393E-2</c:v>
                      </c:pt>
                      <c:pt idx="78">
                        <c:v>3.6405576170895598E-2</c:v>
                      </c:pt>
                      <c:pt idx="79">
                        <c:v>3.7527593818984545E-2</c:v>
                      </c:pt>
                      <c:pt idx="80">
                        <c:v>3.1321695760598504E-2</c:v>
                      </c:pt>
                      <c:pt idx="81">
                        <c:v>2.9687188683004583E-2</c:v>
                      </c:pt>
                      <c:pt idx="82">
                        <c:v>3.0692575984055805E-2</c:v>
                      </c:pt>
                      <c:pt idx="83">
                        <c:v>3.0692575984055805E-2</c:v>
                      </c:pt>
                      <c:pt idx="84">
                        <c:v>3.0692575984055805E-2</c:v>
                      </c:pt>
                      <c:pt idx="85">
                        <c:v>3.0281900587707938E-2</c:v>
                      </c:pt>
                      <c:pt idx="86">
                        <c:v>2.8233422805447859E-2</c:v>
                      </c:pt>
                      <c:pt idx="87">
                        <c:v>2.8540175019888623E-2</c:v>
                      </c:pt>
                      <c:pt idx="88">
                        <c:v>2.8744778197732246E-2</c:v>
                      </c:pt>
                      <c:pt idx="89">
                        <c:v>3.7270814547640516E-2</c:v>
                      </c:pt>
                      <c:pt idx="90">
                        <c:v>3.7270814547640516E-2</c:v>
                      </c:pt>
                      <c:pt idx="91">
                        <c:v>3.7270814547640516E-2</c:v>
                      </c:pt>
                      <c:pt idx="92">
                        <c:v>3.7270814547640516E-2</c:v>
                      </c:pt>
                      <c:pt idx="93">
                        <c:v>3.7233510159143231E-2</c:v>
                      </c:pt>
                      <c:pt idx="94">
                        <c:v>3.7233510159143231E-2</c:v>
                      </c:pt>
                      <c:pt idx="95">
                        <c:v>3.4847728407388916E-2</c:v>
                      </c:pt>
                      <c:pt idx="96">
                        <c:v>3.5192961407718458E-2</c:v>
                      </c:pt>
                      <c:pt idx="97">
                        <c:v>3.5192961407718458E-2</c:v>
                      </c:pt>
                      <c:pt idx="98">
                        <c:v>3.5192961407718458E-2</c:v>
                      </c:pt>
                      <c:pt idx="99">
                        <c:v>3.4796520347965203E-2</c:v>
                      </c:pt>
                      <c:pt idx="100">
                        <c:v>3.5321192715629376E-2</c:v>
                      </c:pt>
                      <c:pt idx="101">
                        <c:v>3.5939533486835519E-2</c:v>
                      </c:pt>
                      <c:pt idx="102">
                        <c:v>3.6121673003802278E-2</c:v>
                      </c:pt>
                      <c:pt idx="103">
                        <c:v>3.6744092911493789E-2</c:v>
                      </c:pt>
                      <c:pt idx="104">
                        <c:v>3.6744092911493789E-2</c:v>
                      </c:pt>
                      <c:pt idx="105">
                        <c:v>3.6744092911493789E-2</c:v>
                      </c:pt>
                      <c:pt idx="106">
                        <c:v>3.6558493589743592E-2</c:v>
                      </c:pt>
                      <c:pt idx="107">
                        <c:v>3.6258012820512824E-2</c:v>
                      </c:pt>
                      <c:pt idx="108">
                        <c:v>3.5957532051282048E-2</c:v>
                      </c:pt>
                      <c:pt idx="109">
                        <c:v>3.565705128205128E-2</c:v>
                      </c:pt>
                      <c:pt idx="110">
                        <c:v>3.6186848436246991E-2</c:v>
                      </c:pt>
                      <c:pt idx="111">
                        <c:v>3.6186848436246991E-2</c:v>
                      </c:pt>
                      <c:pt idx="112">
                        <c:v>3.6186848436246991E-2</c:v>
                      </c:pt>
                      <c:pt idx="113">
                        <c:v>3.5878933654038887E-2</c:v>
                      </c:pt>
                      <c:pt idx="114">
                        <c:v>3.6018862245409851E-2</c:v>
                      </c:pt>
                      <c:pt idx="115">
                        <c:v>3.6137321822927122E-2</c:v>
                      </c:pt>
                      <c:pt idx="116">
                        <c:v>3.634903102721157E-2</c:v>
                      </c:pt>
                      <c:pt idx="117">
                        <c:v>3.463855421686747E-2</c:v>
                      </c:pt>
                      <c:pt idx="118">
                        <c:v>3.463855421686747E-2</c:v>
                      </c:pt>
                      <c:pt idx="119">
                        <c:v>3.463855421686747E-2</c:v>
                      </c:pt>
                      <c:pt idx="120">
                        <c:v>3.463855421686747E-2</c:v>
                      </c:pt>
                      <c:pt idx="121">
                        <c:v>3.3835341365461846E-2</c:v>
                      </c:pt>
                      <c:pt idx="122">
                        <c:v>3.3748493370831661E-2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A-B83A-4CB5-A888-03089E0454B7}"/>
                  </c:ext>
                </c:extLst>
              </c15:ser>
            </c15:filteredLineSeries>
            <c15:filteredLineSeries>
              <c15:ser>
                <c:idx val="26"/>
                <c:order val="2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Data'!$AB$3</c15:sqref>
                        </c15:formulaRef>
                      </c:ext>
                    </c:extLst>
                    <c:strCache>
                      <c:ptCount val="1"/>
                      <c:pt idx="0">
                        <c:v>Change in Assessed Tuition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Data'!$AB$5:$AB$169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65"/>
                      <c:pt idx="7">
                        <c:v>3577484.5199999958</c:v>
                      </c:pt>
                      <c:pt idx="8">
                        <c:v>2269965.8599999994</c:v>
                      </c:pt>
                      <c:pt idx="9">
                        <c:v>2790620.3800000027</c:v>
                      </c:pt>
                      <c:pt idx="10">
                        <c:v>3376466.799999997</c:v>
                      </c:pt>
                      <c:pt idx="11">
                        <c:v>4018309.0300000012</c:v>
                      </c:pt>
                      <c:pt idx="12">
                        <c:v>3958033.8599999994</c:v>
                      </c:pt>
                      <c:pt idx="13">
                        <c:v>3958033.8599999994</c:v>
                      </c:pt>
                      <c:pt idx="14">
                        <c:v>3958033.8599999994</c:v>
                      </c:pt>
                      <c:pt idx="15">
                        <c:v>4021060.6000000089</c:v>
                      </c:pt>
                      <c:pt idx="16">
                        <c:v>3842510.2400000021</c:v>
                      </c:pt>
                      <c:pt idx="17">
                        <c:v>3897615.4400000051</c:v>
                      </c:pt>
                      <c:pt idx="18">
                        <c:v>3911490.5099999979</c:v>
                      </c:pt>
                      <c:pt idx="19">
                        <c:v>4130671.0600000024</c:v>
                      </c:pt>
                      <c:pt idx="20">
                        <c:v>4130671.0600000024</c:v>
                      </c:pt>
                      <c:pt idx="21">
                        <c:v>4130671.0600000024</c:v>
                      </c:pt>
                      <c:pt idx="22">
                        <c:v>4379510.0300000012</c:v>
                      </c:pt>
                      <c:pt idx="23">
                        <c:v>3749849.1299999952</c:v>
                      </c:pt>
                      <c:pt idx="24">
                        <c:v>3902279.9200000018</c:v>
                      </c:pt>
                      <c:pt idx="25">
                        <c:v>3461848.4399999976</c:v>
                      </c:pt>
                      <c:pt idx="26">
                        <c:v>3637566.6599999964</c:v>
                      </c:pt>
                      <c:pt idx="27">
                        <c:v>3637566.6599999964</c:v>
                      </c:pt>
                      <c:pt idx="28">
                        <c:v>3637566.6599999964</c:v>
                      </c:pt>
                      <c:pt idx="29">
                        <c:v>3750140.859999992</c:v>
                      </c:pt>
                      <c:pt idx="30">
                        <c:v>3763381.7399999946</c:v>
                      </c:pt>
                      <c:pt idx="31">
                        <c:v>3820131.6199999973</c:v>
                      </c:pt>
                      <c:pt idx="32">
                        <c:v>3805588.3799999952</c:v>
                      </c:pt>
                      <c:pt idx="33">
                        <c:v>4291350.5799999982</c:v>
                      </c:pt>
                      <c:pt idx="34">
                        <c:v>4291350.5799999982</c:v>
                      </c:pt>
                      <c:pt idx="35">
                        <c:v>4291350.5799999982</c:v>
                      </c:pt>
                      <c:pt idx="36">
                        <c:v>4225478.0400000066</c:v>
                      </c:pt>
                      <c:pt idx="37">
                        <c:v>3986583.1899999976</c:v>
                      </c:pt>
                      <c:pt idx="38">
                        <c:v>4014624.4400000051</c:v>
                      </c:pt>
                      <c:pt idx="39">
                        <c:v>4057788.25</c:v>
                      </c:pt>
                      <c:pt idx="40">
                        <c:v>4030179.7800000012</c:v>
                      </c:pt>
                      <c:pt idx="41">
                        <c:v>4030179.7800000012</c:v>
                      </c:pt>
                      <c:pt idx="42">
                        <c:v>4030179.7800000012</c:v>
                      </c:pt>
                      <c:pt idx="43">
                        <c:v>4113925.8200000003</c:v>
                      </c:pt>
                      <c:pt idx="44">
                        <c:v>3953828.3299999982</c:v>
                      </c:pt>
                      <c:pt idx="45">
                        <c:v>3995531.700000003</c:v>
                      </c:pt>
                      <c:pt idx="46">
                        <c:v>3986347.1499999985</c:v>
                      </c:pt>
                      <c:pt idx="47">
                        <c:v>3995749.9899999946</c:v>
                      </c:pt>
                      <c:pt idx="48">
                        <c:v>3995749.9899999946</c:v>
                      </c:pt>
                      <c:pt idx="49">
                        <c:v>3995749.9899999946</c:v>
                      </c:pt>
                      <c:pt idx="50">
                        <c:v>3959824.5</c:v>
                      </c:pt>
                      <c:pt idx="51">
                        <c:v>3734698.6600000039</c:v>
                      </c:pt>
                      <c:pt idx="52">
                        <c:v>3588607.5300000012</c:v>
                      </c:pt>
                      <c:pt idx="53">
                        <c:v>3778511.7800000012</c:v>
                      </c:pt>
                      <c:pt idx="54">
                        <c:v>3874613.7099999934</c:v>
                      </c:pt>
                      <c:pt idx="55">
                        <c:v>3874613.7099999934</c:v>
                      </c:pt>
                      <c:pt idx="56">
                        <c:v>3874613.7099999934</c:v>
                      </c:pt>
                      <c:pt idx="57">
                        <c:v>3874613.7099999934</c:v>
                      </c:pt>
                      <c:pt idx="58">
                        <c:v>3797555.7099999934</c:v>
                      </c:pt>
                      <c:pt idx="59">
                        <c:v>3658136.3000000045</c:v>
                      </c:pt>
                      <c:pt idx="60">
                        <c:v>3868596.9200000018</c:v>
                      </c:pt>
                      <c:pt idx="61">
                        <c:v>3831785.3200000003</c:v>
                      </c:pt>
                      <c:pt idx="62">
                        <c:v>3831785.3200000003</c:v>
                      </c:pt>
                      <c:pt idx="63">
                        <c:v>3831785.3200000003</c:v>
                      </c:pt>
                      <c:pt idx="64">
                        <c:v>3704668.1599999964</c:v>
                      </c:pt>
                      <c:pt idx="65">
                        <c:v>3797822.2300000042</c:v>
                      </c:pt>
                      <c:pt idx="66">
                        <c:v>3697176.8299999982</c:v>
                      </c:pt>
                      <c:pt idx="67">
                        <c:v>3840807.8100000024</c:v>
                      </c:pt>
                      <c:pt idx="68">
                        <c:v>3887953.2100000009</c:v>
                      </c:pt>
                      <c:pt idx="69">
                        <c:v>3887953.2100000009</c:v>
                      </c:pt>
                      <c:pt idx="70">
                        <c:v>3887953.2100000009</c:v>
                      </c:pt>
                      <c:pt idx="71">
                        <c:v>3253746.3599999994</c:v>
                      </c:pt>
                      <c:pt idx="72">
                        <c:v>3892598.2799999937</c:v>
                      </c:pt>
                      <c:pt idx="73">
                        <c:v>4624813.5200000033</c:v>
                      </c:pt>
                      <c:pt idx="74">
                        <c:v>4069260.1099999994</c:v>
                      </c:pt>
                      <c:pt idx="75">
                        <c:v>4101056.450000003</c:v>
                      </c:pt>
                      <c:pt idx="76">
                        <c:v>4101056.450000003</c:v>
                      </c:pt>
                      <c:pt idx="77">
                        <c:v>4101056.450000003</c:v>
                      </c:pt>
                      <c:pt idx="78">
                        <c:v>4145468.450000003</c:v>
                      </c:pt>
                      <c:pt idx="79">
                        <c:v>4180182.450000003</c:v>
                      </c:pt>
                      <c:pt idx="80">
                        <c:v>4163759.7599999979</c:v>
                      </c:pt>
                      <c:pt idx="81">
                        <c:v>4120303.8900000006</c:v>
                      </c:pt>
                      <c:pt idx="82">
                        <c:v>4163342.6899999976</c:v>
                      </c:pt>
                      <c:pt idx="83">
                        <c:v>4163342.6899999976</c:v>
                      </c:pt>
                      <c:pt idx="84">
                        <c:v>4163342.6899999976</c:v>
                      </c:pt>
                      <c:pt idx="85">
                        <c:v>4160882.4499999955</c:v>
                      </c:pt>
                      <c:pt idx="86">
                        <c:v>4200290.68</c:v>
                      </c:pt>
                      <c:pt idx="87">
                        <c:v>4205200.9900000021</c:v>
                      </c:pt>
                      <c:pt idx="88">
                        <c:v>4219105.2700000033</c:v>
                      </c:pt>
                      <c:pt idx="89">
                        <c:v>4790832.4499999955</c:v>
                      </c:pt>
                      <c:pt idx="90">
                        <c:v>4790832.4499999955</c:v>
                      </c:pt>
                      <c:pt idx="91">
                        <c:v>4790832.4499999955</c:v>
                      </c:pt>
                      <c:pt idx="92">
                        <c:v>4454079.4499999955</c:v>
                      </c:pt>
                      <c:pt idx="93">
                        <c:v>4433487.32</c:v>
                      </c:pt>
                      <c:pt idx="94">
                        <c:v>4743880.32</c:v>
                      </c:pt>
                      <c:pt idx="95">
                        <c:v>4734902.0599999949</c:v>
                      </c:pt>
                      <c:pt idx="96">
                        <c:v>4492206.7400000021</c:v>
                      </c:pt>
                      <c:pt idx="97">
                        <c:v>4492206.7400000021</c:v>
                      </c:pt>
                      <c:pt idx="98">
                        <c:v>4492206.7400000021</c:v>
                      </c:pt>
                      <c:pt idx="99">
                        <c:v>4505106.68</c:v>
                      </c:pt>
                      <c:pt idx="100">
                        <c:v>4502115.6200000048</c:v>
                      </c:pt>
                      <c:pt idx="101">
                        <c:v>4524230.8000000045</c:v>
                      </c:pt>
                      <c:pt idx="102">
                        <c:v>4551265.9399999976</c:v>
                      </c:pt>
                      <c:pt idx="103">
                        <c:v>4552943.5600000024</c:v>
                      </c:pt>
                      <c:pt idx="104">
                        <c:v>4552943.5600000024</c:v>
                      </c:pt>
                      <c:pt idx="105">
                        <c:v>4552943.5600000024</c:v>
                      </c:pt>
                      <c:pt idx="106">
                        <c:v>4534908.299999997</c:v>
                      </c:pt>
                      <c:pt idx="107">
                        <c:v>4533092.799999997</c:v>
                      </c:pt>
                      <c:pt idx="108">
                        <c:v>4539021.0899999961</c:v>
                      </c:pt>
                      <c:pt idx="109">
                        <c:v>4517284.3900000006</c:v>
                      </c:pt>
                      <c:pt idx="110">
                        <c:v>4493517.8400000036</c:v>
                      </c:pt>
                      <c:pt idx="111">
                        <c:v>4493517.8400000036</c:v>
                      </c:pt>
                      <c:pt idx="112">
                        <c:v>4493517.8400000036</c:v>
                      </c:pt>
                      <c:pt idx="113">
                        <c:v>4484866.9499999955</c:v>
                      </c:pt>
                      <c:pt idx="114">
                        <c:v>4480723.5</c:v>
                      </c:pt>
                      <c:pt idx="115">
                        <c:v>4496167.4399999976</c:v>
                      </c:pt>
                      <c:pt idx="116">
                        <c:v>4495642.3999999985</c:v>
                      </c:pt>
                      <c:pt idx="117">
                        <c:v>4397858.6600000039</c:v>
                      </c:pt>
                      <c:pt idx="118">
                        <c:v>4397858.6600000039</c:v>
                      </c:pt>
                      <c:pt idx="119">
                        <c:v>4397858.6600000039</c:v>
                      </c:pt>
                      <c:pt idx="120">
                        <c:v>4348025.5100000054</c:v>
                      </c:pt>
                      <c:pt idx="121">
                        <c:v>4324025.5100000054</c:v>
                      </c:pt>
                      <c:pt idx="122">
                        <c:v>4315282.5899999961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B-B83A-4CB5-A888-03089E0454B7}"/>
                  </c:ext>
                </c:extLst>
              </c15:ser>
            </c15:filteredLineSeries>
            <c15:filteredLineSeries>
              <c15:ser>
                <c:idx val="30"/>
                <c:order val="3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Data'!$AF$3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Data'!$AF$5:$AF$169</c15:sqref>
                        </c15:formulaRef>
                      </c:ext>
                    </c:extLst>
                    <c:numCache>
                      <c:formatCode>General</c:formatCode>
                      <c:ptCount val="165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B83A-4CB5-A888-03089E0454B7}"/>
                  </c:ext>
                </c:extLst>
              </c15:ser>
            </c15:filteredLineSeries>
            <c15:filteredLineSeries>
              <c15:ser>
                <c:idx val="31"/>
                <c:order val="3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Data'!$AG$3</c15:sqref>
                        </c15:formulaRef>
                      </c:ext>
                    </c:extLst>
                    <c:strCache>
                      <c:ptCount val="1"/>
                      <c:pt idx="0">
                        <c:v>Compared to FINAL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Data'!$AG$5:$AG$169</c15:sqref>
                        </c15:formulaRef>
                      </c:ext>
                    </c:extLst>
                    <c:numCache>
                      <c:formatCode>0.0%</c:formatCode>
                      <c:ptCount val="165"/>
                      <c:pt idx="1">
                        <c:v>0.87799413351635902</c:v>
                      </c:pt>
                      <c:pt idx="2">
                        <c:v>0.87799413351635902</c:v>
                      </c:pt>
                      <c:pt idx="3">
                        <c:v>0.86824085320189726</c:v>
                      </c:pt>
                      <c:pt idx="4">
                        <c:v>0.87542766564617736</c:v>
                      </c:pt>
                      <c:pt idx="5">
                        <c:v>0.87895564811838545</c:v>
                      </c:pt>
                      <c:pt idx="6">
                        <c:v>0.88701449373051144</c:v>
                      </c:pt>
                      <c:pt idx="7">
                        <c:v>0.88701449373051144</c:v>
                      </c:pt>
                      <c:pt idx="8">
                        <c:v>0.88701449373051144</c:v>
                      </c:pt>
                      <c:pt idx="9">
                        <c:v>0.92056008757030416</c:v>
                      </c:pt>
                      <c:pt idx="10">
                        <c:v>0.91795249326072992</c:v>
                      </c:pt>
                      <c:pt idx="11">
                        <c:v>0.92362551048539265</c:v>
                      </c:pt>
                      <c:pt idx="12">
                        <c:v>0.9297371028305772</c:v>
                      </c:pt>
                      <c:pt idx="13">
                        <c:v>0.93383866700432527</c:v>
                      </c:pt>
                      <c:pt idx="14">
                        <c:v>0.93383866700432527</c:v>
                      </c:pt>
                      <c:pt idx="15">
                        <c:v>0.93383866700432527</c:v>
                      </c:pt>
                      <c:pt idx="16">
                        <c:v>0.9386643171755279</c:v>
                      </c:pt>
                      <c:pt idx="17">
                        <c:v>0.94430688056686329</c:v>
                      </c:pt>
                      <c:pt idx="18">
                        <c:v>0.94998990308711817</c:v>
                      </c:pt>
                      <c:pt idx="19">
                        <c:v>0.95182170958971568</c:v>
                      </c:pt>
                      <c:pt idx="20">
                        <c:v>0.95492497216431471</c:v>
                      </c:pt>
                      <c:pt idx="21">
                        <c:v>0.95492497216431471</c:v>
                      </c:pt>
                      <c:pt idx="22">
                        <c:v>0.95492497216431471</c:v>
                      </c:pt>
                      <c:pt idx="23">
                        <c:v>0.95527777390074065</c:v>
                      </c:pt>
                      <c:pt idx="24">
                        <c:v>0.97781066500667946</c:v>
                      </c:pt>
                      <c:pt idx="25">
                        <c:v>0.98321857268525192</c:v>
                      </c:pt>
                      <c:pt idx="26">
                        <c:v>0.98857078495383077</c:v>
                      </c:pt>
                      <c:pt idx="27">
                        <c:v>0.99184371269146621</c:v>
                      </c:pt>
                      <c:pt idx="28">
                        <c:v>0.99184371269146621</c:v>
                      </c:pt>
                      <c:pt idx="29">
                        <c:v>0.99184371269146621</c:v>
                      </c:pt>
                      <c:pt idx="30">
                        <c:v>0.99569256066772871</c:v>
                      </c:pt>
                      <c:pt idx="31">
                        <c:v>0.99853877401655211</c:v>
                      </c:pt>
                      <c:pt idx="32">
                        <c:v>1.0019671296776653</c:v>
                      </c:pt>
                      <c:pt idx="33">
                        <c:v>1.0069625756005363</c:v>
                      </c:pt>
                      <c:pt idx="34">
                        <c:v>1.0112198688982603</c:v>
                      </c:pt>
                      <c:pt idx="35">
                        <c:v>1.0112198688982603</c:v>
                      </c:pt>
                      <c:pt idx="36">
                        <c:v>1.0112198688982603</c:v>
                      </c:pt>
                      <c:pt idx="37">
                        <c:v>1.0166305061101371</c:v>
                      </c:pt>
                      <c:pt idx="38">
                        <c:v>1.0216117966358336</c:v>
                      </c:pt>
                      <c:pt idx="39">
                        <c:v>1.0232367068743009</c:v>
                      </c:pt>
                      <c:pt idx="40">
                        <c:v>1.022191702521597</c:v>
                      </c:pt>
                      <c:pt idx="41">
                        <c:v>1.0277422609624831</c:v>
                      </c:pt>
                      <c:pt idx="42">
                        <c:v>1.0277422609624831</c:v>
                      </c:pt>
                      <c:pt idx="43">
                        <c:v>1.0277422609624831</c:v>
                      </c:pt>
                      <c:pt idx="44">
                        <c:v>1.031219750788668</c:v>
                      </c:pt>
                      <c:pt idx="45">
                        <c:v>1.0337485678269085</c:v>
                      </c:pt>
                      <c:pt idx="46">
                        <c:v>1.035504523115822</c:v>
                      </c:pt>
                      <c:pt idx="47">
                        <c:v>1.0404328100506268</c:v>
                      </c:pt>
                      <c:pt idx="48">
                        <c:v>1.0428369749805098</c:v>
                      </c:pt>
                      <c:pt idx="49">
                        <c:v>1.0428369749805098</c:v>
                      </c:pt>
                      <c:pt idx="50">
                        <c:v>1.0428369749805098</c:v>
                      </c:pt>
                      <c:pt idx="51">
                        <c:v>1.0486091007666878</c:v>
                      </c:pt>
                      <c:pt idx="52">
                        <c:v>1.0554059876151927</c:v>
                      </c:pt>
                      <c:pt idx="53">
                        <c:v>1.0569698637033211</c:v>
                      </c:pt>
                      <c:pt idx="54">
                        <c:v>1.0523839573268905</c:v>
                      </c:pt>
                      <c:pt idx="55">
                        <c:v>1.0509356773205589</c:v>
                      </c:pt>
                      <c:pt idx="56">
                        <c:v>1.0509356773205589</c:v>
                      </c:pt>
                      <c:pt idx="57">
                        <c:v>1.0509356773205589</c:v>
                      </c:pt>
                      <c:pt idx="58">
                        <c:v>1.0509356773205589</c:v>
                      </c:pt>
                      <c:pt idx="59">
                        <c:v>1.0499895826959922</c:v>
                      </c:pt>
                      <c:pt idx="60">
                        <c:v>1.0498337504352186</c:v>
                      </c:pt>
                      <c:pt idx="61">
                        <c:v>1.0467370963124341</c:v>
                      </c:pt>
                      <c:pt idx="62">
                        <c:v>1.0469738655598677</c:v>
                      </c:pt>
                      <c:pt idx="63">
                        <c:v>1.0469738655598677</c:v>
                      </c:pt>
                      <c:pt idx="64">
                        <c:v>1.0469738655598677</c:v>
                      </c:pt>
                      <c:pt idx="65">
                        <c:v>1.0475050295595731</c:v>
                      </c:pt>
                      <c:pt idx="66">
                        <c:v>1.0428325221390744</c:v>
                      </c:pt>
                      <c:pt idx="67">
                        <c:v>1.0403914652793573</c:v>
                      </c:pt>
                      <c:pt idx="68">
                        <c:v>1.0372541349785718</c:v>
                      </c:pt>
                      <c:pt idx="69">
                        <c:v>1.0348925126948529</c:v>
                      </c:pt>
                      <c:pt idx="70">
                        <c:v>1.0348925126948529</c:v>
                      </c:pt>
                      <c:pt idx="71">
                        <c:v>1.0348925126948529</c:v>
                      </c:pt>
                      <c:pt idx="72">
                        <c:v>1.0337230845714778</c:v>
                      </c:pt>
                      <c:pt idx="73">
                        <c:v>1.0308001538651188</c:v>
                      </c:pt>
                      <c:pt idx="74">
                        <c:v>0.99940331950421268</c:v>
                      </c:pt>
                      <c:pt idx="75">
                        <c:v>1.0136504042652794</c:v>
                      </c:pt>
                      <c:pt idx="76">
                        <c:v>1.0137093615689128</c:v>
                      </c:pt>
                      <c:pt idx="77">
                        <c:v>1.0137093615689128</c:v>
                      </c:pt>
                      <c:pt idx="78">
                        <c:v>1.0137093615689128</c:v>
                      </c:pt>
                      <c:pt idx="79">
                        <c:v>1.013627581785288</c:v>
                      </c:pt>
                      <c:pt idx="80">
                        <c:v>1.014071884846458</c:v>
                      </c:pt>
                      <c:pt idx="81">
                        <c:v>1.0144591812235753</c:v>
                      </c:pt>
                      <c:pt idx="82">
                        <c:v>1.0148339223632339</c:v>
                      </c:pt>
                      <c:pt idx="83">
                        <c:v>1.0142135468296241</c:v>
                      </c:pt>
                      <c:pt idx="84">
                        <c:v>1.0142135468296241</c:v>
                      </c:pt>
                      <c:pt idx="85">
                        <c:v>1.0142135468296241</c:v>
                      </c:pt>
                      <c:pt idx="86">
                        <c:v>1.014276666549681</c:v>
                      </c:pt>
                      <c:pt idx="87">
                        <c:v>1.0132656121624912</c:v>
                      </c:pt>
                      <c:pt idx="88">
                        <c:v>1.0131396336430816</c:v>
                      </c:pt>
                      <c:pt idx="89">
                        <c:v>1.0127829065509306</c:v>
                      </c:pt>
                      <c:pt idx="90">
                        <c:v>1.0042865695243339</c:v>
                      </c:pt>
                      <c:pt idx="91">
                        <c:v>1.0042865695243339</c:v>
                      </c:pt>
                      <c:pt idx="92">
                        <c:v>1.0042865695243339</c:v>
                      </c:pt>
                      <c:pt idx="93">
                        <c:v>1.0042865695243339</c:v>
                      </c:pt>
                      <c:pt idx="94">
                        <c:v>1.0037630712568968</c:v>
                      </c:pt>
                      <c:pt idx="95">
                        <c:v>1.0037748627176235</c:v>
                      </c:pt>
                      <c:pt idx="96">
                        <c:v>1.0040052095186609</c:v>
                      </c:pt>
                      <c:pt idx="97">
                        <c:v>1.0037878197267853</c:v>
                      </c:pt>
                      <c:pt idx="98">
                        <c:v>1.0037878197267853</c:v>
                      </c:pt>
                      <c:pt idx="99">
                        <c:v>1.0037878197267853</c:v>
                      </c:pt>
                      <c:pt idx="100">
                        <c:v>1.0034568637494852</c:v>
                      </c:pt>
                      <c:pt idx="101">
                        <c:v>1.0031262933806588</c:v>
                      </c:pt>
                      <c:pt idx="102">
                        <c:v>1.0025634430372408</c:v>
                      </c:pt>
                      <c:pt idx="103">
                        <c:v>1.0019711422635176</c:v>
                      </c:pt>
                      <c:pt idx="104">
                        <c:v>1.0019510505996265</c:v>
                      </c:pt>
                      <c:pt idx="105">
                        <c:v>1.0019510505996265</c:v>
                      </c:pt>
                      <c:pt idx="106">
                        <c:v>1.0019510505996265</c:v>
                      </c:pt>
                      <c:pt idx="107">
                        <c:v>1.0015095188909102</c:v>
                      </c:pt>
                      <c:pt idx="108">
                        <c:v>1.001304918061922</c:v>
                      </c:pt>
                      <c:pt idx="109">
                        <c:v>1.0009253954284956</c:v>
                      </c:pt>
                      <c:pt idx="110">
                        <c:v>1.0012812686916364</c:v>
                      </c:pt>
                      <c:pt idx="111">
                        <c:v>1.0012812686916364</c:v>
                      </c:pt>
                      <c:pt idx="112">
                        <c:v>1.0012812686916364</c:v>
                      </c:pt>
                      <c:pt idx="113">
                        <c:v>1.0012812686916364</c:v>
                      </c:pt>
                      <c:pt idx="114">
                        <c:v>1.0013194316157363</c:v>
                      </c:pt>
                      <c:pt idx="115">
                        <c:v>1.0013724931890062</c:v>
                      </c:pt>
                      <c:pt idx="116">
                        <c:v>1.0009977212622438</c:v>
                      </c:pt>
                      <c:pt idx="117">
                        <c:v>1.0009899629121051</c:v>
                      </c:pt>
                      <c:pt idx="118">
                        <c:v>1.000915152302527</c:v>
                      </c:pt>
                      <c:pt idx="119">
                        <c:v>1.000915152302527</c:v>
                      </c:pt>
                      <c:pt idx="120">
                        <c:v>1.000915152302527</c:v>
                      </c:pt>
                      <c:pt idx="121">
                        <c:v>1.0021327871294743</c:v>
                      </c:pt>
                      <c:pt idx="122">
                        <c:v>1.0021327871294743</c:v>
                      </c:pt>
                      <c:pt idx="123">
                        <c:v>1.0022159995396589</c:v>
                      </c:pt>
                      <c:pt idx="124">
                        <c:v>1.0025718728027997</c:v>
                      </c:pt>
                      <c:pt idx="125">
                        <c:v>1.0025718728027997</c:v>
                      </c:pt>
                      <c:pt idx="126">
                        <c:v>1.0025718728027997</c:v>
                      </c:pt>
                      <c:pt idx="127">
                        <c:v>1.0025718728027997</c:v>
                      </c:pt>
                      <c:pt idx="128">
                        <c:v>1.0025939625497224</c:v>
                      </c:pt>
                      <c:pt idx="129">
                        <c:v>1.0029598980645975</c:v>
                      </c:pt>
                      <c:pt idx="130">
                        <c:v>1.0022678049990967</c:v>
                      </c:pt>
                      <c:pt idx="131">
                        <c:v>1.0022852520507777</c:v>
                      </c:pt>
                      <c:pt idx="132">
                        <c:v>1.0022941628648327</c:v>
                      </c:pt>
                      <c:pt idx="133">
                        <c:v>1.0022941628648327</c:v>
                      </c:pt>
                      <c:pt idx="134">
                        <c:v>1.0022941628648327</c:v>
                      </c:pt>
                      <c:pt idx="135">
                        <c:v>1.0022661773875468</c:v>
                      </c:pt>
                      <c:pt idx="136">
                        <c:v>1.0020098121485921</c:v>
                      </c:pt>
                      <c:pt idx="137">
                        <c:v>1.0020098121485921</c:v>
                      </c:pt>
                      <c:pt idx="138">
                        <c:v>1.0020098121485921</c:v>
                      </c:pt>
                      <c:pt idx="139">
                        <c:v>1.0020098121485921</c:v>
                      </c:pt>
                      <c:pt idx="140">
                        <c:v>1.0020098121485921</c:v>
                      </c:pt>
                      <c:pt idx="141">
                        <c:v>1.0020098121485921</c:v>
                      </c:pt>
                      <c:pt idx="142">
                        <c:v>1.0018812021014916</c:v>
                      </c:pt>
                      <c:pt idx="143">
                        <c:v>1.0016232772391738</c:v>
                      </c:pt>
                      <c:pt idx="144">
                        <c:v>1.0019717872533407</c:v>
                      </c:pt>
                      <c:pt idx="145">
                        <c:v>1.0019081133654166</c:v>
                      </c:pt>
                      <c:pt idx="146">
                        <c:v>1.0018494870231482</c:v>
                      </c:pt>
                      <c:pt idx="147">
                        <c:v>1.0018494870231482</c:v>
                      </c:pt>
                      <c:pt idx="148">
                        <c:v>1.0018494870231482</c:v>
                      </c:pt>
                      <c:pt idx="149">
                        <c:v>1.0018493392450505</c:v>
                      </c:pt>
                      <c:pt idx="150">
                        <c:v>1.0017874317672026</c:v>
                      </c:pt>
                      <c:pt idx="151">
                        <c:v>1.0017743464784421</c:v>
                      </c:pt>
                      <c:pt idx="152">
                        <c:v>1.0017743464784421</c:v>
                      </c:pt>
                      <c:pt idx="153">
                        <c:v>1.0012189979259647</c:v>
                      </c:pt>
                      <c:pt idx="154">
                        <c:v>1.0012189979259647</c:v>
                      </c:pt>
                      <c:pt idx="155">
                        <c:v>1.0012189979259647</c:v>
                      </c:pt>
                      <c:pt idx="156">
                        <c:v>0.99986739789178303</c:v>
                      </c:pt>
                      <c:pt idx="157">
                        <c:v>0.99986003464280881</c:v>
                      </c:pt>
                      <c:pt idx="158">
                        <c:v>0.99997648173146447</c:v>
                      </c:pt>
                      <c:pt idx="159">
                        <c:v>1.0003249917456312</c:v>
                      </c:pt>
                      <c:pt idx="160">
                        <c:v>1.0003249917456312</c:v>
                      </c:pt>
                      <c:pt idx="161">
                        <c:v>1.0003249917456312</c:v>
                      </c:pt>
                      <c:pt idx="162">
                        <c:v>1.0003249917456312</c:v>
                      </c:pt>
                      <c:pt idx="163">
                        <c:v>1.0003249917456312</c:v>
                      </c:pt>
                      <c:pt idx="164">
                        <c:v>1.0003308074295247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F-B83A-4CB5-A888-03089E0454B7}"/>
                  </c:ext>
                </c:extLst>
              </c15:ser>
            </c15:filteredLineSeries>
            <c15:filteredLineSeries>
              <c15:ser>
                <c:idx val="32"/>
                <c:order val="3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Data'!$AH$3</c15:sqref>
                        </c15:formulaRef>
                      </c:ext>
                    </c:extLst>
                    <c:strCache>
                      <c:ptCount val="1"/>
                      <c:pt idx="0">
                        <c:v>Indicated End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Data'!$AH$5:$AH$169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65"/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43010533.998772345</c:v>
                      </c:pt>
                      <c:pt idx="8">
                        <c:v>43010533.998772345</c:v>
                      </c:pt>
                      <c:pt idx="9">
                        <c:v>41898388.753525414</c:v>
                      </c:pt>
                      <c:pt idx="10">
                        <c:v>42896501.027113177</c:v>
                      </c:pt>
                      <c:pt idx="11">
                        <c:v>43585853.327983275</c:v>
                      </c:pt>
                      <c:pt idx="12">
                        <c:v>43406462.834638581</c:v>
                      </c:pt>
                      <c:pt idx="13">
                        <c:v>43215814.921715036</c:v>
                      </c:pt>
                      <c:pt idx="14">
                        <c:v>43215814.921715036</c:v>
                      </c:pt>
                      <c:pt idx="15">
                        <c:v>43484724.155047141</c:v>
                      </c:pt>
                      <c:pt idx="16">
                        <c:v>43305256.156231105</c:v>
                      </c:pt>
                      <c:pt idx="17">
                        <c:v>43339420.639858596</c:v>
                      </c:pt>
                      <c:pt idx="18">
                        <c:v>43169918.992538087</c:v>
                      </c:pt>
                      <c:pt idx="19">
                        <c:v>43444191.568003282</c:v>
                      </c:pt>
                      <c:pt idx="20">
                        <c:v>43303009.027273275</c:v>
                      </c:pt>
                      <c:pt idx="21">
                        <c:v>43303009.027273275</c:v>
                      </c:pt>
                      <c:pt idx="22">
                        <c:v>43577994.243551411</c:v>
                      </c:pt>
                      <c:pt idx="23">
                        <c:v>43822150.764652617</c:v>
                      </c:pt>
                      <c:pt idx="24">
                        <c:v>43183762.349034674</c:v>
                      </c:pt>
                      <c:pt idx="25">
                        <c:v>42710469.641873859</c:v>
                      </c:pt>
                      <c:pt idx="26">
                        <c:v>42786025.992033936</c:v>
                      </c:pt>
                      <c:pt idx="27">
                        <c:v>42644838.857951574</c:v>
                      </c:pt>
                      <c:pt idx="28">
                        <c:v>42644838.857951574</c:v>
                      </c:pt>
                      <c:pt idx="29">
                        <c:v>42909590.377409644</c:v>
                      </c:pt>
                      <c:pt idx="30">
                        <c:v>42868439.391949974</c:v>
                      </c:pt>
                      <c:pt idx="31">
                        <c:v>42936904.841002502</c:v>
                      </c:pt>
                      <c:pt idx="32">
                        <c:v>42969803.194891885</c:v>
                      </c:pt>
                      <c:pt idx="33">
                        <c:v>43403828.184909873</c:v>
                      </c:pt>
                      <c:pt idx="34">
                        <c:v>43221095.593798399</c:v>
                      </c:pt>
                      <c:pt idx="35">
                        <c:v>43221095.593798399</c:v>
                      </c:pt>
                      <c:pt idx="36">
                        <c:v>43364506.353871793</c:v>
                      </c:pt>
                      <c:pt idx="37">
                        <c:v>43089709.453647085</c:v>
                      </c:pt>
                      <c:pt idx="38">
                        <c:v>42969050.704538696</c:v>
                      </c:pt>
                      <c:pt idx="39">
                        <c:v>42903192.482316695</c:v>
                      </c:pt>
                      <c:pt idx="40">
                        <c:v>43131693.322533585</c:v>
                      </c:pt>
                      <c:pt idx="41">
                        <c:v>42898750.693301916</c:v>
                      </c:pt>
                      <c:pt idx="42">
                        <c:v>42898750.693301916</c:v>
                      </c:pt>
                      <c:pt idx="43">
                        <c:v>43112120.735898621</c:v>
                      </c:pt>
                      <c:pt idx="44">
                        <c:v>42907069.541831963</c:v>
                      </c:pt>
                      <c:pt idx="45">
                        <c:v>42908657.6857315</c:v>
                      </c:pt>
                      <c:pt idx="46">
                        <c:v>43012531.085794397</c:v>
                      </c:pt>
                      <c:pt idx="47">
                        <c:v>42907894.578822158</c:v>
                      </c:pt>
                      <c:pt idx="48">
                        <c:v>42808974.366136521</c:v>
                      </c:pt>
                      <c:pt idx="49">
                        <c:v>42808974.366136521</c:v>
                      </c:pt>
                      <c:pt idx="50">
                        <c:v>42990265.147472255</c:v>
                      </c:pt>
                      <c:pt idx="51">
                        <c:v>42791576.848982356</c:v>
                      </c:pt>
                      <c:pt idx="52">
                        <c:v>42435330.172041267</c:v>
                      </c:pt>
                      <c:pt idx="53">
                        <c:v>42383099.857778132</c:v>
                      </c:pt>
                      <c:pt idx="54">
                        <c:v>42605468.059289955</c:v>
                      </c:pt>
                      <c:pt idx="55">
                        <c:v>42664182.068988428</c:v>
                      </c:pt>
                      <c:pt idx="56">
                        <c:v>42664182.068988428</c:v>
                      </c:pt>
                      <c:pt idx="57">
                        <c:v>42664182.068988428</c:v>
                      </c:pt>
                      <c:pt idx="58">
                        <c:v>42555769.848850951</c:v>
                      </c:pt>
                      <c:pt idx="59">
                        <c:v>42455548.326051176</c:v>
                      </c:pt>
                      <c:pt idx="60">
                        <c:v>42547350.636691377</c:v>
                      </c:pt>
                      <c:pt idx="61">
                        <c:v>42646870.821014315</c:v>
                      </c:pt>
                      <c:pt idx="62">
                        <c:v>42637226.38972348</c:v>
                      </c:pt>
                      <c:pt idx="63">
                        <c:v>42637226.38972348</c:v>
                      </c:pt>
                      <c:pt idx="64">
                        <c:v>42535586.994987398</c:v>
                      </c:pt>
                      <c:pt idx="65">
                        <c:v>42429085.069583781</c:v>
                      </c:pt>
                      <c:pt idx="66">
                        <c:v>42431442.940843455</c:v>
                      </c:pt>
                      <c:pt idx="67">
                        <c:v>42551516.681380041</c:v>
                      </c:pt>
                      <c:pt idx="68">
                        <c:v>42636928.500568114</c:v>
                      </c:pt>
                      <c:pt idx="69">
                        <c:v>42734225.871281587</c:v>
                      </c:pt>
                      <c:pt idx="70">
                        <c:v>42734225.871281587</c:v>
                      </c:pt>
                      <c:pt idx="71">
                        <c:v>42077357.586255707</c:v>
                      </c:pt>
                      <c:pt idx="72">
                        <c:v>42632758.015913986</c:v>
                      </c:pt>
                      <c:pt idx="73">
                        <c:v>42276784.211367458</c:v>
                      </c:pt>
                      <c:pt idx="74">
                        <c:v>43604694.070476629</c:v>
                      </c:pt>
                      <c:pt idx="75">
                        <c:v>43025455.479013689</c:v>
                      </c:pt>
                      <c:pt idx="76">
                        <c:v>43022953.119916685</c:v>
                      </c:pt>
                      <c:pt idx="77">
                        <c:v>43022953.119916685</c:v>
                      </c:pt>
                      <c:pt idx="78">
                        <c:v>43063620.04237283</c:v>
                      </c:pt>
                      <c:pt idx="79">
                        <c:v>43118426.654315375</c:v>
                      </c:pt>
                      <c:pt idx="80">
                        <c:v>43098226.361553632</c:v>
                      </c:pt>
                      <c:pt idx="81">
                        <c:v>43053334.228116505</c:v>
                      </c:pt>
                      <c:pt idx="82">
                        <c:v>43056018.750583895</c:v>
                      </c:pt>
                      <c:pt idx="83">
                        <c:v>43082355.315196946</c:v>
                      </c:pt>
                      <c:pt idx="84">
                        <c:v>43082355.315196946</c:v>
                      </c:pt>
                      <c:pt idx="85">
                        <c:v>43082355.315196946</c:v>
                      </c:pt>
                      <c:pt idx="86">
                        <c:v>43079674.245724909</c:v>
                      </c:pt>
                      <c:pt idx="87">
                        <c:v>43122659.908242248</c:v>
                      </c:pt>
                      <c:pt idx="88">
                        <c:v>43128021.981413461</c:v>
                      </c:pt>
                      <c:pt idx="89">
                        <c:v>43380738.859054379</c:v>
                      </c:pt>
                      <c:pt idx="90">
                        <c:v>43747743.047892511</c:v>
                      </c:pt>
                      <c:pt idx="91">
                        <c:v>43747743.047892511</c:v>
                      </c:pt>
                      <c:pt idx="92">
                        <c:v>43412427.401722416</c:v>
                      </c:pt>
                      <c:pt idx="93">
                        <c:v>43371605.67688404</c:v>
                      </c:pt>
                      <c:pt idx="94">
                        <c:v>43703912.742146105</c:v>
                      </c:pt>
                      <c:pt idx="95">
                        <c:v>43703399.396982916</c:v>
                      </c:pt>
                      <c:pt idx="96">
                        <c:v>43443205.987856291</c:v>
                      </c:pt>
                      <c:pt idx="97">
                        <c:v>43452614.459768891</c:v>
                      </c:pt>
                      <c:pt idx="98">
                        <c:v>43452614.459768891</c:v>
                      </c:pt>
                      <c:pt idx="99">
                        <c:v>43452614.609202862</c:v>
                      </c:pt>
                      <c:pt idx="100">
                        <c:v>43451124.841660507</c:v>
                      </c:pt>
                      <c:pt idx="101">
                        <c:v>43465619.940095052</c:v>
                      </c:pt>
                      <c:pt idx="102">
                        <c:v>43493960.749155551</c:v>
                      </c:pt>
                      <c:pt idx="103">
                        <c:v>43520564.316343918</c:v>
                      </c:pt>
                      <c:pt idx="104">
                        <c:v>43521437.014216803</c:v>
                      </c:pt>
                      <c:pt idx="105">
                        <c:v>43521437.014216803</c:v>
                      </c:pt>
                      <c:pt idx="106">
                        <c:v>43486260.645092875</c:v>
                      </c:pt>
                      <c:pt idx="107">
                        <c:v>43495656.724501818</c:v>
                      </c:pt>
                      <c:pt idx="108">
                        <c:v>43495691.426641583</c:v>
                      </c:pt>
                      <c:pt idx="109">
                        <c:v>43504325.33621408</c:v>
                      </c:pt>
                      <c:pt idx="110">
                        <c:v>43465126.983617894</c:v>
                      </c:pt>
                      <c:pt idx="111">
                        <c:v>43465126.983617894</c:v>
                      </c:pt>
                      <c:pt idx="112">
                        <c:v>43465126.983617894</c:v>
                      </c:pt>
                      <c:pt idx="113">
                        <c:v>43457972.750113294</c:v>
                      </c:pt>
                      <c:pt idx="114">
                        <c:v>43454243.936711982</c:v>
                      </c:pt>
                      <c:pt idx="115">
                        <c:v>43452776.520182639</c:v>
                      </c:pt>
                      <c:pt idx="116">
                        <c:v>43468218.554116696</c:v>
                      </c:pt>
                      <c:pt idx="117">
                        <c:v>43367955.392587513</c:v>
                      </c:pt>
                      <c:pt idx="118">
                        <c:v>43371196.809376545</c:v>
                      </c:pt>
                      <c:pt idx="119">
                        <c:v>43371196.809376545</c:v>
                      </c:pt>
                      <c:pt idx="120">
                        <c:v>43368826.019010812</c:v>
                      </c:pt>
                      <c:pt idx="121">
                        <c:v>43292182.091228969</c:v>
                      </c:pt>
                      <c:pt idx="122">
                        <c:v>43286694.27557157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0-B83A-4CB5-A888-03089E0454B7}"/>
                  </c:ext>
                </c:extLst>
              </c15:ser>
            </c15:filteredLineSeries>
            <c15:filteredLineSeries>
              <c15:ser>
                <c:idx val="33"/>
                <c:order val="3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Data'!$AI$3</c15:sqref>
                        </c15:formulaRef>
                      </c:ext>
                    </c:extLst>
                    <c:strCache>
                      <c:ptCount val="1"/>
                      <c:pt idx="0">
                        <c:v>Average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Data'!$AI$5:$AI$169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65"/>
                      <c:pt idx="11">
                        <c:v>42880362.221233308</c:v>
                      </c:pt>
                      <c:pt idx="12">
                        <c:v>42959547.988406561</c:v>
                      </c:pt>
                      <c:pt idx="13">
                        <c:v>43000604.17299509</c:v>
                      </c:pt>
                      <c:pt idx="14">
                        <c:v>43264089.406633019</c:v>
                      </c:pt>
                      <c:pt idx="15">
                        <c:v>43381734.032219812</c:v>
                      </c:pt>
                      <c:pt idx="16">
                        <c:v>43325614.597869381</c:v>
                      </c:pt>
                      <c:pt idx="17">
                        <c:v>43312206.158913389</c:v>
                      </c:pt>
                      <c:pt idx="18">
                        <c:v>43303026.973077998</c:v>
                      </c:pt>
                      <c:pt idx="19">
                        <c:v>43348702.302335642</c:v>
                      </c:pt>
                      <c:pt idx="20">
                        <c:v>43312359.276780874</c:v>
                      </c:pt>
                      <c:pt idx="21">
                        <c:v>43311909.850989297</c:v>
                      </c:pt>
                      <c:pt idx="22">
                        <c:v>43359624.571727857</c:v>
                      </c:pt>
                      <c:pt idx="23">
                        <c:v>43490070.926150769</c:v>
                      </c:pt>
                      <c:pt idx="24">
                        <c:v>43437985.082357049</c:v>
                      </c:pt>
                      <c:pt idx="25">
                        <c:v>43319477.205277167</c:v>
                      </c:pt>
                      <c:pt idx="26">
                        <c:v>43216080.598229304</c:v>
                      </c:pt>
                      <c:pt idx="27">
                        <c:v>43029449.521109328</c:v>
                      </c:pt>
                      <c:pt idx="28">
                        <c:v>42793987.139769122</c:v>
                      </c:pt>
                      <c:pt idx="29">
                        <c:v>42739152.745444119</c:v>
                      </c:pt>
                      <c:pt idx="30">
                        <c:v>42770746.695459343</c:v>
                      </c:pt>
                      <c:pt idx="31">
                        <c:v>42800922.465253055</c:v>
                      </c:pt>
                      <c:pt idx="32">
                        <c:v>42865915.33264111</c:v>
                      </c:pt>
                      <c:pt idx="33">
                        <c:v>43017713.198032774</c:v>
                      </c:pt>
                      <c:pt idx="34">
                        <c:v>43080014.241310522</c:v>
                      </c:pt>
                      <c:pt idx="35">
                        <c:v>43150545.481680214</c:v>
                      </c:pt>
                      <c:pt idx="36">
                        <c:v>43236065.784254067</c:v>
                      </c:pt>
                      <c:pt idx="37">
                        <c:v>43260047.03600511</c:v>
                      </c:pt>
                      <c:pt idx="38">
                        <c:v>43173091.539930873</c:v>
                      </c:pt>
                      <c:pt idx="39">
                        <c:v>43109510.917634532</c:v>
                      </c:pt>
                      <c:pt idx="40">
                        <c:v>43091630.463381574</c:v>
                      </c:pt>
                      <c:pt idx="41">
                        <c:v>42998479.331267595</c:v>
                      </c:pt>
                      <c:pt idx="42">
                        <c:v>42960287.579198562</c:v>
                      </c:pt>
                      <c:pt idx="43">
                        <c:v>42988901.585470542</c:v>
                      </c:pt>
                      <c:pt idx="44">
                        <c:v>42989676.997373596</c:v>
                      </c:pt>
                      <c:pt idx="45">
                        <c:v>42945069.870013185</c:v>
                      </c:pt>
                      <c:pt idx="46">
                        <c:v>42967825.948511675</c:v>
                      </c:pt>
                      <c:pt idx="47">
                        <c:v>42969654.725615725</c:v>
                      </c:pt>
                      <c:pt idx="48">
                        <c:v>42909025.451663308</c:v>
                      </c:pt>
                      <c:pt idx="49">
                        <c:v>42889406.416524217</c:v>
                      </c:pt>
                      <c:pt idx="50">
                        <c:v>42905727.908872373</c:v>
                      </c:pt>
                      <c:pt idx="51">
                        <c:v>42861537.061509967</c:v>
                      </c:pt>
                      <c:pt idx="52">
                        <c:v>42767024.180153787</c:v>
                      </c:pt>
                      <c:pt idx="53">
                        <c:v>42681849.278482109</c:v>
                      </c:pt>
                      <c:pt idx="54">
                        <c:v>42641148.017112799</c:v>
                      </c:pt>
                      <c:pt idx="55">
                        <c:v>42575931.401416026</c:v>
                      </c:pt>
                      <c:pt idx="56">
                        <c:v>42550452.445417248</c:v>
                      </c:pt>
                      <c:pt idx="57">
                        <c:v>42596222.824806675</c:v>
                      </c:pt>
                      <c:pt idx="58">
                        <c:v>42630756.823021233</c:v>
                      </c:pt>
                      <c:pt idx="59">
                        <c:v>42600772.876373485</c:v>
                      </c:pt>
                      <c:pt idx="60">
                        <c:v>42577406.589914069</c:v>
                      </c:pt>
                      <c:pt idx="61">
                        <c:v>42573944.340319246</c:v>
                      </c:pt>
                      <c:pt idx="62">
                        <c:v>42568553.204466261</c:v>
                      </c:pt>
                      <c:pt idx="63">
                        <c:v>42584844.512640759</c:v>
                      </c:pt>
                      <c:pt idx="64">
                        <c:v>42600852.246428005</c:v>
                      </c:pt>
                      <c:pt idx="65">
                        <c:v>42577199.133006491</c:v>
                      </c:pt>
                      <c:pt idx="66">
                        <c:v>42534113.556972317</c:v>
                      </c:pt>
                      <c:pt idx="67">
                        <c:v>42516971.615303628</c:v>
                      </c:pt>
                      <c:pt idx="68">
                        <c:v>42516912.037472561</c:v>
                      </c:pt>
                      <c:pt idx="69">
                        <c:v>42556639.8127314</c:v>
                      </c:pt>
                      <c:pt idx="70">
                        <c:v>42617667.973070964</c:v>
                      </c:pt>
                      <c:pt idx="71">
                        <c:v>42546850.90215341</c:v>
                      </c:pt>
                      <c:pt idx="72">
                        <c:v>42563099.169060193</c:v>
                      </c:pt>
                      <c:pt idx="73">
                        <c:v>42491070.311220065</c:v>
                      </c:pt>
                      <c:pt idx="74">
                        <c:v>42665163.951059073</c:v>
                      </c:pt>
                      <c:pt idx="75">
                        <c:v>42723409.872605488</c:v>
                      </c:pt>
                      <c:pt idx="76">
                        <c:v>42912528.979337685</c:v>
                      </c:pt>
                      <c:pt idx="77">
                        <c:v>42990568.000138223</c:v>
                      </c:pt>
                      <c:pt idx="78">
                        <c:v>43147935.166339301</c:v>
                      </c:pt>
                      <c:pt idx="79">
                        <c:v>43050681.683107056</c:v>
                      </c:pt>
                      <c:pt idx="80">
                        <c:v>43065235.859615043</c:v>
                      </c:pt>
                      <c:pt idx="81">
                        <c:v>43071312.081255004</c:v>
                      </c:pt>
                      <c:pt idx="82">
                        <c:v>43077925.207388446</c:v>
                      </c:pt>
                      <c:pt idx="83">
                        <c:v>43081672.261953272</c:v>
                      </c:pt>
                      <c:pt idx="84">
                        <c:v>43074457.994129583</c:v>
                      </c:pt>
                      <c:pt idx="85">
                        <c:v>43071283.784858249</c:v>
                      </c:pt>
                      <c:pt idx="86">
                        <c:v>43076551.78837993</c:v>
                      </c:pt>
                      <c:pt idx="87">
                        <c:v>43089880.019911602</c:v>
                      </c:pt>
                      <c:pt idx="88">
                        <c:v>43099013.353154905</c:v>
                      </c:pt>
                      <c:pt idx="89">
                        <c:v>43158690.061926387</c:v>
                      </c:pt>
                      <c:pt idx="90">
                        <c:v>43291767.608465508</c:v>
                      </c:pt>
                      <c:pt idx="91">
                        <c:v>43425381.368899025</c:v>
                      </c:pt>
                      <c:pt idx="92">
                        <c:v>43483334.867595054</c:v>
                      </c:pt>
                      <c:pt idx="93">
                        <c:v>43532051.606689177</c:v>
                      </c:pt>
                      <c:pt idx="94">
                        <c:v>43596686.383307517</c:v>
                      </c:pt>
                      <c:pt idx="95">
                        <c:v>43587817.653125599</c:v>
                      </c:pt>
                      <c:pt idx="96">
                        <c:v>43526910.241118357</c:v>
                      </c:pt>
                      <c:pt idx="97">
                        <c:v>43534947.652727649</c:v>
                      </c:pt>
                      <c:pt idx="98">
                        <c:v>43551149.409304619</c:v>
                      </c:pt>
                      <c:pt idx="99">
                        <c:v>43500889.782715969</c:v>
                      </c:pt>
                      <c:pt idx="100">
                        <c:v>43450434.871651486</c:v>
                      </c:pt>
                      <c:pt idx="101">
                        <c:v>43454917.662099242</c:v>
                      </c:pt>
                      <c:pt idx="102">
                        <c:v>43463186.919976577</c:v>
                      </c:pt>
                      <c:pt idx="103">
                        <c:v>43476776.891291574</c:v>
                      </c:pt>
                      <c:pt idx="104">
                        <c:v>43490541.372294374</c:v>
                      </c:pt>
                      <c:pt idx="105">
                        <c:v>43504603.806805626</c:v>
                      </c:pt>
                      <c:pt idx="106">
                        <c:v>43508731.947805189</c:v>
                      </c:pt>
                      <c:pt idx="107">
                        <c:v>43509071.142874442</c:v>
                      </c:pt>
                      <c:pt idx="108">
                        <c:v>43504096.564933978</c:v>
                      </c:pt>
                      <c:pt idx="109">
                        <c:v>43500674.229333438</c:v>
                      </c:pt>
                      <c:pt idx="110">
                        <c:v>43489412.22321365</c:v>
                      </c:pt>
                      <c:pt idx="111">
                        <c:v>43485185.490918651</c:v>
                      </c:pt>
                      <c:pt idx="112">
                        <c:v>43479079.542741872</c:v>
                      </c:pt>
                      <c:pt idx="113">
                        <c:v>43471535.807436213</c:v>
                      </c:pt>
                      <c:pt idx="114">
                        <c:v>43461519.527535781</c:v>
                      </c:pt>
                      <c:pt idx="115">
                        <c:v>43459049.434848741</c:v>
                      </c:pt>
                      <c:pt idx="116">
                        <c:v>43459667.7489485</c:v>
                      </c:pt>
                      <c:pt idx="117">
                        <c:v>43440233.430742428</c:v>
                      </c:pt>
                      <c:pt idx="118">
                        <c:v>43422878.242595077</c:v>
                      </c:pt>
                      <c:pt idx="119">
                        <c:v>43406268.817127988</c:v>
                      </c:pt>
                      <c:pt idx="120">
                        <c:v>43389478.716893621</c:v>
                      </c:pt>
                      <c:pt idx="121">
                        <c:v>43354271.424316071</c:v>
                      </c:pt>
                      <c:pt idx="122">
                        <c:v>43338019.200912893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1-B83A-4CB5-A888-03089E0454B7}"/>
                  </c:ext>
                </c:extLst>
              </c15:ser>
            </c15:filteredLineSeries>
            <c15:filteredLineSeries>
              <c15:ser>
                <c:idx val="34"/>
                <c:order val="3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Data'!$AJ$3</c15:sqref>
                        </c15:formulaRef>
                      </c:ext>
                    </c:extLst>
                    <c:strCache>
                      <c:ptCount val="1"/>
                      <c:pt idx="0">
                        <c:v>2023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Data'!$AJ$5:$AJ$169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65"/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234843.99877234548</c:v>
                      </c:pt>
                      <c:pt idx="8">
                        <c:v>234843.99877234548</c:v>
                      </c:pt>
                      <c:pt idx="9">
                        <c:v>-877301.24647458643</c:v>
                      </c:pt>
                      <c:pt idx="10">
                        <c:v>120811.02711317688</c:v>
                      </c:pt>
                      <c:pt idx="11">
                        <c:v>810163.32798327506</c:v>
                      </c:pt>
                      <c:pt idx="12">
                        <c:v>630772.83463858068</c:v>
                      </c:pt>
                      <c:pt idx="13">
                        <c:v>440124.92171503603</c:v>
                      </c:pt>
                      <c:pt idx="14">
                        <c:v>440124.92171503603</c:v>
                      </c:pt>
                      <c:pt idx="15">
                        <c:v>709034.15504714102</c:v>
                      </c:pt>
                      <c:pt idx="16">
                        <c:v>529566.15623110533</c:v>
                      </c:pt>
                      <c:pt idx="17">
                        <c:v>563730.63985859603</c:v>
                      </c:pt>
                      <c:pt idx="18">
                        <c:v>394228.99253808707</c:v>
                      </c:pt>
                      <c:pt idx="19">
                        <c:v>668501.56800328195</c:v>
                      </c:pt>
                      <c:pt idx="20">
                        <c:v>527319.02727327496</c:v>
                      </c:pt>
                      <c:pt idx="21">
                        <c:v>527319.02727327496</c:v>
                      </c:pt>
                      <c:pt idx="22">
                        <c:v>802304.24355141073</c:v>
                      </c:pt>
                      <c:pt idx="23">
                        <c:v>1046460.7646526173</c:v>
                      </c:pt>
                      <c:pt idx="24">
                        <c:v>408072.34903467447</c:v>
                      </c:pt>
                      <c:pt idx="25">
                        <c:v>-65220.358126141131</c:v>
                      </c:pt>
                      <c:pt idx="26">
                        <c:v>10335.992033936083</c:v>
                      </c:pt>
                      <c:pt idx="27">
                        <c:v>-130851.14204842597</c:v>
                      </c:pt>
                      <c:pt idx="28">
                        <c:v>-130851.14204842597</c:v>
                      </c:pt>
                      <c:pt idx="29">
                        <c:v>133900.37740964442</c:v>
                      </c:pt>
                      <c:pt idx="30">
                        <c:v>92749.391949974</c:v>
                      </c:pt>
                      <c:pt idx="31">
                        <c:v>161214.84100250155</c:v>
                      </c:pt>
                      <c:pt idx="32">
                        <c:v>194113.19489188492</c:v>
                      </c:pt>
                      <c:pt idx="33">
                        <c:v>628138.18490987271</c:v>
                      </c:pt>
                      <c:pt idx="34">
                        <c:v>445405.59379839897</c:v>
                      </c:pt>
                      <c:pt idx="35">
                        <c:v>445405.59379839897</c:v>
                      </c:pt>
                      <c:pt idx="36">
                        <c:v>588816.35387179255</c:v>
                      </c:pt>
                      <c:pt idx="37">
                        <c:v>314019.45364708453</c:v>
                      </c:pt>
                      <c:pt idx="38">
                        <c:v>193360.70453869551</c:v>
                      </c:pt>
                      <c:pt idx="39">
                        <c:v>127502.48231669515</c:v>
                      </c:pt>
                      <c:pt idx="40">
                        <c:v>356003.32253358513</c:v>
                      </c:pt>
                      <c:pt idx="41">
                        <c:v>123060.69330191612</c:v>
                      </c:pt>
                      <c:pt idx="42">
                        <c:v>123060.69330191612</c:v>
                      </c:pt>
                      <c:pt idx="43">
                        <c:v>336430.73589862138</c:v>
                      </c:pt>
                      <c:pt idx="44">
                        <c:v>131379.54183196276</c:v>
                      </c:pt>
                      <c:pt idx="45">
                        <c:v>132967.68573150039</c:v>
                      </c:pt>
                      <c:pt idx="46">
                        <c:v>236841.0857943967</c:v>
                      </c:pt>
                      <c:pt idx="47">
                        <c:v>132204.57882215828</c:v>
                      </c:pt>
                      <c:pt idx="48">
                        <c:v>33284.366136521101</c:v>
                      </c:pt>
                      <c:pt idx="49">
                        <c:v>33284.366136521101</c:v>
                      </c:pt>
                      <c:pt idx="50">
                        <c:v>214575.14747225493</c:v>
                      </c:pt>
                      <c:pt idx="51">
                        <c:v>15886.848982356489</c:v>
                      </c:pt>
                      <c:pt idx="52">
                        <c:v>-340359.82795873284</c:v>
                      </c:pt>
                      <c:pt idx="53">
                        <c:v>-392590.14222186804</c:v>
                      </c:pt>
                      <c:pt idx="54">
                        <c:v>-170221.9407100454</c:v>
                      </c:pt>
                      <c:pt idx="55">
                        <c:v>-111507.93101157248</c:v>
                      </c:pt>
                      <c:pt idx="56">
                        <c:v>-111507.93101157248</c:v>
                      </c:pt>
                      <c:pt idx="57">
                        <c:v>-111507.93101157248</c:v>
                      </c:pt>
                      <c:pt idx="58">
                        <c:v>-219920.1511490494</c:v>
                      </c:pt>
                      <c:pt idx="59">
                        <c:v>-320141.67394882441</c:v>
                      </c:pt>
                      <c:pt idx="60">
                        <c:v>-228339.36330862343</c:v>
                      </c:pt>
                      <c:pt idx="61">
                        <c:v>-128819.17898568511</c:v>
                      </c:pt>
                      <c:pt idx="62">
                        <c:v>-138463.61027652025</c:v>
                      </c:pt>
                      <c:pt idx="63">
                        <c:v>-138463.61027652025</c:v>
                      </c:pt>
                      <c:pt idx="64">
                        <c:v>-240103.00501260161</c:v>
                      </c:pt>
                      <c:pt idx="65">
                        <c:v>-346604.93041621894</c:v>
                      </c:pt>
                      <c:pt idx="66">
                        <c:v>-344247.05915654451</c:v>
                      </c:pt>
                      <c:pt idx="67">
                        <c:v>-224173.31861995906</c:v>
                      </c:pt>
                      <c:pt idx="68">
                        <c:v>-138761.49943188578</c:v>
                      </c:pt>
                      <c:pt idx="69">
                        <c:v>-41464.128718413413</c:v>
                      </c:pt>
                      <c:pt idx="70">
                        <c:v>-41464.128718413413</c:v>
                      </c:pt>
                      <c:pt idx="71">
                        <c:v>-698332.41374429315</c:v>
                      </c:pt>
                      <c:pt idx="72">
                        <c:v>-142931.98408601433</c:v>
                      </c:pt>
                      <c:pt idx="73">
                        <c:v>-498905.78863254189</c:v>
                      </c:pt>
                      <c:pt idx="74">
                        <c:v>829004.07047662884</c:v>
                      </c:pt>
                      <c:pt idx="75">
                        <c:v>249765.47901368886</c:v>
                      </c:pt>
                      <c:pt idx="76">
                        <c:v>247263.11991668493</c:v>
                      </c:pt>
                      <c:pt idx="77">
                        <c:v>247263.11991668493</c:v>
                      </c:pt>
                      <c:pt idx="78">
                        <c:v>287930.04237283021</c:v>
                      </c:pt>
                      <c:pt idx="79">
                        <c:v>342736.65431537479</c:v>
                      </c:pt>
                      <c:pt idx="80">
                        <c:v>322536.36155363172</c:v>
                      </c:pt>
                      <c:pt idx="81">
                        <c:v>277644.22811650485</c:v>
                      </c:pt>
                      <c:pt idx="82">
                        <c:v>280328.75058389455</c:v>
                      </c:pt>
                      <c:pt idx="83">
                        <c:v>306665.31519694626</c:v>
                      </c:pt>
                      <c:pt idx="84">
                        <c:v>306665.31519694626</c:v>
                      </c:pt>
                      <c:pt idx="85">
                        <c:v>306665.31519694626</c:v>
                      </c:pt>
                      <c:pt idx="86">
                        <c:v>303984.24572490901</c:v>
                      </c:pt>
                      <c:pt idx="87">
                        <c:v>346969.908242248</c:v>
                      </c:pt>
                      <c:pt idx="88">
                        <c:v>352331.98141346127</c:v>
                      </c:pt>
                      <c:pt idx="89">
                        <c:v>605048.85905437917</c:v>
                      </c:pt>
                      <c:pt idx="90">
                        <c:v>972053.04789251089</c:v>
                      </c:pt>
                      <c:pt idx="91">
                        <c:v>972053.04789251089</c:v>
                      </c:pt>
                      <c:pt idx="92">
                        <c:v>636737.40172241628</c:v>
                      </c:pt>
                      <c:pt idx="93">
                        <c:v>595915.67688404024</c:v>
                      </c:pt>
                      <c:pt idx="94">
                        <c:v>928222.74214610457</c:v>
                      </c:pt>
                      <c:pt idx="95">
                        <c:v>927709.3969829157</c:v>
                      </c:pt>
                      <c:pt idx="96">
                        <c:v>667515.98785629123</c:v>
                      </c:pt>
                      <c:pt idx="97">
                        <c:v>676924.45976889133</c:v>
                      </c:pt>
                      <c:pt idx="98">
                        <c:v>676924.45976889133</c:v>
                      </c:pt>
                      <c:pt idx="99">
                        <c:v>676924.60920286179</c:v>
                      </c:pt>
                      <c:pt idx="100">
                        <c:v>675434.84166050702</c:v>
                      </c:pt>
                      <c:pt idx="101">
                        <c:v>689929.94009505212</c:v>
                      </c:pt>
                      <c:pt idx="102">
                        <c:v>718270.7491555512</c:v>
                      </c:pt>
                      <c:pt idx="103">
                        <c:v>744874.31634391844</c:v>
                      </c:pt>
                      <c:pt idx="104">
                        <c:v>745747.01421680301</c:v>
                      </c:pt>
                      <c:pt idx="105">
                        <c:v>745747.01421680301</c:v>
                      </c:pt>
                      <c:pt idx="106">
                        <c:v>710570.64509287477</c:v>
                      </c:pt>
                      <c:pt idx="107">
                        <c:v>719966.72450181842</c:v>
                      </c:pt>
                      <c:pt idx="108">
                        <c:v>720001.42664158344</c:v>
                      </c:pt>
                      <c:pt idx="109">
                        <c:v>728635.33621408045</c:v>
                      </c:pt>
                      <c:pt idx="110">
                        <c:v>689436.98361789435</c:v>
                      </c:pt>
                      <c:pt idx="111">
                        <c:v>689436.98361789435</c:v>
                      </c:pt>
                      <c:pt idx="112">
                        <c:v>689436.98361789435</c:v>
                      </c:pt>
                      <c:pt idx="113">
                        <c:v>682282.75011329353</c:v>
                      </c:pt>
                      <c:pt idx="114">
                        <c:v>678553.93671198189</c:v>
                      </c:pt>
                      <c:pt idx="115">
                        <c:v>677086.52018263936</c:v>
                      </c:pt>
                      <c:pt idx="116">
                        <c:v>692528.55411669612</c:v>
                      </c:pt>
                      <c:pt idx="117">
                        <c:v>592265.39258751273</c:v>
                      </c:pt>
                      <c:pt idx="118">
                        <c:v>595506.80937654525</c:v>
                      </c:pt>
                      <c:pt idx="119">
                        <c:v>595506.80937654525</c:v>
                      </c:pt>
                      <c:pt idx="120">
                        <c:v>593136.01901081204</c:v>
                      </c:pt>
                      <c:pt idx="121">
                        <c:v>516492.0912289694</c:v>
                      </c:pt>
                      <c:pt idx="122">
                        <c:v>511004.2755715698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2-B83A-4CB5-A888-03089E0454B7}"/>
                  </c:ext>
                </c:extLst>
              </c15:ser>
            </c15:filteredLineSeries>
            <c15:filteredLineSeries>
              <c15:ser>
                <c:idx val="35"/>
                <c:order val="3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Data'!$AK$3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Data'!$AK$5:$AK$169</c15:sqref>
                        </c15:formulaRef>
                      </c:ext>
                    </c:extLst>
                    <c:numCache>
                      <c:formatCode>General</c:formatCode>
                      <c:ptCount val="165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3-B83A-4CB5-A888-03089E0454B7}"/>
                  </c:ext>
                </c:extLst>
              </c15:ser>
            </c15:filteredLineSeries>
            <c15:filteredLineSeries>
              <c15:ser>
                <c:idx val="36"/>
                <c:order val="3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Data'!$AL$3</c15:sqref>
                        </c15:formulaRef>
                      </c:ext>
                    </c:extLst>
                    <c:strCache>
                      <c:ptCount val="1"/>
                      <c:pt idx="0">
                        <c:v>Compared to FINAL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Data'!$AL$5:$AL$169</c15:sqref>
                        </c15:formulaRef>
                      </c:ext>
                    </c:extLst>
                    <c:numCache>
                      <c:formatCode>0.0%</c:formatCode>
                      <c:ptCount val="165"/>
                      <c:pt idx="1">
                        <c:v>0</c:v>
                      </c:pt>
                      <c:pt idx="2">
                        <c:v>6.023737496317471E-3</c:v>
                      </c:pt>
                      <c:pt idx="3">
                        <c:v>1.7509793745857361E-2</c:v>
                      </c:pt>
                      <c:pt idx="4">
                        <c:v>2.4240893171767725E-2</c:v>
                      </c:pt>
                      <c:pt idx="5">
                        <c:v>2.9109730465839114E-2</c:v>
                      </c:pt>
                      <c:pt idx="6">
                        <c:v>2.9109730465839114E-2</c:v>
                      </c:pt>
                      <c:pt idx="7">
                        <c:v>2.9109730465839114E-2</c:v>
                      </c:pt>
                      <c:pt idx="8">
                        <c:v>3.6218829333219078E-2</c:v>
                      </c:pt>
                      <c:pt idx="9">
                        <c:v>4.0653385281501253E-2</c:v>
                      </c:pt>
                      <c:pt idx="10">
                        <c:v>4.4929834058603867E-2</c:v>
                      </c:pt>
                      <c:pt idx="11">
                        <c:v>5.0699945855079864E-2</c:v>
                      </c:pt>
                      <c:pt idx="12">
                        <c:v>5.5904245075640853E-2</c:v>
                      </c:pt>
                      <c:pt idx="13">
                        <c:v>5.5904245075640853E-2</c:v>
                      </c:pt>
                      <c:pt idx="14">
                        <c:v>5.5904245075640853E-2</c:v>
                      </c:pt>
                      <c:pt idx="15">
                        <c:v>6.5251275702255002E-2</c:v>
                      </c:pt>
                      <c:pt idx="16">
                        <c:v>7.0206075207992075E-2</c:v>
                      </c:pt>
                      <c:pt idx="17">
                        <c:v>7.5962946497392755E-2</c:v>
                      </c:pt>
                      <c:pt idx="18">
                        <c:v>8.4551084509876751E-2</c:v>
                      </c:pt>
                      <c:pt idx="19">
                        <c:v>9.0891827577119097E-2</c:v>
                      </c:pt>
                      <c:pt idx="20">
                        <c:v>9.0891827577119097E-2</c:v>
                      </c:pt>
                      <c:pt idx="21">
                        <c:v>9.0891827577119097E-2</c:v>
                      </c:pt>
                      <c:pt idx="22">
                        <c:v>0.10268110652436459</c:v>
                      </c:pt>
                      <c:pt idx="23">
                        <c:v>0.11001961600826957</c:v>
                      </c:pt>
                      <c:pt idx="24">
                        <c:v>0.12681704620297468</c:v>
                      </c:pt>
                      <c:pt idx="25">
                        <c:v>0.13555654028790978</c:v>
                      </c:pt>
                      <c:pt idx="26">
                        <c:v>0.14234422897605861</c:v>
                      </c:pt>
                      <c:pt idx="27">
                        <c:v>0.14234422897605861</c:v>
                      </c:pt>
                      <c:pt idx="28">
                        <c:v>0.14234422897605861</c:v>
                      </c:pt>
                      <c:pt idx="29">
                        <c:v>0.16070653968815132</c:v>
                      </c:pt>
                      <c:pt idx="30">
                        <c:v>0.17595145603191684</c:v>
                      </c:pt>
                      <c:pt idx="31">
                        <c:v>0.19142822133082235</c:v>
                      </c:pt>
                      <c:pt idx="32">
                        <c:v>0.20754271274876043</c:v>
                      </c:pt>
                      <c:pt idx="33">
                        <c:v>0.21935768815212997</c:v>
                      </c:pt>
                      <c:pt idx="34">
                        <c:v>0.21935768815212997</c:v>
                      </c:pt>
                      <c:pt idx="35">
                        <c:v>0.21935768815212997</c:v>
                      </c:pt>
                      <c:pt idx="36">
                        <c:v>0.25290105916303385</c:v>
                      </c:pt>
                      <c:pt idx="37">
                        <c:v>0.27359840082423975</c:v>
                      </c:pt>
                      <c:pt idx="38">
                        <c:v>0.30787757643051283</c:v>
                      </c:pt>
                      <c:pt idx="39">
                        <c:v>0.32952788311504072</c:v>
                      </c:pt>
                      <c:pt idx="40">
                        <c:v>0.35437286441631111</c:v>
                      </c:pt>
                      <c:pt idx="41">
                        <c:v>0.35437286441631111</c:v>
                      </c:pt>
                      <c:pt idx="42">
                        <c:v>0.35437286441631111</c:v>
                      </c:pt>
                      <c:pt idx="43">
                        <c:v>0.40360025078538425</c:v>
                      </c:pt>
                      <c:pt idx="44">
                        <c:v>0.43936850367193092</c:v>
                      </c:pt>
                      <c:pt idx="45">
                        <c:v>0.47226368710595645</c:v>
                      </c:pt>
                      <c:pt idx="46">
                        <c:v>0.51664003908024636</c:v>
                      </c:pt>
                      <c:pt idx="47">
                        <c:v>0.55956284901905973</c:v>
                      </c:pt>
                      <c:pt idx="48">
                        <c:v>0.55956284901905973</c:v>
                      </c:pt>
                      <c:pt idx="49">
                        <c:v>0.55956284901905973</c:v>
                      </c:pt>
                      <c:pt idx="50">
                        <c:v>0.69319582953849579</c:v>
                      </c:pt>
                      <c:pt idx="51">
                        <c:v>0.77740410426646045</c:v>
                      </c:pt>
                      <c:pt idx="52">
                        <c:v>0.792430517094873</c:v>
                      </c:pt>
                      <c:pt idx="53">
                        <c:v>0.80200225252920787</c:v>
                      </c:pt>
                      <c:pt idx="54">
                        <c:v>0.81308925249768549</c:v>
                      </c:pt>
                      <c:pt idx="55">
                        <c:v>0.81308925249768549</c:v>
                      </c:pt>
                      <c:pt idx="56">
                        <c:v>0.81308925249768549</c:v>
                      </c:pt>
                      <c:pt idx="57">
                        <c:v>0.81308925249768549</c:v>
                      </c:pt>
                      <c:pt idx="58">
                        <c:v>0.82703378648958537</c:v>
                      </c:pt>
                      <c:pt idx="59">
                        <c:v>0.83239544680717903</c:v>
                      </c:pt>
                      <c:pt idx="60">
                        <c:v>0.84402211673900274</c:v>
                      </c:pt>
                      <c:pt idx="61">
                        <c:v>0.85207665138692956</c:v>
                      </c:pt>
                      <c:pt idx="62">
                        <c:v>0.85207665138692956</c:v>
                      </c:pt>
                      <c:pt idx="63">
                        <c:v>0.85207665138692956</c:v>
                      </c:pt>
                      <c:pt idx="64">
                        <c:v>0.86474878414274348</c:v>
                      </c:pt>
                      <c:pt idx="65">
                        <c:v>0.87846423719668743</c:v>
                      </c:pt>
                      <c:pt idx="66">
                        <c:v>0.8877188464772745</c:v>
                      </c:pt>
                      <c:pt idx="67">
                        <c:v>0.89822375364938711</c:v>
                      </c:pt>
                      <c:pt idx="68">
                        <c:v>0.91063296325659371</c:v>
                      </c:pt>
                      <c:pt idx="69">
                        <c:v>0.91063296325659371</c:v>
                      </c:pt>
                      <c:pt idx="70">
                        <c:v>0.91063296325659371</c:v>
                      </c:pt>
                      <c:pt idx="71">
                        <c:v>0.93863857197315637</c:v>
                      </c:pt>
                      <c:pt idx="72">
                        <c:v>0.96446630430748448</c:v>
                      </c:pt>
                      <c:pt idx="73">
                        <c:v>0.96593664378675326</c:v>
                      </c:pt>
                      <c:pt idx="74">
                        <c:v>0.96641504459153571</c:v>
                      </c:pt>
                      <c:pt idx="75">
                        <c:v>0.96808740519705982</c:v>
                      </c:pt>
                      <c:pt idx="76">
                        <c:v>0.96808740519705982</c:v>
                      </c:pt>
                      <c:pt idx="77">
                        <c:v>0.96808740519705982</c:v>
                      </c:pt>
                      <c:pt idx="78">
                        <c:v>0.97001653178700542</c:v>
                      </c:pt>
                      <c:pt idx="79">
                        <c:v>0.97132013370024306</c:v>
                      </c:pt>
                      <c:pt idx="80">
                        <c:v>0.97265265958431202</c:v>
                      </c:pt>
                      <c:pt idx="81">
                        <c:v>0.97432726456969787</c:v>
                      </c:pt>
                      <c:pt idx="82">
                        <c:v>0.97647553171148427</c:v>
                      </c:pt>
                      <c:pt idx="83">
                        <c:v>0.97647553171148427</c:v>
                      </c:pt>
                      <c:pt idx="84">
                        <c:v>0.97647553171148427</c:v>
                      </c:pt>
                      <c:pt idx="85">
                        <c:v>0.97849155644104879</c:v>
                      </c:pt>
                      <c:pt idx="86">
                        <c:v>0.97893041762507627</c:v>
                      </c:pt>
                      <c:pt idx="87">
                        <c:v>0.98198692177277469</c:v>
                      </c:pt>
                      <c:pt idx="88">
                        <c:v>0.99037413006183039</c:v>
                      </c:pt>
                      <c:pt idx="89">
                        <c:v>0.99198803160168336</c:v>
                      </c:pt>
                      <c:pt idx="90">
                        <c:v>0.99198803160168336</c:v>
                      </c:pt>
                      <c:pt idx="91">
                        <c:v>0.99198803160168336</c:v>
                      </c:pt>
                      <c:pt idx="92">
                        <c:v>0.99198803160168336</c:v>
                      </c:pt>
                      <c:pt idx="93">
                        <c:v>0.99300969830352681</c:v>
                      </c:pt>
                      <c:pt idx="94">
                        <c:v>0.9931732447862569</c:v>
                      </c:pt>
                      <c:pt idx="95">
                        <c:v>0.99312483437468235</c:v>
                      </c:pt>
                      <c:pt idx="96">
                        <c:v>0.99329573153498596</c:v>
                      </c:pt>
                      <c:pt idx="97">
                        <c:v>0.99329573153498596</c:v>
                      </c:pt>
                      <c:pt idx="98">
                        <c:v>0.99329573153498596</c:v>
                      </c:pt>
                      <c:pt idx="99">
                        <c:v>0.99401355723145746</c:v>
                      </c:pt>
                      <c:pt idx="100">
                        <c:v>0.99418230468224333</c:v>
                      </c:pt>
                      <c:pt idx="101">
                        <c:v>0.99412062605520013</c:v>
                      </c:pt>
                      <c:pt idx="102">
                        <c:v>0.99395978806792018</c:v>
                      </c:pt>
                      <c:pt idx="103">
                        <c:v>0.99486249904527246</c:v>
                      </c:pt>
                      <c:pt idx="104">
                        <c:v>0.99486249904527246</c:v>
                      </c:pt>
                      <c:pt idx="105">
                        <c:v>0.99486249904527246</c:v>
                      </c:pt>
                      <c:pt idx="106">
                        <c:v>0.99478256263948361</c:v>
                      </c:pt>
                      <c:pt idx="107">
                        <c:v>0.99489047656922358</c:v>
                      </c:pt>
                      <c:pt idx="108">
                        <c:v>0.9949656432829681</c:v>
                      </c:pt>
                      <c:pt idx="109">
                        <c:v>0.99570492066363736</c:v>
                      </c:pt>
                      <c:pt idx="110">
                        <c:v>0.99570492066363736</c:v>
                      </c:pt>
                      <c:pt idx="111">
                        <c:v>0.99570492066363736</c:v>
                      </c:pt>
                      <c:pt idx="112">
                        <c:v>0.99570492066363736</c:v>
                      </c:pt>
                      <c:pt idx="113">
                        <c:v>0.99624099648918285</c:v>
                      </c:pt>
                      <c:pt idx="114">
                        <c:v>0.99660565972699633</c:v>
                      </c:pt>
                      <c:pt idx="115">
                        <c:v>0.99666626593659347</c:v>
                      </c:pt>
                      <c:pt idx="116">
                        <c:v>0.99676891552815561</c:v>
                      </c:pt>
                      <c:pt idx="117">
                        <c:v>0.99669410491857746</c:v>
                      </c:pt>
                      <c:pt idx="118">
                        <c:v>0.99669410491857746</c:v>
                      </c:pt>
                      <c:pt idx="119">
                        <c:v>0.99669410491857746</c:v>
                      </c:pt>
                      <c:pt idx="120">
                        <c:v>0.99820299293042036</c:v>
                      </c:pt>
                      <c:pt idx="121">
                        <c:v>0.99820299293042036</c:v>
                      </c:pt>
                      <c:pt idx="122">
                        <c:v>0.99829056710352537</c:v>
                      </c:pt>
                      <c:pt idx="123">
                        <c:v>0.99865080212958646</c:v>
                      </c:pt>
                      <c:pt idx="124">
                        <c:v>0.99865080212958646</c:v>
                      </c:pt>
                      <c:pt idx="125">
                        <c:v>0.99865080212958646</c:v>
                      </c:pt>
                      <c:pt idx="126">
                        <c:v>0.99865080212958646</c:v>
                      </c:pt>
                      <c:pt idx="127">
                        <c:v>0.99910523594379641</c:v>
                      </c:pt>
                      <c:pt idx="128">
                        <c:v>0.9994095202834623</c:v>
                      </c:pt>
                      <c:pt idx="129">
                        <c:v>0.99944614924011888</c:v>
                      </c:pt>
                      <c:pt idx="130">
                        <c:v>0.99944614924011888</c:v>
                      </c:pt>
                      <c:pt idx="131">
                        <c:v>0.9998140284474758</c:v>
                      </c:pt>
                      <c:pt idx="132">
                        <c:v>0.9998140284474758</c:v>
                      </c:pt>
                      <c:pt idx="133">
                        <c:v>0.9998140284474758</c:v>
                      </c:pt>
                      <c:pt idx="134">
                        <c:v>0.9997860429701898</c:v>
                      </c:pt>
                      <c:pt idx="135">
                        <c:v>0.99978596292372002</c:v>
                      </c:pt>
                      <c:pt idx="136">
                        <c:v>0.99982870055487438</c:v>
                      </c:pt>
                      <c:pt idx="137">
                        <c:v>0.99982870055487438</c:v>
                      </c:pt>
                      <c:pt idx="138">
                        <c:v>0.99982870055487438</c:v>
                      </c:pt>
                      <c:pt idx="139">
                        <c:v>0.99982870055487438</c:v>
                      </c:pt>
                      <c:pt idx="140">
                        <c:v>0.99982870055487438</c:v>
                      </c:pt>
                      <c:pt idx="141">
                        <c:v>0.99982870055487438</c:v>
                      </c:pt>
                      <c:pt idx="142">
                        <c:v>0.99956737448727273</c:v>
                      </c:pt>
                      <c:pt idx="143">
                        <c:v>0.99963812325163282</c:v>
                      </c:pt>
                      <c:pt idx="144">
                        <c:v>0.99957444936370887</c:v>
                      </c:pt>
                      <c:pt idx="145">
                        <c:v>0.99954409635814634</c:v>
                      </c:pt>
                      <c:pt idx="146">
                        <c:v>0.99954409635814634</c:v>
                      </c:pt>
                      <c:pt idx="147">
                        <c:v>0.99954409635814634</c:v>
                      </c:pt>
                      <c:pt idx="148">
                        <c:v>0.99954394858004847</c:v>
                      </c:pt>
                      <c:pt idx="149">
                        <c:v>0.99954310578308392</c:v>
                      </c:pt>
                      <c:pt idx="150">
                        <c:v>0.9996501225253096</c:v>
                      </c:pt>
                      <c:pt idx="151">
                        <c:v>0.99965448428822978</c:v>
                      </c:pt>
                      <c:pt idx="152">
                        <c:v>0.99946509280160001</c:v>
                      </c:pt>
                      <c:pt idx="153">
                        <c:v>0.99946509280160001</c:v>
                      </c:pt>
                      <c:pt idx="154">
                        <c:v>0.99946509280160001</c:v>
                      </c:pt>
                      <c:pt idx="155">
                        <c:v>0.99947672416938749</c:v>
                      </c:pt>
                      <c:pt idx="156">
                        <c:v>0.99949262365598779</c:v>
                      </c:pt>
                      <c:pt idx="157">
                        <c:v>0.99962360995437771</c:v>
                      </c:pt>
                      <c:pt idx="158">
                        <c:v>0.99997211996854429</c:v>
                      </c:pt>
                      <c:pt idx="159">
                        <c:v>0.99997211996854429</c:v>
                      </c:pt>
                      <c:pt idx="160">
                        <c:v>0.99997211996854429</c:v>
                      </c:pt>
                      <c:pt idx="161">
                        <c:v>0.99997211996854429</c:v>
                      </c:pt>
                      <c:pt idx="162">
                        <c:v>0.99997211996854429</c:v>
                      </c:pt>
                      <c:pt idx="163">
                        <c:v>0.99997793565243798</c:v>
                      </c:pt>
                      <c:pt idx="164">
                        <c:v>0.99999563823707982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4-B83A-4CB5-A888-03089E0454B7}"/>
                  </c:ext>
                </c:extLst>
              </c15:ser>
            </c15:filteredLineSeries>
            <c15:filteredLineSeries>
              <c15:ser>
                <c:idx val="37"/>
                <c:order val="3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Data'!$AM$3</c15:sqref>
                        </c15:formulaRef>
                      </c:ext>
                    </c:extLst>
                    <c:strCache>
                      <c:ptCount val="1"/>
                      <c:pt idx="0">
                        <c:v>Indicated End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Data'!$AM$5:$AM$169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65"/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597765.71696866571</c:v>
                      </c:pt>
                      <c:pt idx="10">
                        <c:v>14432044.177021138</c:v>
                      </c:pt>
                      <c:pt idx="11">
                        <c:v>15982846.457395364</c:v>
                      </c:pt>
                      <c:pt idx="12">
                        <c:v>17324838.188755333</c:v>
                      </c:pt>
                      <c:pt idx="13">
                        <c:v>17324838.188755333</c:v>
                      </c:pt>
                      <c:pt idx="14">
                        <c:v>17324838.188755333</c:v>
                      </c:pt>
                      <c:pt idx="15">
                        <c:v>20080556.830473099</c:v>
                      </c:pt>
                      <c:pt idx="16">
                        <c:v>22473016.121835478</c:v>
                      </c:pt>
                      <c:pt idx="17">
                        <c:v>23502041.354613274</c:v>
                      </c:pt>
                      <c:pt idx="18">
                        <c:v>23161685.285908282</c:v>
                      </c:pt>
                      <c:pt idx="19">
                        <c:v>24489629.808701798</c:v>
                      </c:pt>
                      <c:pt idx="20">
                        <c:v>24489629.808701798</c:v>
                      </c:pt>
                      <c:pt idx="21">
                        <c:v>24489629.808701798</c:v>
                      </c:pt>
                      <c:pt idx="22">
                        <c:v>25682678.140737135</c:v>
                      </c:pt>
                      <c:pt idx="23">
                        <c:v>28974345.263670024</c:v>
                      </c:pt>
                      <c:pt idx="24">
                        <c:v>26887904.600320335</c:v>
                      </c:pt>
                      <c:pt idx="25">
                        <c:v>27737310.512751039</c:v>
                      </c:pt>
                      <c:pt idx="26">
                        <c:v>29806159.761584722</c:v>
                      </c:pt>
                      <c:pt idx="27">
                        <c:v>29806159.761584722</c:v>
                      </c:pt>
                      <c:pt idx="28">
                        <c:v>29806159.761584722</c:v>
                      </c:pt>
                      <c:pt idx="29">
                        <c:v>34314724.408235043</c:v>
                      </c:pt>
                      <c:pt idx="30">
                        <c:v>34323223.667467192</c:v>
                      </c:pt>
                      <c:pt idx="31">
                        <c:v>36483704.970179789</c:v>
                      </c:pt>
                      <c:pt idx="32">
                        <c:v>36686545.141274661</c:v>
                      </c:pt>
                      <c:pt idx="33">
                        <c:v>37733597.485124789</c:v>
                      </c:pt>
                      <c:pt idx="34">
                        <c:v>37733597.485124789</c:v>
                      </c:pt>
                      <c:pt idx="35">
                        <c:v>37733597.485124789</c:v>
                      </c:pt>
                      <c:pt idx="36">
                        <c:v>37737926.21345821</c:v>
                      </c:pt>
                      <c:pt idx="37">
                        <c:v>38095508.959848329</c:v>
                      </c:pt>
                      <c:pt idx="38">
                        <c:v>38929586.749897994</c:v>
                      </c:pt>
                      <c:pt idx="39">
                        <c:v>39579190.467007555</c:v>
                      </c:pt>
                      <c:pt idx="40">
                        <c:v>40658472.464396782</c:v>
                      </c:pt>
                      <c:pt idx="41">
                        <c:v>40658472.464396782</c:v>
                      </c:pt>
                      <c:pt idx="42">
                        <c:v>40658472.464396782</c:v>
                      </c:pt>
                      <c:pt idx="43">
                        <c:v>41613241.18931447</c:v>
                      </c:pt>
                      <c:pt idx="44">
                        <c:v>41582940.532401197</c:v>
                      </c:pt>
                      <c:pt idx="45">
                        <c:v>42833729.232841678</c:v>
                      </c:pt>
                      <c:pt idx="46">
                        <c:v>42395526.949466482</c:v>
                      </c:pt>
                      <c:pt idx="47">
                        <c:v>42723404.907793842</c:v>
                      </c:pt>
                      <c:pt idx="48">
                        <c:v>42723404.907793842</c:v>
                      </c:pt>
                      <c:pt idx="49">
                        <c:v>42723404.907793842</c:v>
                      </c:pt>
                      <c:pt idx="50">
                        <c:v>42982671.995930336</c:v>
                      </c:pt>
                      <c:pt idx="51">
                        <c:v>43023404.09118288</c:v>
                      </c:pt>
                      <c:pt idx="52">
                        <c:v>43268458.647580057</c:v>
                      </c:pt>
                      <c:pt idx="53">
                        <c:v>43586169.016061381</c:v>
                      </c:pt>
                      <c:pt idx="54">
                        <c:v>43540410.45463305</c:v>
                      </c:pt>
                      <c:pt idx="55">
                        <c:v>43540410.45463305</c:v>
                      </c:pt>
                      <c:pt idx="56">
                        <c:v>43540410.45463305</c:v>
                      </c:pt>
                      <c:pt idx="57">
                        <c:v>43540410.45463305</c:v>
                      </c:pt>
                      <c:pt idx="58">
                        <c:v>43731041.936646976</c:v>
                      </c:pt>
                      <c:pt idx="59">
                        <c:v>43829548.047072947</c:v>
                      </c:pt>
                      <c:pt idx="60">
                        <c:v>43685344.908327512</c:v>
                      </c:pt>
                      <c:pt idx="61">
                        <c:v>43554502.602075726</c:v>
                      </c:pt>
                      <c:pt idx="62">
                        <c:v>43554502.602075726</c:v>
                      </c:pt>
                      <c:pt idx="63">
                        <c:v>43554502.602075726</c:v>
                      </c:pt>
                      <c:pt idx="64">
                        <c:v>43281817.027477659</c:v>
                      </c:pt>
                      <c:pt idx="65">
                        <c:v>43206908.662693515</c:v>
                      </c:pt>
                      <c:pt idx="66">
                        <c:v>43078542.256654665</c:v>
                      </c:pt>
                      <c:pt idx="67">
                        <c:v>42889530.212799989</c:v>
                      </c:pt>
                      <c:pt idx="68">
                        <c:v>42587651.957281798</c:v>
                      </c:pt>
                      <c:pt idx="69">
                        <c:v>42587651.957281798</c:v>
                      </c:pt>
                      <c:pt idx="70">
                        <c:v>42587651.957281798</c:v>
                      </c:pt>
                      <c:pt idx="71">
                        <c:v>41712981.118700214</c:v>
                      </c:pt>
                      <c:pt idx="72">
                        <c:v>43646551.011676781</c:v>
                      </c:pt>
                      <c:pt idx="73">
                        <c:v>42736011.999885693</c:v>
                      </c:pt>
                      <c:pt idx="74">
                        <c:v>42711640.543061063</c:v>
                      </c:pt>
                      <c:pt idx="75">
                        <c:v>42335417.00881584</c:v>
                      </c:pt>
                      <c:pt idx="76">
                        <c:v>42335417.00881584</c:v>
                      </c:pt>
                      <c:pt idx="77">
                        <c:v>42335417.00881584</c:v>
                      </c:pt>
                      <c:pt idx="78">
                        <c:v>42380207.607664518</c:v>
                      </c:pt>
                      <c:pt idx="79">
                        <c:v>42532906.059115559</c:v>
                      </c:pt>
                      <c:pt idx="80">
                        <c:v>42615382.368578218</c:v>
                      </c:pt>
                      <c:pt idx="81">
                        <c:v>42597194.504589446</c:v>
                      </c:pt>
                      <c:pt idx="82">
                        <c:v>42493819.509509362</c:v>
                      </c:pt>
                      <c:pt idx="83">
                        <c:v>42493819.509509362</c:v>
                      </c:pt>
                      <c:pt idx="84">
                        <c:v>42493819.509509362</c:v>
                      </c:pt>
                      <c:pt idx="85">
                        <c:v>42482160.143713385</c:v>
                      </c:pt>
                      <c:pt idx="86">
                        <c:v>42463115.101527505</c:v>
                      </c:pt>
                      <c:pt idx="87">
                        <c:v>42330945.635158531</c:v>
                      </c:pt>
                      <c:pt idx="88">
                        <c:v>41972456.406353049</c:v>
                      </c:pt>
                      <c:pt idx="89">
                        <c:v>42210130.229487486</c:v>
                      </c:pt>
                      <c:pt idx="90">
                        <c:v>42210130.229487486</c:v>
                      </c:pt>
                      <c:pt idx="91">
                        <c:v>42210130.229487486</c:v>
                      </c:pt>
                      <c:pt idx="92">
                        <c:v>41870657.383775555</c:v>
                      </c:pt>
                      <c:pt idx="93">
                        <c:v>42191967.582569979</c:v>
                      </c:pt>
                      <c:pt idx="94">
                        <c:v>42522934.665934324</c:v>
                      </c:pt>
                      <c:pt idx="95">
                        <c:v>42656272.941431098</c:v>
                      </c:pt>
                      <c:pt idx="96">
                        <c:v>42416218.717553228</c:v>
                      </c:pt>
                      <c:pt idx="97">
                        <c:v>42416218.717553228</c:v>
                      </c:pt>
                      <c:pt idx="98">
                        <c:v>42416218.717553228</c:v>
                      </c:pt>
                      <c:pt idx="99">
                        <c:v>42474434.772894122</c:v>
                      </c:pt>
                      <c:pt idx="100">
                        <c:v>42502728.001687303</c:v>
                      </c:pt>
                      <c:pt idx="101">
                        <c:v>42585150.866439521</c:v>
                      </c:pt>
                      <c:pt idx="102">
                        <c:v>42618904.978382602</c:v>
                      </c:pt>
                      <c:pt idx="103">
                        <c:v>42630978.955082707</c:v>
                      </c:pt>
                      <c:pt idx="104">
                        <c:v>42630978.955082707</c:v>
                      </c:pt>
                      <c:pt idx="105">
                        <c:v>42630978.955082707</c:v>
                      </c:pt>
                      <c:pt idx="106">
                        <c:v>42642756.722077176</c:v>
                      </c:pt>
                      <c:pt idx="107">
                        <c:v>42649282.819873959</c:v>
                      </c:pt>
                      <c:pt idx="108">
                        <c:v>42652999.424152538</c:v>
                      </c:pt>
                      <c:pt idx="109">
                        <c:v>42626956.469905928</c:v>
                      </c:pt>
                      <c:pt idx="110">
                        <c:v>42617526.015355453</c:v>
                      </c:pt>
                      <c:pt idx="111">
                        <c:v>42617526.015355453</c:v>
                      </c:pt>
                      <c:pt idx="112">
                        <c:v>42617526.015355453</c:v>
                      </c:pt>
                      <c:pt idx="113">
                        <c:v>42609704.689522795</c:v>
                      </c:pt>
                      <c:pt idx="114">
                        <c:v>42658607.991094448</c:v>
                      </c:pt>
                      <c:pt idx="115">
                        <c:v>42662151.266896658</c:v>
                      </c:pt>
                      <c:pt idx="116">
                        <c:v>42716819.7128608</c:v>
                      </c:pt>
                      <c:pt idx="117">
                        <c:v>42756950.853523284</c:v>
                      </c:pt>
                      <c:pt idx="118">
                        <c:v>42756950.853523284</c:v>
                      </c:pt>
                      <c:pt idx="119">
                        <c:v>42756950.853523284</c:v>
                      </c:pt>
                      <c:pt idx="120">
                        <c:v>42736139.003916577</c:v>
                      </c:pt>
                      <c:pt idx="121">
                        <c:v>42739291.669278517</c:v>
                      </c:pt>
                      <c:pt idx="122">
                        <c:v>42794813.121348113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5-B83A-4CB5-A888-03089E0454B7}"/>
                  </c:ext>
                </c:extLst>
              </c15:ser>
            </c15:filteredLineSeries>
            <c15:filteredLineSeries>
              <c15:ser>
                <c:idx val="38"/>
                <c:order val="3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Data'!$AN$3</c15:sqref>
                        </c15:formulaRef>
                      </c:ext>
                    </c:extLst>
                    <c:strCache>
                      <c:ptCount val="1"/>
                      <c:pt idx="0">
                        <c:v>Average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Data'!$AN$5:$AN$169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65"/>
                      <c:pt idx="12">
                        <c:v>9667498.9080280997</c:v>
                      </c:pt>
                      <c:pt idx="13">
                        <c:v>13132466.545779167</c:v>
                      </c:pt>
                      <c:pt idx="14">
                        <c:v>16477881.040136501</c:v>
                      </c:pt>
                      <c:pt idx="15">
                        <c:v>17607583.570826892</c:v>
                      </c:pt>
                      <c:pt idx="16">
                        <c:v>18905617.503714912</c:v>
                      </c:pt>
                      <c:pt idx="17">
                        <c:v>20141058.1368865</c:v>
                      </c:pt>
                      <c:pt idx="18">
                        <c:v>21308427.556317091</c:v>
                      </c:pt>
                      <c:pt idx="19">
                        <c:v>22741385.880306385</c:v>
                      </c:pt>
                      <c:pt idx="20">
                        <c:v>23623200.475952126</c:v>
                      </c:pt>
                      <c:pt idx="21">
                        <c:v>24026523.213325389</c:v>
                      </c:pt>
                      <c:pt idx="22">
                        <c:v>24462650.570550162</c:v>
                      </c:pt>
                      <c:pt idx="23">
                        <c:v>25625182.566102512</c:v>
                      </c:pt>
                      <c:pt idx="24">
                        <c:v>26104837.524426218</c:v>
                      </c:pt>
                      <c:pt idx="25">
                        <c:v>26754373.665236067</c:v>
                      </c:pt>
                      <c:pt idx="26">
                        <c:v>27817679.655812651</c:v>
                      </c:pt>
                      <c:pt idx="27">
                        <c:v>28642375.979982167</c:v>
                      </c:pt>
                      <c:pt idx="28">
                        <c:v>28808738.879565109</c:v>
                      </c:pt>
                      <c:pt idx="29">
                        <c:v>30294102.841148049</c:v>
                      </c:pt>
                      <c:pt idx="30">
                        <c:v>31611285.47209128</c:v>
                      </c:pt>
                      <c:pt idx="31">
                        <c:v>32946794.513810296</c:v>
                      </c:pt>
                      <c:pt idx="32">
                        <c:v>34322871.589748278</c:v>
                      </c:pt>
                      <c:pt idx="33">
                        <c:v>35908359.134456292</c:v>
                      </c:pt>
                      <c:pt idx="34">
                        <c:v>36592133.749834247</c:v>
                      </c:pt>
                      <c:pt idx="35">
                        <c:v>37274208.513365768</c:v>
                      </c:pt>
                      <c:pt idx="36">
                        <c:v>37525052.762021452</c:v>
                      </c:pt>
                      <c:pt idx="37">
                        <c:v>37806845.525736175</c:v>
                      </c:pt>
                      <c:pt idx="38">
                        <c:v>38046043.378690824</c:v>
                      </c:pt>
                      <c:pt idx="39">
                        <c:v>38415161.975067377</c:v>
                      </c:pt>
                      <c:pt idx="40">
                        <c:v>39000136.97092177</c:v>
                      </c:pt>
                      <c:pt idx="41">
                        <c:v>39584246.221109487</c:v>
                      </c:pt>
                      <c:pt idx="42">
                        <c:v>40096838.922019176</c:v>
                      </c:pt>
                      <c:pt idx="43">
                        <c:v>40633569.809902474</c:v>
                      </c:pt>
                      <c:pt idx="44">
                        <c:v>41034319.822981201</c:v>
                      </c:pt>
                      <c:pt idx="45">
                        <c:v>41469371.176670179</c:v>
                      </c:pt>
                      <c:pt idx="46">
                        <c:v>41816782.073684119</c:v>
                      </c:pt>
                      <c:pt idx="47">
                        <c:v>42229768.562363535</c:v>
                      </c:pt>
                      <c:pt idx="48">
                        <c:v>42451801.306059405</c:v>
                      </c:pt>
                      <c:pt idx="49">
                        <c:v>42679894.181137942</c:v>
                      </c:pt>
                      <c:pt idx="50">
                        <c:v>42709682.73375567</c:v>
                      </c:pt>
                      <c:pt idx="51">
                        <c:v>42835258.162098952</c:v>
                      </c:pt>
                      <c:pt idx="52">
                        <c:v>42944268.910056189</c:v>
                      </c:pt>
                      <c:pt idx="53">
                        <c:v>43116821.731709696</c:v>
                      </c:pt>
                      <c:pt idx="54">
                        <c:v>43280222.841077544</c:v>
                      </c:pt>
                      <c:pt idx="55">
                        <c:v>43391770.532818086</c:v>
                      </c:pt>
                      <c:pt idx="56">
                        <c:v>43495171.805508122</c:v>
                      </c:pt>
                      <c:pt idx="57">
                        <c:v>43549562.166918717</c:v>
                      </c:pt>
                      <c:pt idx="58">
                        <c:v>43578536.751035832</c:v>
                      </c:pt>
                      <c:pt idx="59">
                        <c:v>43636364.269523814</c:v>
                      </c:pt>
                      <c:pt idx="60">
                        <c:v>43665351.160262711</c:v>
                      </c:pt>
                      <c:pt idx="61">
                        <c:v>43668169.589751244</c:v>
                      </c:pt>
                      <c:pt idx="62">
                        <c:v>43670988.019239776</c:v>
                      </c:pt>
                      <c:pt idx="63">
                        <c:v>43635680.152325526</c:v>
                      </c:pt>
                      <c:pt idx="64">
                        <c:v>43526133.948406473</c:v>
                      </c:pt>
                      <c:pt idx="65">
                        <c:v>43430446.699279666</c:v>
                      </c:pt>
                      <c:pt idx="66">
                        <c:v>43335254.630195461</c:v>
                      </c:pt>
                      <c:pt idx="67">
                        <c:v>43202260.152340308</c:v>
                      </c:pt>
                      <c:pt idx="68">
                        <c:v>43008890.023381524</c:v>
                      </c:pt>
                      <c:pt idx="69">
                        <c:v>42870057.009342358</c:v>
                      </c:pt>
                      <c:pt idx="70">
                        <c:v>42746205.668260008</c:v>
                      </c:pt>
                      <c:pt idx="71">
                        <c:v>42473093.440669119</c:v>
                      </c:pt>
                      <c:pt idx="72">
                        <c:v>42624497.600444481</c:v>
                      </c:pt>
                      <c:pt idx="73">
                        <c:v>42654169.608965255</c:v>
                      </c:pt>
                      <c:pt idx="74">
                        <c:v>42678967.326121114</c:v>
                      </c:pt>
                      <c:pt idx="75">
                        <c:v>42628520.336427912</c:v>
                      </c:pt>
                      <c:pt idx="76">
                        <c:v>42753007.514451042</c:v>
                      </c:pt>
                      <c:pt idx="77">
                        <c:v>42490780.713878855</c:v>
                      </c:pt>
                      <c:pt idx="78">
                        <c:v>42419619.835434623</c:v>
                      </c:pt>
                      <c:pt idx="79">
                        <c:v>42383872.938645519</c:v>
                      </c:pt>
                      <c:pt idx="80">
                        <c:v>42439866.010597996</c:v>
                      </c:pt>
                      <c:pt idx="81">
                        <c:v>42492221.509752713</c:v>
                      </c:pt>
                      <c:pt idx="82">
                        <c:v>42523902.009891421</c:v>
                      </c:pt>
                      <c:pt idx="83">
                        <c:v>42546624.390260383</c:v>
                      </c:pt>
                      <c:pt idx="84">
                        <c:v>42538807.080339149</c:v>
                      </c:pt>
                      <c:pt idx="85">
                        <c:v>42512162.635366186</c:v>
                      </c:pt>
                      <c:pt idx="86">
                        <c:v>42485346.754753798</c:v>
                      </c:pt>
                      <c:pt idx="87">
                        <c:v>42452771.979883626</c:v>
                      </c:pt>
                      <c:pt idx="88">
                        <c:v>42348499.359252371</c:v>
                      </c:pt>
                      <c:pt idx="89">
                        <c:v>42291761.503247991</c:v>
                      </c:pt>
                      <c:pt idx="90">
                        <c:v>42237355.520402804</c:v>
                      </c:pt>
                      <c:pt idx="91">
                        <c:v>42186758.545994803</c:v>
                      </c:pt>
                      <c:pt idx="92">
                        <c:v>42094700.895718209</c:v>
                      </c:pt>
                      <c:pt idx="93">
                        <c:v>42138603.130961604</c:v>
                      </c:pt>
                      <c:pt idx="94">
                        <c:v>42201164.018250965</c:v>
                      </c:pt>
                      <c:pt idx="95">
                        <c:v>42290392.560639694</c:v>
                      </c:pt>
                      <c:pt idx="96">
                        <c:v>42331610.258252837</c:v>
                      </c:pt>
                      <c:pt idx="97">
                        <c:v>42440722.525008373</c:v>
                      </c:pt>
                      <c:pt idx="98">
                        <c:v>42485572.752005026</c:v>
                      </c:pt>
                      <c:pt idx="99">
                        <c:v>42475872.773396984</c:v>
                      </c:pt>
                      <c:pt idx="100">
                        <c:v>42445163.785448216</c:v>
                      </c:pt>
                      <c:pt idx="101">
                        <c:v>42478950.21522548</c:v>
                      </c:pt>
                      <c:pt idx="102">
                        <c:v>42519487.467391349</c:v>
                      </c:pt>
                      <c:pt idx="103">
                        <c:v>42562439.51489725</c:v>
                      </c:pt>
                      <c:pt idx="104">
                        <c:v>42593748.351334974</c:v>
                      </c:pt>
                      <c:pt idx="105">
                        <c:v>42619398.542014048</c:v>
                      </c:pt>
                      <c:pt idx="106">
                        <c:v>42630919.713141583</c:v>
                      </c:pt>
                      <c:pt idx="107">
                        <c:v>42636995.281439848</c:v>
                      </c:pt>
                      <c:pt idx="108">
                        <c:v>42641399.375253819</c:v>
                      </c:pt>
                      <c:pt idx="109">
                        <c:v>42640594.878218457</c:v>
                      </c:pt>
                      <c:pt idx="110">
                        <c:v>42637904.290273011</c:v>
                      </c:pt>
                      <c:pt idx="111">
                        <c:v>42632858.148928665</c:v>
                      </c:pt>
                      <c:pt idx="112">
                        <c:v>42626506.788024962</c:v>
                      </c:pt>
                      <c:pt idx="113">
                        <c:v>42617847.841099016</c:v>
                      </c:pt>
                      <c:pt idx="114">
                        <c:v>42624178.145336717</c:v>
                      </c:pt>
                      <c:pt idx="115">
                        <c:v>42633103.19564496</c:v>
                      </c:pt>
                      <c:pt idx="116">
                        <c:v>42652961.935146026</c:v>
                      </c:pt>
                      <c:pt idx="117">
                        <c:v>42680846.902779594</c:v>
                      </c:pt>
                      <c:pt idx="118">
                        <c:v>42710296.13557969</c:v>
                      </c:pt>
                      <c:pt idx="119">
                        <c:v>42729964.708065465</c:v>
                      </c:pt>
                      <c:pt idx="120">
                        <c:v>42744762.255469441</c:v>
                      </c:pt>
                      <c:pt idx="121">
                        <c:v>42749256.646752991</c:v>
                      </c:pt>
                      <c:pt idx="122">
                        <c:v>42756829.100317955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6-B83A-4CB5-A888-03089E0454B7}"/>
                  </c:ext>
                </c:extLst>
              </c15:ser>
            </c15:filteredLineSeries>
            <c15:filteredLineSeries>
              <c15:ser>
                <c:idx val="39"/>
                <c:order val="3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Data'!$AO$3</c15:sqref>
                        </c15:formulaRef>
                      </c:ext>
                    </c:extLst>
                    <c:strCache>
                      <c:ptCount val="1"/>
                      <c:pt idx="0">
                        <c:v>of Budget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Data'!$AO$5:$AO$169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65"/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-42775690</c:v>
                      </c:pt>
                      <c:pt idx="8">
                        <c:v>-42775690</c:v>
                      </c:pt>
                      <c:pt idx="9">
                        <c:v>-42177924.283031337</c:v>
                      </c:pt>
                      <c:pt idx="10">
                        <c:v>-28343645.822978862</c:v>
                      </c:pt>
                      <c:pt idx="11">
                        <c:v>-26792843.542604636</c:v>
                      </c:pt>
                      <c:pt idx="12">
                        <c:v>-25450851.811244667</c:v>
                      </c:pt>
                      <c:pt idx="13">
                        <c:v>-25450851.811244667</c:v>
                      </c:pt>
                      <c:pt idx="14">
                        <c:v>-25450851.811244667</c:v>
                      </c:pt>
                      <c:pt idx="15">
                        <c:v>-22695133.169526901</c:v>
                      </c:pt>
                      <c:pt idx="16">
                        <c:v>-20302673.878164522</c:v>
                      </c:pt>
                      <c:pt idx="17">
                        <c:v>-19273648.645386726</c:v>
                      </c:pt>
                      <c:pt idx="18">
                        <c:v>-19614004.714091718</c:v>
                      </c:pt>
                      <c:pt idx="19">
                        <c:v>-18286060.191298202</c:v>
                      </c:pt>
                      <c:pt idx="20">
                        <c:v>-18286060.191298202</c:v>
                      </c:pt>
                      <c:pt idx="21">
                        <c:v>-18286060.191298202</c:v>
                      </c:pt>
                      <c:pt idx="22">
                        <c:v>-17093011.859262865</c:v>
                      </c:pt>
                      <c:pt idx="23">
                        <c:v>-13801344.736329976</c:v>
                      </c:pt>
                      <c:pt idx="24">
                        <c:v>-15887785.399679665</c:v>
                      </c:pt>
                      <c:pt idx="25">
                        <c:v>-15038379.487248961</c:v>
                      </c:pt>
                      <c:pt idx="26">
                        <c:v>-12969530.238415278</c:v>
                      </c:pt>
                      <c:pt idx="27">
                        <c:v>-12969530.238415278</c:v>
                      </c:pt>
                      <c:pt idx="28">
                        <c:v>-12969530.238415278</c:v>
                      </c:pt>
                      <c:pt idx="29">
                        <c:v>-8460965.5917649567</c:v>
                      </c:pt>
                      <c:pt idx="30">
                        <c:v>-8452466.3325328082</c:v>
                      </c:pt>
                      <c:pt idx="31">
                        <c:v>-6291985.0298202112</c:v>
                      </c:pt>
                      <c:pt idx="32">
                        <c:v>-6089144.8587253392</c:v>
                      </c:pt>
                      <c:pt idx="33">
                        <c:v>-5042092.5148752108</c:v>
                      </c:pt>
                      <c:pt idx="34">
                        <c:v>-5042092.5148752108</c:v>
                      </c:pt>
                      <c:pt idx="35">
                        <c:v>-5042092.5148752108</c:v>
                      </c:pt>
                      <c:pt idx="36">
                        <c:v>-5037763.7865417898</c:v>
                      </c:pt>
                      <c:pt idx="37">
                        <c:v>-4680181.0401516706</c:v>
                      </c:pt>
                      <c:pt idx="38">
                        <c:v>-3846103.2501020059</c:v>
                      </c:pt>
                      <c:pt idx="39">
                        <c:v>-3196499.5329924449</c:v>
                      </c:pt>
                      <c:pt idx="40">
                        <c:v>-2117217.5356032178</c:v>
                      </c:pt>
                      <c:pt idx="41">
                        <c:v>-2117217.5356032178</c:v>
                      </c:pt>
                      <c:pt idx="42">
                        <c:v>-2117217.5356032178</c:v>
                      </c:pt>
                      <c:pt idx="43">
                        <c:v>-1162448.8106855303</c:v>
                      </c:pt>
                      <c:pt idx="44">
                        <c:v>-1192749.4675988033</c:v>
                      </c:pt>
                      <c:pt idx="45">
                        <c:v>58039.232841677964</c:v>
                      </c:pt>
                      <c:pt idx="46">
                        <c:v>-380163.0505335182</c:v>
                      </c:pt>
                      <c:pt idx="47">
                        <c:v>-52285.092206157744</c:v>
                      </c:pt>
                      <c:pt idx="48">
                        <c:v>-52285.092206157744</c:v>
                      </c:pt>
                      <c:pt idx="49">
                        <c:v>-52285.092206157744</c:v>
                      </c:pt>
                      <c:pt idx="50">
                        <c:v>206981.99593033642</c:v>
                      </c:pt>
                      <c:pt idx="51">
                        <c:v>247714.0911828801</c:v>
                      </c:pt>
                      <c:pt idx="52">
                        <c:v>492768.64758005738</c:v>
                      </c:pt>
                      <c:pt idx="53">
                        <c:v>810479.01606138051</c:v>
                      </c:pt>
                      <c:pt idx="54">
                        <c:v>764720.45463304967</c:v>
                      </c:pt>
                      <c:pt idx="55">
                        <c:v>764720.45463304967</c:v>
                      </c:pt>
                      <c:pt idx="56">
                        <c:v>764720.45463304967</c:v>
                      </c:pt>
                      <c:pt idx="57">
                        <c:v>764720.45463304967</c:v>
                      </c:pt>
                      <c:pt idx="58">
                        <c:v>955351.93664697558</c:v>
                      </c:pt>
                      <c:pt idx="59">
                        <c:v>1053858.047072947</c:v>
                      </c:pt>
                      <c:pt idx="60">
                        <c:v>909654.90832751244</c:v>
                      </c:pt>
                      <c:pt idx="61">
                        <c:v>778812.60207572579</c:v>
                      </c:pt>
                      <c:pt idx="62">
                        <c:v>778812.60207572579</c:v>
                      </c:pt>
                      <c:pt idx="63">
                        <c:v>778812.60207572579</c:v>
                      </c:pt>
                      <c:pt idx="64">
                        <c:v>506127.02747765929</c:v>
                      </c:pt>
                      <c:pt idx="65">
                        <c:v>431218.66269351542</c:v>
                      </c:pt>
                      <c:pt idx="66">
                        <c:v>302852.25665466487</c:v>
                      </c:pt>
                      <c:pt idx="67">
                        <c:v>113840.21279998869</c:v>
                      </c:pt>
                      <c:pt idx="68">
                        <c:v>-188038.04271820188</c:v>
                      </c:pt>
                      <c:pt idx="69">
                        <c:v>-188038.04271820188</c:v>
                      </c:pt>
                      <c:pt idx="70">
                        <c:v>-188038.04271820188</c:v>
                      </c:pt>
                      <c:pt idx="71">
                        <c:v>-1062708.8812997863</c:v>
                      </c:pt>
                      <c:pt idx="72">
                        <c:v>870861.01167678088</c:v>
                      </c:pt>
                      <c:pt idx="73">
                        <c:v>-39678.000114306808</c:v>
                      </c:pt>
                      <c:pt idx="74">
                        <c:v>-64049.456938937306</c:v>
                      </c:pt>
                      <c:pt idx="75">
                        <c:v>-440272.99118416011</c:v>
                      </c:pt>
                      <c:pt idx="76">
                        <c:v>-440272.99118416011</c:v>
                      </c:pt>
                      <c:pt idx="77">
                        <c:v>-440272.99118416011</c:v>
                      </c:pt>
                      <c:pt idx="78">
                        <c:v>-395482.39233548194</c:v>
                      </c:pt>
                      <c:pt idx="79">
                        <c:v>-242783.94088444114</c:v>
                      </c:pt>
                      <c:pt idx="80">
                        <c:v>-160307.63142178208</c:v>
                      </c:pt>
                      <c:pt idx="81">
                        <c:v>-178495.49541055411</c:v>
                      </c:pt>
                      <c:pt idx="82">
                        <c:v>-281870.49049063772</c:v>
                      </c:pt>
                      <c:pt idx="83">
                        <c:v>-281870.49049063772</c:v>
                      </c:pt>
                      <c:pt idx="84">
                        <c:v>-281870.49049063772</c:v>
                      </c:pt>
                      <c:pt idx="85">
                        <c:v>-293529.85628661513</c:v>
                      </c:pt>
                      <c:pt idx="86">
                        <c:v>-312574.89847249538</c:v>
                      </c:pt>
                      <c:pt idx="87">
                        <c:v>-444744.36484146863</c:v>
                      </c:pt>
                      <c:pt idx="88">
                        <c:v>-803233.59364695102</c:v>
                      </c:pt>
                      <c:pt idx="89">
                        <c:v>-565559.77051251382</c:v>
                      </c:pt>
                      <c:pt idx="90">
                        <c:v>-565559.77051251382</c:v>
                      </c:pt>
                      <c:pt idx="91">
                        <c:v>-565559.77051251382</c:v>
                      </c:pt>
                      <c:pt idx="92">
                        <c:v>-905032.6162244454</c:v>
                      </c:pt>
                      <c:pt idx="93">
                        <c:v>-583722.41743002087</c:v>
                      </c:pt>
                      <c:pt idx="94">
                        <c:v>-252755.33406567574</c:v>
                      </c:pt>
                      <c:pt idx="95">
                        <c:v>-119417.05856890231</c:v>
                      </c:pt>
                      <c:pt idx="96">
                        <c:v>-359471.28244677186</c:v>
                      </c:pt>
                      <c:pt idx="97">
                        <c:v>-359471.28244677186</c:v>
                      </c:pt>
                      <c:pt idx="98">
                        <c:v>-359471.28244677186</c:v>
                      </c:pt>
                      <c:pt idx="99">
                        <c:v>-301255.22710587829</c:v>
                      </c:pt>
                      <c:pt idx="100">
                        <c:v>-272961.99831269681</c:v>
                      </c:pt>
                      <c:pt idx="101">
                        <c:v>-190539.13356047869</c:v>
                      </c:pt>
                      <c:pt idx="102">
                        <c:v>-156785.02161739767</c:v>
                      </c:pt>
                      <c:pt idx="103">
                        <c:v>-144711.04491729289</c:v>
                      </c:pt>
                      <c:pt idx="104">
                        <c:v>-144711.04491729289</c:v>
                      </c:pt>
                      <c:pt idx="105">
                        <c:v>-144711.04491729289</c:v>
                      </c:pt>
                      <c:pt idx="106">
                        <c:v>-132933.27792282403</c:v>
                      </c:pt>
                      <c:pt idx="107">
                        <c:v>-126407.18012604117</c:v>
                      </c:pt>
                      <c:pt idx="108">
                        <c:v>-122690.57584746182</c:v>
                      </c:pt>
                      <c:pt idx="109">
                        <c:v>-148733.53009407222</c:v>
                      </c:pt>
                      <c:pt idx="110">
                        <c:v>-158163.9846445471</c:v>
                      </c:pt>
                      <c:pt idx="111">
                        <c:v>-158163.9846445471</c:v>
                      </c:pt>
                      <c:pt idx="112">
                        <c:v>-158163.9846445471</c:v>
                      </c:pt>
                      <c:pt idx="113">
                        <c:v>-165985.31047720462</c:v>
                      </c:pt>
                      <c:pt idx="114">
                        <c:v>-117082.00890555233</c:v>
                      </c:pt>
                      <c:pt idx="115">
                        <c:v>-113538.73310334235</c:v>
                      </c:pt>
                      <c:pt idx="116">
                        <c:v>-58870.287139199674</c:v>
                      </c:pt>
                      <c:pt idx="117">
                        <c:v>-18739.146476715803</c:v>
                      </c:pt>
                      <c:pt idx="118">
                        <c:v>-18739.146476715803</c:v>
                      </c:pt>
                      <c:pt idx="119">
                        <c:v>-18739.146476715803</c:v>
                      </c:pt>
                      <c:pt idx="120">
                        <c:v>-39550.996083423495</c:v>
                      </c:pt>
                      <c:pt idx="121">
                        <c:v>-36398.330721482635</c:v>
                      </c:pt>
                      <c:pt idx="122">
                        <c:v>19123.121348112822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7-B83A-4CB5-A888-03089E0454B7}"/>
                  </c:ext>
                </c:extLst>
              </c15:ser>
            </c15:filteredLineSeries>
            <c15:filteredLineSeries>
              <c15:ser>
                <c:idx val="40"/>
                <c:order val="4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Data'!$AP$3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Data'!$AP$5:$AP$169</c15:sqref>
                        </c15:formulaRef>
                      </c:ext>
                    </c:extLst>
                    <c:numCache>
                      <c:formatCode>General</c:formatCode>
                      <c:ptCount val="165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8-B83A-4CB5-A888-03089E0454B7}"/>
                  </c:ext>
                </c:extLst>
              </c15:ser>
            </c15:filteredLineSeries>
            <c15:filteredLineSeries>
              <c15:ser>
                <c:idx val="41"/>
                <c:order val="4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Data'!$AR$3</c15:sqref>
                        </c15:formulaRef>
                      </c:ext>
                    </c:extLst>
                    <c:strCache>
                      <c:ptCount val="1"/>
                      <c:pt idx="0">
                        <c:v>Variance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Data'!$AR$5:$AR$169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65"/>
                      <c:pt idx="5">
                        <c:v>0</c:v>
                      </c:pt>
                      <c:pt idx="6">
                        <c:v>0</c:v>
                      </c:pt>
                      <c:pt idx="7">
                        <c:v>-21270423.000613827</c:v>
                      </c:pt>
                      <c:pt idx="8">
                        <c:v>-21270423.000613827</c:v>
                      </c:pt>
                      <c:pt idx="9">
                        <c:v>-21527612.764752962</c:v>
                      </c:pt>
                      <c:pt idx="10">
                        <c:v>-14111417.397932842</c:v>
                      </c:pt>
                      <c:pt idx="11">
                        <c:v>-12991340.107310681</c:v>
                      </c:pt>
                      <c:pt idx="12">
                        <c:v>-12410039.488303043</c:v>
                      </c:pt>
                      <c:pt idx="13">
                        <c:v>-12505363.444764815</c:v>
                      </c:pt>
                      <c:pt idx="14">
                        <c:v>-12505363.444764815</c:v>
                      </c:pt>
                      <c:pt idx="15">
                        <c:v>-10993049.50723988</c:v>
                      </c:pt>
                      <c:pt idx="16">
                        <c:v>-9886553.8609667085</c:v>
                      </c:pt>
                      <c:pt idx="17">
                        <c:v>-9354959.0027640648</c:v>
                      </c:pt>
                      <c:pt idx="18">
                        <c:v>-9609887.8607768156</c:v>
                      </c:pt>
                      <c:pt idx="19">
                        <c:v>-8808779.3116474599</c:v>
                      </c:pt>
                      <c:pt idx="20">
                        <c:v>-8879370.5820124634</c:v>
                      </c:pt>
                      <c:pt idx="21">
                        <c:v>-8879370.5820124634</c:v>
                      </c:pt>
                      <c:pt idx="22">
                        <c:v>-8145353.8078557272</c:v>
                      </c:pt>
                      <c:pt idx="23">
                        <c:v>-6377441.9858386796</c:v>
                      </c:pt>
                      <c:pt idx="24">
                        <c:v>-7739856.525322495</c:v>
                      </c:pt>
                      <c:pt idx="25">
                        <c:v>-7551799.922687551</c:v>
                      </c:pt>
                      <c:pt idx="26">
                        <c:v>-6479597.1231906712</c:v>
                      </c:pt>
                      <c:pt idx="27">
                        <c:v>-6550190.6902318522</c:v>
                      </c:pt>
                      <c:pt idx="28">
                        <c:v>-6550190.6902318522</c:v>
                      </c:pt>
                      <c:pt idx="29">
                        <c:v>-4163532.6071776561</c:v>
                      </c:pt>
                      <c:pt idx="30">
                        <c:v>-4179858.4702914171</c:v>
                      </c:pt>
                      <c:pt idx="31">
                        <c:v>-3065385.0944088548</c:v>
                      </c:pt>
                      <c:pt idx="32">
                        <c:v>-2947515.8319167271</c:v>
                      </c:pt>
                      <c:pt idx="33">
                        <c:v>-2206977.1649826691</c:v>
                      </c:pt>
                      <c:pt idx="34">
                        <c:v>-2298343.4605384059</c:v>
                      </c:pt>
                      <c:pt idx="35">
                        <c:v>-2298343.4605384059</c:v>
                      </c:pt>
                      <c:pt idx="36">
                        <c:v>-2224473.7163349986</c:v>
                      </c:pt>
                      <c:pt idx="37">
                        <c:v>-2183080.793252293</c:v>
                      </c:pt>
                      <c:pt idx="38">
                        <c:v>-1826371.2727816552</c:v>
                      </c:pt>
                      <c:pt idx="39">
                        <c:v>-1534498.5253378749</c:v>
                      </c:pt>
                      <c:pt idx="40">
                        <c:v>-880607.10653481632</c:v>
                      </c:pt>
                      <c:pt idx="41">
                        <c:v>-997078.42115065083</c:v>
                      </c:pt>
                      <c:pt idx="42">
                        <c:v>-997078.42115065083</c:v>
                      </c:pt>
                      <c:pt idx="43">
                        <c:v>-413009.03739345446</c:v>
                      </c:pt>
                      <c:pt idx="44">
                        <c:v>-530684.96288342029</c:v>
                      </c:pt>
                      <c:pt idx="45">
                        <c:v>95503.459286589175</c:v>
                      </c:pt>
                      <c:pt idx="46">
                        <c:v>-71660.982369560748</c:v>
                      </c:pt>
                      <c:pt idx="47">
                        <c:v>39959.743308000267</c:v>
                      </c:pt>
                      <c:pt idx="48">
                        <c:v>-9500.3630348183215</c:v>
                      </c:pt>
                      <c:pt idx="49">
                        <c:v>-9500.3630348183215</c:v>
                      </c:pt>
                      <c:pt idx="50">
                        <c:v>210778.57170129567</c:v>
                      </c:pt>
                      <c:pt idx="51">
                        <c:v>131800.4700826183</c:v>
                      </c:pt>
                      <c:pt idx="52">
                        <c:v>76204.40981066227</c:v>
                      </c:pt>
                      <c:pt idx="53">
                        <c:v>208944.43691975623</c:v>
                      </c:pt>
                      <c:pt idx="54">
                        <c:v>297249.25696150213</c:v>
                      </c:pt>
                      <c:pt idx="55">
                        <c:v>326606.26181073859</c:v>
                      </c:pt>
                      <c:pt idx="56">
                        <c:v>326606.26181073859</c:v>
                      </c:pt>
                      <c:pt idx="57">
                        <c:v>326606.26181073859</c:v>
                      </c:pt>
                      <c:pt idx="58">
                        <c:v>367715.89274896309</c:v>
                      </c:pt>
                      <c:pt idx="59">
                        <c:v>366858.18656206131</c:v>
                      </c:pt>
                      <c:pt idx="60">
                        <c:v>340657.7725094445</c:v>
                      </c:pt>
                      <c:pt idx="61">
                        <c:v>324996.71154502034</c:v>
                      </c:pt>
                      <c:pt idx="62">
                        <c:v>320174.49589960277</c:v>
                      </c:pt>
                      <c:pt idx="63">
                        <c:v>320174.49589960277</c:v>
                      </c:pt>
                      <c:pt idx="64">
                        <c:v>133012.01123252884</c:v>
                      </c:pt>
                      <c:pt idx="65">
                        <c:v>42306.866138648242</c:v>
                      </c:pt>
                      <c:pt idx="66">
                        <c:v>-20697.401250939816</c:v>
                      </c:pt>
                      <c:pt idx="67">
                        <c:v>-55166.552909985185</c:v>
                      </c:pt>
                      <c:pt idx="68">
                        <c:v>-163399.77107504383</c:v>
                      </c:pt>
                      <c:pt idx="69">
                        <c:v>-114751.08571830764</c:v>
                      </c:pt>
                      <c:pt idx="70">
                        <c:v>-114751.08571830764</c:v>
                      </c:pt>
                      <c:pt idx="71">
                        <c:v>-880520.64752203971</c:v>
                      </c:pt>
                      <c:pt idx="72">
                        <c:v>363964.51379538327</c:v>
                      </c:pt>
                      <c:pt idx="73">
                        <c:v>-269291.89437342435</c:v>
                      </c:pt>
                      <c:pt idx="74">
                        <c:v>382477.30676884577</c:v>
                      </c:pt>
                      <c:pt idx="75">
                        <c:v>-95253.756085235626</c:v>
                      </c:pt>
                      <c:pt idx="76">
                        <c:v>-96504.935633737594</c:v>
                      </c:pt>
                      <c:pt idx="77">
                        <c:v>-96504.935633737594</c:v>
                      </c:pt>
                      <c:pt idx="78">
                        <c:v>-53776.174981325865</c:v>
                      </c:pt>
                      <c:pt idx="79">
                        <c:v>49976.356715466827</c:v>
                      </c:pt>
                      <c:pt idx="80">
                        <c:v>81114.365065924823</c:v>
                      </c:pt>
                      <c:pt idx="81">
                        <c:v>49574.366352975368</c:v>
                      </c:pt>
                      <c:pt idx="82">
                        <c:v>-770.86995337158442</c:v>
                      </c:pt>
                      <c:pt idx="83">
                        <c:v>12397.412353154272</c:v>
                      </c:pt>
                      <c:pt idx="84">
                        <c:v>12397.412353154272</c:v>
                      </c:pt>
                      <c:pt idx="85">
                        <c:v>6567.729455165565</c:v>
                      </c:pt>
                      <c:pt idx="86">
                        <c:v>-4295.3263737931848</c:v>
                      </c:pt>
                      <c:pt idx="87">
                        <c:v>-48887.228299610317</c:v>
                      </c:pt>
                      <c:pt idx="88">
                        <c:v>-225450.80611674488</c:v>
                      </c:pt>
                      <c:pt idx="89">
                        <c:v>19744.544270932674</c:v>
                      </c:pt>
                      <c:pt idx="90">
                        <c:v>203246.63868999854</c:v>
                      </c:pt>
                      <c:pt idx="91">
                        <c:v>203246.63868999854</c:v>
                      </c:pt>
                      <c:pt idx="92">
                        <c:v>-134147.60725101456</c:v>
                      </c:pt>
                      <c:pt idx="93">
                        <c:v>6096.6297270096838</c:v>
                      </c:pt>
                      <c:pt idx="94">
                        <c:v>337733.70404021442</c:v>
                      </c:pt>
                      <c:pt idx="95">
                        <c:v>404146.16920700669</c:v>
                      </c:pt>
                      <c:pt idx="96">
                        <c:v>154022.35270475969</c:v>
                      </c:pt>
                      <c:pt idx="97">
                        <c:v>158726.58866105974</c:v>
                      </c:pt>
                      <c:pt idx="98">
                        <c:v>158726.58866105974</c:v>
                      </c:pt>
                      <c:pt idx="99">
                        <c:v>187834.69104849175</c:v>
                      </c:pt>
                      <c:pt idx="100">
                        <c:v>201236.4216739051</c:v>
                      </c:pt>
                      <c:pt idx="101">
                        <c:v>249695.40326728672</c:v>
                      </c:pt>
                      <c:pt idx="102">
                        <c:v>280742.86376907676</c:v>
                      </c:pt>
                      <c:pt idx="103">
                        <c:v>300081.63571331277</c:v>
                      </c:pt>
                      <c:pt idx="104">
                        <c:v>300517.98464975506</c:v>
                      </c:pt>
                      <c:pt idx="105">
                        <c:v>300517.98464975506</c:v>
                      </c:pt>
                      <c:pt idx="106">
                        <c:v>288818.68358502537</c:v>
                      </c:pt>
                      <c:pt idx="107">
                        <c:v>296779.77218788862</c:v>
                      </c:pt>
                      <c:pt idx="108">
                        <c:v>298655.42539706081</c:v>
                      </c:pt>
                      <c:pt idx="109">
                        <c:v>289950.90306000412</c:v>
                      </c:pt>
                      <c:pt idx="110">
                        <c:v>265636.49948667362</c:v>
                      </c:pt>
                      <c:pt idx="111">
                        <c:v>265636.49948667362</c:v>
                      </c:pt>
                      <c:pt idx="112">
                        <c:v>265636.49948667362</c:v>
                      </c:pt>
                      <c:pt idx="113">
                        <c:v>258148.71981804445</c:v>
                      </c:pt>
                      <c:pt idx="114">
                        <c:v>280735.96390321478</c:v>
                      </c:pt>
                      <c:pt idx="115">
                        <c:v>281773.8935396485</c:v>
                      </c:pt>
                      <c:pt idx="116">
                        <c:v>316829.13348874822</c:v>
                      </c:pt>
                      <c:pt idx="117">
                        <c:v>286763.12305539846</c:v>
                      </c:pt>
                      <c:pt idx="118">
                        <c:v>288383.83144991472</c:v>
                      </c:pt>
                      <c:pt idx="119">
                        <c:v>288383.83144991472</c:v>
                      </c:pt>
                      <c:pt idx="120">
                        <c:v>276792.51146369427</c:v>
                      </c:pt>
                      <c:pt idx="121">
                        <c:v>240046.88025374338</c:v>
                      </c:pt>
                      <c:pt idx="122">
                        <c:v>265063.69845984131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9-B83A-4CB5-A888-03089E0454B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96079"/>
        <c:axId val="1463201071"/>
        <c:extLst>
          <c:ext xmlns:c15="http://schemas.microsoft.com/office/drawing/2012/chart" uri="{02D57815-91ED-43cb-92C2-25804820EDAC}">
            <c15:filteredLineSeries>
              <c15:ser>
                <c:idx val="28"/>
                <c:order val="28"/>
                <c:tx>
                  <c:strRef>
                    <c:extLst>
                      <c:ext uri="{02D57815-91ED-43cb-92C2-25804820EDAC}">
                        <c15:formulaRef>
                          <c15:sqref>'Days Before Start Data'!$AD$3</c15:sqref>
                        </c15:formulaRef>
                      </c:ext>
                    </c:extLst>
                    <c:strCache>
                      <c:ptCount val="1"/>
                      <c:pt idx="0">
                        <c:v>% Change In Cumuative Avg/Finalized Student - RIGHT AXIS</c:v>
                      </c:pt>
                    </c:strCache>
                  </c:strRef>
                </c:tx>
                <c:spPr>
                  <a:ln w="22225" cap="rnd">
                    <a:solidFill>
                      <a:srgbClr val="92D050">
                        <a:alpha val="67000"/>
                      </a:srgb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'Days Before Start Data'!$A$4:$A$4</c15:sqref>
                        </c15:formulaRef>
                      </c:ext>
                    </c:extLst>
                    <c:numCache>
                      <c:formatCode>m/d/yyyy</c:formatCode>
                      <c:ptCount val="1"/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'Days Before Start Data'!$AD$5:$AD$169</c15:sqref>
                        </c15:formulaRef>
                      </c:ext>
                    </c:extLst>
                    <c:numCache>
                      <c:formatCode>0.0%</c:formatCode>
                      <c:ptCount val="165"/>
                      <c:pt idx="9">
                        <c:v>-0.95174698593558515</c:v>
                      </c:pt>
                      <c:pt idx="10">
                        <c:v>-2.4155162199074209E-2</c:v>
                      </c:pt>
                      <c:pt idx="11">
                        <c:v>-7.8125365420596782E-2</c:v>
                      </c:pt>
                      <c:pt idx="12">
                        <c:v>-9.7396184043709089E-2</c:v>
                      </c:pt>
                      <c:pt idx="13">
                        <c:v>-9.7396184043709089E-2</c:v>
                      </c:pt>
                      <c:pt idx="14">
                        <c:v>-9.7396184043709089E-2</c:v>
                      </c:pt>
                      <c:pt idx="15">
                        <c:v>-0.11220418639105467</c:v>
                      </c:pt>
                      <c:pt idx="16">
                        <c:v>-8.6419003800345839E-2</c:v>
                      </c:pt>
                      <c:pt idx="17">
                        <c:v>-7.4334781312604514E-2</c:v>
                      </c:pt>
                      <c:pt idx="18">
                        <c:v>-9.5555191817217833E-2</c:v>
                      </c:pt>
                      <c:pt idx="19">
                        <c:v>-6.878119651300485E-2</c:v>
                      </c:pt>
                      <c:pt idx="20">
                        <c:v>-6.878119651300485E-2</c:v>
                      </c:pt>
                      <c:pt idx="21">
                        <c:v>-6.878119651300485E-2</c:v>
                      </c:pt>
                      <c:pt idx="22">
                        <c:v>-4.5375761968907025E-2</c:v>
                      </c:pt>
                      <c:pt idx="23">
                        <c:v>-8.5625675423647296E-3</c:v>
                      </c:pt>
                      <c:pt idx="24">
                        <c:v>-5.2311935754721928E-2</c:v>
                      </c:pt>
                      <c:pt idx="25">
                        <c:v>-8.2144645926406135E-2</c:v>
                      </c:pt>
                      <c:pt idx="26">
                        <c:v>-4.7913276964612117E-2</c:v>
                      </c:pt>
                      <c:pt idx="27">
                        <c:v>-4.7913276964612117E-2</c:v>
                      </c:pt>
                      <c:pt idx="28">
                        <c:v>-4.7913276964612117E-2</c:v>
                      </c:pt>
                      <c:pt idx="29">
                        <c:v>3.458661226353188E-3</c:v>
                      </c:pt>
                      <c:pt idx="30">
                        <c:v>1.612789960506511E-3</c:v>
                      </c:pt>
                      <c:pt idx="31">
                        <c:v>2.6966152150637912E-2</c:v>
                      </c:pt>
                      <c:pt idx="32">
                        <c:v>2.1058882649088284E-2</c:v>
                      </c:pt>
                      <c:pt idx="33">
                        <c:v>4.2632135605948918E-2</c:v>
                      </c:pt>
                      <c:pt idx="34">
                        <c:v>4.2632135605948918E-2</c:v>
                      </c:pt>
                      <c:pt idx="35">
                        <c:v>4.2632135605948918E-2</c:v>
                      </c:pt>
                      <c:pt idx="36">
                        <c:v>2.3409276087996256E-2</c:v>
                      </c:pt>
                      <c:pt idx="37">
                        <c:v>2.0052138659119256E-2</c:v>
                      </c:pt>
                      <c:pt idx="38">
                        <c:v>1.5812470271301615E-2</c:v>
                      </c:pt>
                      <c:pt idx="39">
                        <c:v>2.248109360605488E-2</c:v>
                      </c:pt>
                      <c:pt idx="40">
                        <c:v>2.2141966150722281E-2</c:v>
                      </c:pt>
                      <c:pt idx="41">
                        <c:v>2.2141966150722281E-2</c:v>
                      </c:pt>
                      <c:pt idx="42">
                        <c:v>2.2141966150722281E-2</c:v>
                      </c:pt>
                      <c:pt idx="43">
                        <c:v>1.9755090960905886E-2</c:v>
                      </c:pt>
                      <c:pt idx="44">
                        <c:v>2.6823570964795485E-2</c:v>
                      </c:pt>
                      <c:pt idx="45">
                        <c:v>4.8726415272397849E-2</c:v>
                      </c:pt>
                      <c:pt idx="46">
                        <c:v>-3.2626905598282852E-2</c:v>
                      </c:pt>
                      <c:pt idx="47">
                        <c:v>5.0348577180955534E-2</c:v>
                      </c:pt>
                      <c:pt idx="48">
                        <c:v>5.0348577180955534E-2</c:v>
                      </c:pt>
                      <c:pt idx="49">
                        <c:v>5.0348577180955534E-2</c:v>
                      </c:pt>
                      <c:pt idx="50">
                        <c:v>6.6343693503613244E-2</c:v>
                      </c:pt>
                      <c:pt idx="51">
                        <c:v>6.9306750208796508E-2</c:v>
                      </c:pt>
                      <c:pt idx="52">
                        <c:v>7.5375997089279778E-2</c:v>
                      </c:pt>
                      <c:pt idx="53">
                        <c:v>7.4316144002583462E-2</c:v>
                      </c:pt>
                      <c:pt idx="54">
                        <c:v>7.4228653158484592E-2</c:v>
                      </c:pt>
                      <c:pt idx="55">
                        <c:v>7.4228653158484592E-2</c:v>
                      </c:pt>
                      <c:pt idx="56">
                        <c:v>7.4228653158484592E-2</c:v>
                      </c:pt>
                      <c:pt idx="57">
                        <c:v>7.4228653158484592E-2</c:v>
                      </c:pt>
                      <c:pt idx="58">
                        <c:v>7.3356760128300058E-2</c:v>
                      </c:pt>
                      <c:pt idx="59">
                        <c:v>7.2410806431876029E-2</c:v>
                      </c:pt>
                      <c:pt idx="60">
                        <c:v>7.6100847060971644E-2</c:v>
                      </c:pt>
                      <c:pt idx="61">
                        <c:v>7.8153143732052399E-2</c:v>
                      </c:pt>
                      <c:pt idx="62">
                        <c:v>7.8153143732052399E-2</c:v>
                      </c:pt>
                      <c:pt idx="63">
                        <c:v>7.8153143732052399E-2</c:v>
                      </c:pt>
                      <c:pt idx="64">
                        <c:v>7.3810487196604324E-2</c:v>
                      </c:pt>
                      <c:pt idx="65">
                        <c:v>6.640352535685845E-2</c:v>
                      </c:pt>
                      <c:pt idx="66">
                        <c:v>6.4821857255241033E-2</c:v>
                      </c:pt>
                      <c:pt idx="67">
                        <c:v>6.6592318261309069E-2</c:v>
                      </c:pt>
                      <c:pt idx="68">
                        <c:v>6.7031717350411135E-2</c:v>
                      </c:pt>
                      <c:pt idx="69">
                        <c:v>6.7031717350411135E-2</c:v>
                      </c:pt>
                      <c:pt idx="70">
                        <c:v>6.7031717350411135E-2</c:v>
                      </c:pt>
                      <c:pt idx="71">
                        <c:v>5.0519444234113031E-2</c:v>
                      </c:pt>
                      <c:pt idx="72">
                        <c:v>0.10241612348661966</c:v>
                      </c:pt>
                      <c:pt idx="73">
                        <c:v>7.5348626900745952E-2</c:v>
                      </c:pt>
                      <c:pt idx="74">
                        <c:v>7.5185807196144205E-2</c:v>
                      </c:pt>
                      <c:pt idx="75">
                        <c:v>6.56228982983591E-2</c:v>
                      </c:pt>
                      <c:pt idx="76">
                        <c:v>6.56228982983591E-2</c:v>
                      </c:pt>
                      <c:pt idx="77">
                        <c:v>6.56228982983591E-2</c:v>
                      </c:pt>
                      <c:pt idx="78">
                        <c:v>6.8525948756295696E-2</c:v>
                      </c:pt>
                      <c:pt idx="79">
                        <c:v>6.5949281723063802E-2</c:v>
                      </c:pt>
                      <c:pt idx="80">
                        <c:v>6.7402637592229198E-2</c:v>
                      </c:pt>
                      <c:pt idx="81">
                        <c:v>6.6646630862646772E-2</c:v>
                      </c:pt>
                      <c:pt idx="82">
                        <c:v>6.4746155620898804E-2</c:v>
                      </c:pt>
                      <c:pt idx="83">
                        <c:v>6.4746155620898804E-2</c:v>
                      </c:pt>
                      <c:pt idx="84">
                        <c:v>6.4746155620898804E-2</c:v>
                      </c:pt>
                      <c:pt idx="85">
                        <c:v>6.5997338819190565E-2</c:v>
                      </c:pt>
                      <c:pt idx="86">
                        <c:v>6.640095016895442E-2</c:v>
                      </c:pt>
                      <c:pt idx="87">
                        <c:v>6.5058914684794411E-2</c:v>
                      </c:pt>
                      <c:pt idx="88">
                        <c:v>6.8455524058180783E-2</c:v>
                      </c:pt>
                      <c:pt idx="89">
                        <c:v>7.6044797853827895E-2</c:v>
                      </c:pt>
                      <c:pt idx="90">
                        <c:v>7.6044797853827895E-2</c:v>
                      </c:pt>
                      <c:pt idx="91">
                        <c:v>7.6044797853827895E-2</c:v>
                      </c:pt>
                      <c:pt idx="92">
                        <c:v>6.7390761781089825E-2</c:v>
                      </c:pt>
                      <c:pt idx="93">
                        <c:v>7.1946368886168788E-2</c:v>
                      </c:pt>
                      <c:pt idx="94">
                        <c:v>7.9277649885852508E-2</c:v>
                      </c:pt>
                      <c:pt idx="95">
                        <c:v>8.0393168600740861E-2</c:v>
                      </c:pt>
                      <c:pt idx="96">
                        <c:v>7.3440523701346683E-2</c:v>
                      </c:pt>
                      <c:pt idx="97">
                        <c:v>7.3440523701346683E-2</c:v>
                      </c:pt>
                      <c:pt idx="98">
                        <c:v>7.3440523701346683E-2</c:v>
                      </c:pt>
                      <c:pt idx="99">
                        <c:v>7.4930070688573824E-2</c:v>
                      </c:pt>
                      <c:pt idx="100">
                        <c:v>7.4898283621182227E-2</c:v>
                      </c:pt>
                      <c:pt idx="101">
                        <c:v>7.8304264257148093E-2</c:v>
                      </c:pt>
                      <c:pt idx="102">
                        <c:v>7.8624688416700561E-2</c:v>
                      </c:pt>
                      <c:pt idx="103">
                        <c:v>7.7748577309635802E-2</c:v>
                      </c:pt>
                      <c:pt idx="104">
                        <c:v>7.7748577309635802E-2</c:v>
                      </c:pt>
                      <c:pt idx="105">
                        <c:v>7.7748577309635802E-2</c:v>
                      </c:pt>
                      <c:pt idx="106">
                        <c:v>7.7935933581954719E-2</c:v>
                      </c:pt>
                      <c:pt idx="107">
                        <c:v>7.8211315082062471E-2</c:v>
                      </c:pt>
                      <c:pt idx="108">
                        <c:v>7.8737461729216696E-2</c:v>
                      </c:pt>
                      <c:pt idx="109">
                        <c:v>7.5942002204019143E-2</c:v>
                      </c:pt>
                      <c:pt idx="110">
                        <c:v>7.494253688493191E-2</c:v>
                      </c:pt>
                      <c:pt idx="111">
                        <c:v>7.494253688493191E-2</c:v>
                      </c:pt>
                      <c:pt idx="112">
                        <c:v>7.494253688493191E-2</c:v>
                      </c:pt>
                      <c:pt idx="113">
                        <c:v>7.4752579989007195E-2</c:v>
                      </c:pt>
                      <c:pt idx="114">
                        <c:v>7.1922352161732706E-2</c:v>
                      </c:pt>
                      <c:pt idx="115">
                        <c:v>7.2013615801334696E-2</c:v>
                      </c:pt>
                      <c:pt idx="116">
                        <c:v>7.1585092763460256E-2</c:v>
                      </c:pt>
                      <c:pt idx="117">
                        <c:v>7.2064858972434864E-2</c:v>
                      </c:pt>
                      <c:pt idx="118">
                        <c:v>7.2064858972434864E-2</c:v>
                      </c:pt>
                      <c:pt idx="119">
                        <c:v>7.2064858972434864E-2</c:v>
                      </c:pt>
                      <c:pt idx="120">
                        <c:v>7.0707701409193469E-2</c:v>
                      </c:pt>
                      <c:pt idx="121">
                        <c:v>7.0786688027116185E-2</c:v>
                      </c:pt>
                      <c:pt idx="122">
                        <c:v>7.1113770626509698E-2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C-B83A-4CB5-A888-03089E0454B7}"/>
                  </c:ext>
                </c:extLst>
              </c15:ser>
            </c15:filteredLineSeries>
            <c15:filteredLineSeries>
              <c15:ser>
                <c:idx val="29"/>
                <c:order val="2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Data'!$AE$3</c15:sqref>
                        </c15:formulaRef>
                      </c:ext>
                    </c:extLst>
                    <c:strCache>
                      <c:ptCount val="1"/>
                      <c:pt idx="0">
                        <c:v>% Change In Cumuative Avg/Assessed Student - RIGHT AXIS</c:v>
                      </c:pt>
                    </c:strCache>
                  </c:strRef>
                </c:tx>
                <c:spPr>
                  <a:ln w="22225" cap="rnd">
                    <a:solidFill>
                      <a:schemeClr val="accent6">
                        <a:lumMod val="60000"/>
                        <a:lumOff val="40000"/>
                        <a:alpha val="67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Data'!$A$4:$A$4</c15:sqref>
                        </c15:formulaRef>
                      </c:ext>
                    </c:extLst>
                    <c:numCache>
                      <c:formatCode>m/d/yyyy</c:formatCode>
                      <c:ptCount val="1"/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Data'!$AE$5:$AE$169</c15:sqref>
                        </c15:formulaRef>
                      </c:ext>
                    </c:extLst>
                    <c:numCache>
                      <c:formatCode>0.0%</c:formatCode>
                      <c:ptCount val="165"/>
                      <c:pt idx="7">
                        <c:v>9.0517005563208963E-2</c:v>
                      </c:pt>
                      <c:pt idx="8">
                        <c:v>5.8439738826733256E-2</c:v>
                      </c:pt>
                      <c:pt idx="9">
                        <c:v>2.2930122392935015E-2</c:v>
                      </c:pt>
                      <c:pt idx="10">
                        <c:v>4.2287878003678836E-2</c:v>
                      </c:pt>
                      <c:pt idx="11">
                        <c:v>6.2415597347942553E-2</c:v>
                      </c:pt>
                      <c:pt idx="12">
                        <c:v>6.1202272025961735E-2</c:v>
                      </c:pt>
                      <c:pt idx="13">
                        <c:v>6.1202272025961735E-2</c:v>
                      </c:pt>
                      <c:pt idx="14">
                        <c:v>6.1202272025961735E-2</c:v>
                      </c:pt>
                      <c:pt idx="15">
                        <c:v>6.1929279215376276E-2</c:v>
                      </c:pt>
                      <c:pt idx="16">
                        <c:v>5.7813247152438629E-2</c:v>
                      </c:pt>
                      <c:pt idx="17">
                        <c:v>6.0925847015683265E-2</c:v>
                      </c:pt>
                      <c:pt idx="18">
                        <c:v>6.0756234151362332E-2</c:v>
                      </c:pt>
                      <c:pt idx="19">
                        <c:v>6.4121110960908778E-2</c:v>
                      </c:pt>
                      <c:pt idx="20">
                        <c:v>6.4121110960908778E-2</c:v>
                      </c:pt>
                      <c:pt idx="21">
                        <c:v>6.4121110960908778E-2</c:v>
                      </c:pt>
                      <c:pt idx="22">
                        <c:v>6.9987854524938387E-2</c:v>
                      </c:pt>
                      <c:pt idx="23">
                        <c:v>6.0952891196141668E-2</c:v>
                      </c:pt>
                      <c:pt idx="24">
                        <c:v>6.0249499145397012E-2</c:v>
                      </c:pt>
                      <c:pt idx="25">
                        <c:v>4.6342120489158534E-2</c:v>
                      </c:pt>
                      <c:pt idx="26">
                        <c:v>5.6184784208216598E-2</c:v>
                      </c:pt>
                      <c:pt idx="27">
                        <c:v>5.6184784208216598E-2</c:v>
                      </c:pt>
                      <c:pt idx="28">
                        <c:v>5.6184784208216598E-2</c:v>
                      </c:pt>
                      <c:pt idx="29">
                        <c:v>7.0437971521648546E-2</c:v>
                      </c:pt>
                      <c:pt idx="30">
                        <c:v>6.74109167777317E-2</c:v>
                      </c:pt>
                      <c:pt idx="31">
                        <c:v>6.7311417294852793E-2</c:v>
                      </c:pt>
                      <c:pt idx="32">
                        <c:v>6.7638729698195954E-2</c:v>
                      </c:pt>
                      <c:pt idx="33">
                        <c:v>8.0688276248421342E-2</c:v>
                      </c:pt>
                      <c:pt idx="34">
                        <c:v>8.0688276248421342E-2</c:v>
                      </c:pt>
                      <c:pt idx="35">
                        <c:v>8.0688276248421342E-2</c:v>
                      </c:pt>
                      <c:pt idx="36">
                        <c:v>7.5123106999986033E-2</c:v>
                      </c:pt>
                      <c:pt idx="37">
                        <c:v>7.0207191731599616E-2</c:v>
                      </c:pt>
                      <c:pt idx="38">
                        <c:v>6.4658618535305079E-2</c:v>
                      </c:pt>
                      <c:pt idx="39">
                        <c:v>6.5017573925287842E-2</c:v>
                      </c:pt>
                      <c:pt idx="40">
                        <c:v>6.4559073730034111E-2</c:v>
                      </c:pt>
                      <c:pt idx="41">
                        <c:v>6.4559073730034111E-2</c:v>
                      </c:pt>
                      <c:pt idx="42">
                        <c:v>6.4559073730034111E-2</c:v>
                      </c:pt>
                      <c:pt idx="43">
                        <c:v>6.5129514797913179E-2</c:v>
                      </c:pt>
                      <c:pt idx="44">
                        <c:v>6.564444991566365E-2</c:v>
                      </c:pt>
                      <c:pt idx="45">
                        <c:v>6.9473081198029307E-2</c:v>
                      </c:pt>
                      <c:pt idx="46">
                        <c:v>6.8597242579635953E-2</c:v>
                      </c:pt>
                      <c:pt idx="47">
                        <c:v>7.1336580317475917E-2</c:v>
                      </c:pt>
                      <c:pt idx="48">
                        <c:v>7.1336580317475917E-2</c:v>
                      </c:pt>
                      <c:pt idx="49">
                        <c:v>7.1336580317475917E-2</c:v>
                      </c:pt>
                      <c:pt idx="50">
                        <c:v>7.5250868929841008E-2</c:v>
                      </c:pt>
                      <c:pt idx="51">
                        <c:v>7.3885511213969357E-2</c:v>
                      </c:pt>
                      <c:pt idx="52">
                        <c:v>7.0295102144150023E-2</c:v>
                      </c:pt>
                      <c:pt idx="53">
                        <c:v>7.1207942057056384E-2</c:v>
                      </c:pt>
                      <c:pt idx="54">
                        <c:v>7.2596703170420218E-2</c:v>
                      </c:pt>
                      <c:pt idx="55">
                        <c:v>7.2596703170420218E-2</c:v>
                      </c:pt>
                      <c:pt idx="56">
                        <c:v>7.2596703170420218E-2</c:v>
                      </c:pt>
                      <c:pt idx="57">
                        <c:v>7.2596703170420218E-2</c:v>
                      </c:pt>
                      <c:pt idx="58">
                        <c:v>7.244582490961804E-2</c:v>
                      </c:pt>
                      <c:pt idx="59">
                        <c:v>6.9857054521441642E-2</c:v>
                      </c:pt>
                      <c:pt idx="60">
                        <c:v>7.2642860897651262E-2</c:v>
                      </c:pt>
                      <c:pt idx="61">
                        <c:v>6.9352308854104816E-2</c:v>
                      </c:pt>
                      <c:pt idx="62">
                        <c:v>6.9352308854104816E-2</c:v>
                      </c:pt>
                      <c:pt idx="63">
                        <c:v>6.9352308854104816E-2</c:v>
                      </c:pt>
                      <c:pt idx="64">
                        <c:v>6.360507459970477E-2</c:v>
                      </c:pt>
                      <c:pt idx="65">
                        <c:v>6.2600889854112385E-2</c:v>
                      </c:pt>
                      <c:pt idx="66">
                        <c:v>5.8323040515023905E-2</c:v>
                      </c:pt>
                      <c:pt idx="67">
                        <c:v>6.29802863671729E-2</c:v>
                      </c:pt>
                      <c:pt idx="68">
                        <c:v>6.5072609192645903E-2</c:v>
                      </c:pt>
                      <c:pt idx="69">
                        <c:v>6.5072609192645903E-2</c:v>
                      </c:pt>
                      <c:pt idx="70">
                        <c:v>6.5072609192645903E-2</c:v>
                      </c:pt>
                      <c:pt idx="71">
                        <c:v>4.5146903437713215E-2</c:v>
                      </c:pt>
                      <c:pt idx="72">
                        <c:v>9.4181925133197897E-2</c:v>
                      </c:pt>
                      <c:pt idx="73">
                        <c:v>7.2042988406995079E-2</c:v>
                      </c:pt>
                      <c:pt idx="74">
                        <c:v>6.6616944597011063E-2</c:v>
                      </c:pt>
                      <c:pt idx="75">
                        <c:v>6.3987289226647315E-2</c:v>
                      </c:pt>
                      <c:pt idx="76">
                        <c:v>6.3987289226647315E-2</c:v>
                      </c:pt>
                      <c:pt idx="77">
                        <c:v>6.3987289226647315E-2</c:v>
                      </c:pt>
                      <c:pt idx="78">
                        <c:v>6.6113445181966268E-2</c:v>
                      </c:pt>
                      <c:pt idx="79">
                        <c:v>6.576269857703676E-2</c:v>
                      </c:pt>
                      <c:pt idx="80">
                        <c:v>7.1733973000622342E-2</c:v>
                      </c:pt>
                      <c:pt idx="81">
                        <c:v>7.233053153632274E-2</c:v>
                      </c:pt>
                      <c:pt idx="82">
                        <c:v>7.2402651633326043E-2</c:v>
                      </c:pt>
                      <c:pt idx="83">
                        <c:v>7.2402651633326043E-2</c:v>
                      </c:pt>
                      <c:pt idx="84">
                        <c:v>7.2402651633326043E-2</c:v>
                      </c:pt>
                      <c:pt idx="85">
                        <c:v>7.2763352991388697E-2</c:v>
                      </c:pt>
                      <c:pt idx="86">
                        <c:v>7.5973099465161731E-2</c:v>
                      </c:pt>
                      <c:pt idx="87">
                        <c:v>7.5785952461545847E-2</c:v>
                      </c:pt>
                      <c:pt idx="88">
                        <c:v>7.5950836397086885E-2</c:v>
                      </c:pt>
                      <c:pt idx="89">
                        <c:v>8.2059352339997282E-2</c:v>
                      </c:pt>
                      <c:pt idx="90">
                        <c:v>8.2059352339997282E-2</c:v>
                      </c:pt>
                      <c:pt idx="91">
                        <c:v>8.2059352339997282E-2</c:v>
                      </c:pt>
                      <c:pt idx="92">
                        <c:v>7.3765634638330413E-2</c:v>
                      </c:pt>
                      <c:pt idx="93">
                        <c:v>7.3354030198859999E-2</c:v>
                      </c:pt>
                      <c:pt idx="94">
                        <c:v>8.1001429649640189E-2</c:v>
                      </c:pt>
                      <c:pt idx="95">
                        <c:v>8.3245033673515545E-2</c:v>
                      </c:pt>
                      <c:pt idx="96">
                        <c:v>7.6916895663234008E-2</c:v>
                      </c:pt>
                      <c:pt idx="97">
                        <c:v>7.6916895663234008E-2</c:v>
                      </c:pt>
                      <c:pt idx="98">
                        <c:v>7.6916895663234008E-2</c:v>
                      </c:pt>
                      <c:pt idx="99">
                        <c:v>7.7684797507633574E-2</c:v>
                      </c:pt>
                      <c:pt idx="100">
                        <c:v>7.710142998178271E-2</c:v>
                      </c:pt>
                      <c:pt idx="101">
                        <c:v>7.7067222418118364E-2</c:v>
                      </c:pt>
                      <c:pt idx="102">
                        <c:v>7.7612052231640805E-2</c:v>
                      </c:pt>
                      <c:pt idx="103">
                        <c:v>7.7008785467263863E-2</c:v>
                      </c:pt>
                      <c:pt idx="104">
                        <c:v>7.7008785467263863E-2</c:v>
                      </c:pt>
                      <c:pt idx="105">
                        <c:v>7.7008785467263863E-2</c:v>
                      </c:pt>
                      <c:pt idx="106">
                        <c:v>7.6805493146904436E-2</c:v>
                      </c:pt>
                      <c:pt idx="107">
                        <c:v>7.7095748667671549E-2</c:v>
                      </c:pt>
                      <c:pt idx="108">
                        <c:v>7.7597354297808119E-2</c:v>
                      </c:pt>
                      <c:pt idx="109">
                        <c:v>7.7332290434501738E-2</c:v>
                      </c:pt>
                      <c:pt idx="110">
                        <c:v>7.6193750579378383E-2</c:v>
                      </c:pt>
                      <c:pt idx="111">
                        <c:v>7.6193750579378383E-2</c:v>
                      </c:pt>
                      <c:pt idx="112">
                        <c:v>7.6193750579378383E-2</c:v>
                      </c:pt>
                      <c:pt idx="113">
                        <c:v>7.6295435895031405E-2</c:v>
                      </c:pt>
                      <c:pt idx="114">
                        <c:v>7.6041722497449227E-2</c:v>
                      </c:pt>
                      <c:pt idx="115">
                        <c:v>7.6342210525943477E-2</c:v>
                      </c:pt>
                      <c:pt idx="116">
                        <c:v>7.6110208147681879E-2</c:v>
                      </c:pt>
                      <c:pt idx="117">
                        <c:v>7.5475045048438272E-2</c:v>
                      </c:pt>
                      <c:pt idx="118">
                        <c:v>7.5475045048438272E-2</c:v>
                      </c:pt>
                      <c:pt idx="119">
                        <c:v>7.5475045048438272E-2</c:v>
                      </c:pt>
                      <c:pt idx="120">
                        <c:v>7.4109579165588357E-2</c:v>
                      </c:pt>
                      <c:pt idx="121">
                        <c:v>7.4349759574620311E-2</c:v>
                      </c:pt>
                      <c:pt idx="122">
                        <c:v>7.4214622377758888E-2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D-B83A-4CB5-A888-03089E0454B7}"/>
                  </c:ext>
                </c:extLst>
              </c15:ser>
            </c15:filteredLineSeries>
          </c:ext>
        </c:extLst>
      </c:lineChart>
      <c:catAx>
        <c:axId val="1125855663"/>
        <c:scaling>
          <c:orientation val="minMax"/>
        </c:scaling>
        <c:delete val="0"/>
        <c:axPos val="b"/>
        <c:numFmt formatCode="_(* #,##0_);_(* \(#,##0\);_(* &quot;-&quot;??_);_(@_)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5856911"/>
        <c:crosses val="autoZero"/>
        <c:auto val="1"/>
        <c:lblAlgn val="ctr"/>
        <c:lblOffset val="100"/>
        <c:noMultiLvlLbl val="0"/>
      </c:catAx>
      <c:valAx>
        <c:axId val="1125856911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5855663"/>
        <c:crosses val="autoZero"/>
        <c:crossBetween val="between"/>
        <c:majorUnit val="1.0000000000000002E-2"/>
      </c:valAx>
      <c:valAx>
        <c:axId val="1463201071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extTo"/>
        <c:crossAx val="1463196079"/>
        <c:crosses val="max"/>
        <c:crossBetween val="between"/>
      </c:valAx>
      <c:catAx>
        <c:axId val="1463196079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46320107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University of Montana</a:t>
            </a:r>
          </a:p>
          <a:p>
            <a:pPr>
              <a:defRPr/>
            </a:pPr>
            <a:r>
              <a:rPr lang="en-US"/>
              <a:t>%</a:t>
            </a:r>
            <a:r>
              <a:rPr lang="en-US" baseline="0"/>
              <a:t> of Students Paid </a:t>
            </a:r>
            <a:r>
              <a:rPr lang="en-US"/>
              <a:t>Comparison  - 2023 vs 2022</a:t>
            </a:r>
          </a:p>
          <a:p>
            <a:pPr>
              <a:defRPr/>
            </a:pPr>
            <a:r>
              <a:rPr lang="en-US"/>
              <a:t>Days</a:t>
            </a:r>
            <a:r>
              <a:rPr lang="en-US" baseline="0"/>
              <a:t> Relative to First Day of Class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4"/>
          <c:order val="4"/>
          <c:tx>
            <c:strRef>
              <c:f>'Days Before Start Data'!$F$3</c:f>
              <c:strCache>
                <c:ptCount val="1"/>
                <c:pt idx="0">
                  <c:v>2023 % Students PAID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'Days Before Start Data'!$O$5:$O$174</c:f>
              <c:numCache>
                <c:formatCode>_(* #,##0_);_(* \(#,##0\);_(* "-"??_);_(@_)</c:formatCode>
                <c:ptCount val="170"/>
                <c:pt idx="0">
                  <c:v>50</c:v>
                </c:pt>
                <c:pt idx="1">
                  <c:v>49</c:v>
                </c:pt>
                <c:pt idx="2">
                  <c:v>48</c:v>
                </c:pt>
                <c:pt idx="3">
                  <c:v>47</c:v>
                </c:pt>
                <c:pt idx="4">
                  <c:v>46</c:v>
                </c:pt>
                <c:pt idx="5">
                  <c:v>45</c:v>
                </c:pt>
                <c:pt idx="6">
                  <c:v>44</c:v>
                </c:pt>
                <c:pt idx="7">
                  <c:v>43</c:v>
                </c:pt>
                <c:pt idx="8">
                  <c:v>42</c:v>
                </c:pt>
                <c:pt idx="9">
                  <c:v>41</c:v>
                </c:pt>
                <c:pt idx="10">
                  <c:v>40</c:v>
                </c:pt>
                <c:pt idx="11">
                  <c:v>39</c:v>
                </c:pt>
                <c:pt idx="12">
                  <c:v>38</c:v>
                </c:pt>
                <c:pt idx="13">
                  <c:v>37</c:v>
                </c:pt>
                <c:pt idx="14">
                  <c:v>36</c:v>
                </c:pt>
                <c:pt idx="15">
                  <c:v>35</c:v>
                </c:pt>
                <c:pt idx="16">
                  <c:v>34</c:v>
                </c:pt>
                <c:pt idx="17">
                  <c:v>33</c:v>
                </c:pt>
                <c:pt idx="18">
                  <c:v>32</c:v>
                </c:pt>
                <c:pt idx="19">
                  <c:v>31</c:v>
                </c:pt>
                <c:pt idx="20">
                  <c:v>30</c:v>
                </c:pt>
                <c:pt idx="21">
                  <c:v>29</c:v>
                </c:pt>
                <c:pt idx="22">
                  <c:v>28</c:v>
                </c:pt>
                <c:pt idx="23">
                  <c:v>27</c:v>
                </c:pt>
                <c:pt idx="24">
                  <c:v>26</c:v>
                </c:pt>
                <c:pt idx="25">
                  <c:v>25</c:v>
                </c:pt>
                <c:pt idx="26">
                  <c:v>24</c:v>
                </c:pt>
                <c:pt idx="27">
                  <c:v>23</c:v>
                </c:pt>
                <c:pt idx="28">
                  <c:v>22</c:v>
                </c:pt>
                <c:pt idx="29">
                  <c:v>21</c:v>
                </c:pt>
                <c:pt idx="30">
                  <c:v>20</c:v>
                </c:pt>
                <c:pt idx="31">
                  <c:v>19</c:v>
                </c:pt>
                <c:pt idx="32">
                  <c:v>18</c:v>
                </c:pt>
                <c:pt idx="33">
                  <c:v>17</c:v>
                </c:pt>
                <c:pt idx="34">
                  <c:v>16</c:v>
                </c:pt>
                <c:pt idx="35">
                  <c:v>15</c:v>
                </c:pt>
                <c:pt idx="36">
                  <c:v>14</c:v>
                </c:pt>
                <c:pt idx="37">
                  <c:v>13</c:v>
                </c:pt>
                <c:pt idx="38">
                  <c:v>12</c:v>
                </c:pt>
                <c:pt idx="39">
                  <c:v>11</c:v>
                </c:pt>
                <c:pt idx="40">
                  <c:v>10</c:v>
                </c:pt>
                <c:pt idx="41">
                  <c:v>9</c:v>
                </c:pt>
                <c:pt idx="42">
                  <c:v>8</c:v>
                </c:pt>
                <c:pt idx="43">
                  <c:v>7</c:v>
                </c:pt>
                <c:pt idx="44">
                  <c:v>6</c:v>
                </c:pt>
                <c:pt idx="45">
                  <c:v>5</c:v>
                </c:pt>
                <c:pt idx="46">
                  <c:v>4</c:v>
                </c:pt>
                <c:pt idx="47">
                  <c:v>3</c:v>
                </c:pt>
                <c:pt idx="48">
                  <c:v>2</c:v>
                </c:pt>
                <c:pt idx="49">
                  <c:v>1</c:v>
                </c:pt>
                <c:pt idx="50">
                  <c:v>0</c:v>
                </c:pt>
                <c:pt idx="51">
                  <c:v>-1</c:v>
                </c:pt>
                <c:pt idx="52">
                  <c:v>-2</c:v>
                </c:pt>
                <c:pt idx="53">
                  <c:v>-3</c:v>
                </c:pt>
                <c:pt idx="54">
                  <c:v>-4</c:v>
                </c:pt>
                <c:pt idx="55">
                  <c:v>-5</c:v>
                </c:pt>
                <c:pt idx="56">
                  <c:v>-6</c:v>
                </c:pt>
                <c:pt idx="57">
                  <c:v>-7</c:v>
                </c:pt>
                <c:pt idx="58">
                  <c:v>-8</c:v>
                </c:pt>
                <c:pt idx="59">
                  <c:v>-9</c:v>
                </c:pt>
                <c:pt idx="60">
                  <c:v>-10</c:v>
                </c:pt>
                <c:pt idx="61">
                  <c:v>-11</c:v>
                </c:pt>
                <c:pt idx="62">
                  <c:v>-12</c:v>
                </c:pt>
                <c:pt idx="63">
                  <c:v>-13</c:v>
                </c:pt>
                <c:pt idx="64">
                  <c:v>-14</c:v>
                </c:pt>
                <c:pt idx="65">
                  <c:v>-15</c:v>
                </c:pt>
                <c:pt idx="66">
                  <c:v>-16</c:v>
                </c:pt>
                <c:pt idx="67">
                  <c:v>-17</c:v>
                </c:pt>
                <c:pt idx="68">
                  <c:v>-18</c:v>
                </c:pt>
                <c:pt idx="69">
                  <c:v>-19</c:v>
                </c:pt>
                <c:pt idx="70">
                  <c:v>-20</c:v>
                </c:pt>
                <c:pt idx="71">
                  <c:v>-21</c:v>
                </c:pt>
                <c:pt idx="72">
                  <c:v>-22</c:v>
                </c:pt>
                <c:pt idx="73">
                  <c:v>-23</c:v>
                </c:pt>
                <c:pt idx="74">
                  <c:v>-24</c:v>
                </c:pt>
                <c:pt idx="75">
                  <c:v>-25</c:v>
                </c:pt>
                <c:pt idx="76">
                  <c:v>-26</c:v>
                </c:pt>
                <c:pt idx="77">
                  <c:v>-27</c:v>
                </c:pt>
                <c:pt idx="78">
                  <c:v>-28</c:v>
                </c:pt>
                <c:pt idx="79">
                  <c:v>-29</c:v>
                </c:pt>
                <c:pt idx="80">
                  <c:v>-30</c:v>
                </c:pt>
                <c:pt idx="81">
                  <c:v>-31</c:v>
                </c:pt>
                <c:pt idx="82">
                  <c:v>-32</c:v>
                </c:pt>
                <c:pt idx="83">
                  <c:v>-33</c:v>
                </c:pt>
                <c:pt idx="84">
                  <c:v>-34</c:v>
                </c:pt>
                <c:pt idx="85">
                  <c:v>-35</c:v>
                </c:pt>
                <c:pt idx="86">
                  <c:v>-36</c:v>
                </c:pt>
                <c:pt idx="87">
                  <c:v>-37</c:v>
                </c:pt>
                <c:pt idx="88">
                  <c:v>-38</c:v>
                </c:pt>
                <c:pt idx="89">
                  <c:v>-39</c:v>
                </c:pt>
                <c:pt idx="90">
                  <c:v>-40</c:v>
                </c:pt>
                <c:pt idx="91">
                  <c:v>-41</c:v>
                </c:pt>
                <c:pt idx="92">
                  <c:v>-42</c:v>
                </c:pt>
                <c:pt idx="93">
                  <c:v>-43</c:v>
                </c:pt>
                <c:pt idx="94">
                  <c:v>-44</c:v>
                </c:pt>
                <c:pt idx="95">
                  <c:v>-45</c:v>
                </c:pt>
                <c:pt idx="96">
                  <c:v>-46</c:v>
                </c:pt>
                <c:pt idx="97">
                  <c:v>-47</c:v>
                </c:pt>
                <c:pt idx="98">
                  <c:v>-48</c:v>
                </c:pt>
                <c:pt idx="99">
                  <c:v>-49</c:v>
                </c:pt>
                <c:pt idx="100">
                  <c:v>-50</c:v>
                </c:pt>
                <c:pt idx="101">
                  <c:v>-51</c:v>
                </c:pt>
                <c:pt idx="102">
                  <c:v>-52</c:v>
                </c:pt>
                <c:pt idx="103">
                  <c:v>-53</c:v>
                </c:pt>
                <c:pt idx="104">
                  <c:v>-54</c:v>
                </c:pt>
                <c:pt idx="105">
                  <c:v>-55</c:v>
                </c:pt>
                <c:pt idx="106">
                  <c:v>-56</c:v>
                </c:pt>
                <c:pt idx="107">
                  <c:v>-57</c:v>
                </c:pt>
                <c:pt idx="108">
                  <c:v>-58</c:v>
                </c:pt>
                <c:pt idx="109">
                  <c:v>-59</c:v>
                </c:pt>
                <c:pt idx="110">
                  <c:v>-60</c:v>
                </c:pt>
                <c:pt idx="111">
                  <c:v>-61</c:v>
                </c:pt>
                <c:pt idx="112">
                  <c:v>-62</c:v>
                </c:pt>
                <c:pt idx="113">
                  <c:v>-63</c:v>
                </c:pt>
                <c:pt idx="114">
                  <c:v>-64</c:v>
                </c:pt>
                <c:pt idx="115">
                  <c:v>-65</c:v>
                </c:pt>
                <c:pt idx="116">
                  <c:v>-66</c:v>
                </c:pt>
                <c:pt idx="117">
                  <c:v>-67</c:v>
                </c:pt>
                <c:pt idx="118">
                  <c:v>-68</c:v>
                </c:pt>
                <c:pt idx="119">
                  <c:v>-69</c:v>
                </c:pt>
                <c:pt idx="120">
                  <c:v>-70</c:v>
                </c:pt>
                <c:pt idx="121">
                  <c:v>-71</c:v>
                </c:pt>
                <c:pt idx="122">
                  <c:v>-72</c:v>
                </c:pt>
                <c:pt idx="123">
                  <c:v>-73</c:v>
                </c:pt>
                <c:pt idx="124">
                  <c:v>-74</c:v>
                </c:pt>
                <c:pt idx="125">
                  <c:v>-75</c:v>
                </c:pt>
                <c:pt idx="126">
                  <c:v>-76</c:v>
                </c:pt>
                <c:pt idx="127">
                  <c:v>-77</c:v>
                </c:pt>
                <c:pt idx="128">
                  <c:v>-78</c:v>
                </c:pt>
                <c:pt idx="129">
                  <c:v>-79</c:v>
                </c:pt>
                <c:pt idx="130">
                  <c:v>-80</c:v>
                </c:pt>
                <c:pt idx="131">
                  <c:v>-81</c:v>
                </c:pt>
                <c:pt idx="132">
                  <c:v>-82</c:v>
                </c:pt>
                <c:pt idx="133">
                  <c:v>-83</c:v>
                </c:pt>
                <c:pt idx="134">
                  <c:v>-84</c:v>
                </c:pt>
                <c:pt idx="135">
                  <c:v>-85</c:v>
                </c:pt>
                <c:pt idx="136">
                  <c:v>-86</c:v>
                </c:pt>
                <c:pt idx="137">
                  <c:v>-87</c:v>
                </c:pt>
                <c:pt idx="138">
                  <c:v>-88</c:v>
                </c:pt>
                <c:pt idx="139">
                  <c:v>-89</c:v>
                </c:pt>
                <c:pt idx="140">
                  <c:v>-90</c:v>
                </c:pt>
                <c:pt idx="141">
                  <c:v>-91</c:v>
                </c:pt>
                <c:pt idx="142">
                  <c:v>-92</c:v>
                </c:pt>
                <c:pt idx="143">
                  <c:v>-93</c:v>
                </c:pt>
                <c:pt idx="144">
                  <c:v>-94</c:v>
                </c:pt>
                <c:pt idx="145">
                  <c:v>-95</c:v>
                </c:pt>
                <c:pt idx="146">
                  <c:v>-96</c:v>
                </c:pt>
                <c:pt idx="147">
                  <c:v>-97</c:v>
                </c:pt>
                <c:pt idx="148">
                  <c:v>-98</c:v>
                </c:pt>
                <c:pt idx="149">
                  <c:v>-99</c:v>
                </c:pt>
                <c:pt idx="150">
                  <c:v>-100</c:v>
                </c:pt>
                <c:pt idx="151">
                  <c:v>-101</c:v>
                </c:pt>
                <c:pt idx="152">
                  <c:v>-102</c:v>
                </c:pt>
                <c:pt idx="153">
                  <c:v>-103</c:v>
                </c:pt>
                <c:pt idx="154">
                  <c:v>-104</c:v>
                </c:pt>
                <c:pt idx="155">
                  <c:v>-105</c:v>
                </c:pt>
                <c:pt idx="156">
                  <c:v>-106</c:v>
                </c:pt>
                <c:pt idx="157">
                  <c:v>-107</c:v>
                </c:pt>
                <c:pt idx="158">
                  <c:v>-109</c:v>
                </c:pt>
                <c:pt idx="159">
                  <c:v>-110</c:v>
                </c:pt>
                <c:pt idx="160">
                  <c:v>-111</c:v>
                </c:pt>
                <c:pt idx="161">
                  <c:v>-112</c:v>
                </c:pt>
                <c:pt idx="162">
                  <c:v>-113</c:v>
                </c:pt>
                <c:pt idx="163">
                  <c:v>-114</c:v>
                </c:pt>
                <c:pt idx="164">
                  <c:v>-115</c:v>
                </c:pt>
                <c:pt idx="165">
                  <c:v>-116</c:v>
                </c:pt>
                <c:pt idx="166">
                  <c:v>-117</c:v>
                </c:pt>
                <c:pt idx="167">
                  <c:v>-118</c:v>
                </c:pt>
                <c:pt idx="168">
                  <c:v>-119</c:v>
                </c:pt>
                <c:pt idx="169">
                  <c:v>-120</c:v>
                </c:pt>
              </c:numCache>
            </c:numRef>
          </c:cat>
          <c:val>
            <c:numRef>
              <c:f>'Days Before Start Data'!$F$4:$F$174</c:f>
              <c:numCache>
                <c:formatCode>0.0%</c:formatCode>
                <c:ptCount val="171"/>
                <c:pt idx="8">
                  <c:v>0</c:v>
                </c:pt>
                <c:pt idx="9">
                  <c:v>0</c:v>
                </c:pt>
                <c:pt idx="10">
                  <c:v>2.073587052724744E-2</c:v>
                </c:pt>
                <c:pt idx="11">
                  <c:v>2.6941961475513029E-2</c:v>
                </c:pt>
                <c:pt idx="12">
                  <c:v>3.4353059177532598E-2</c:v>
                </c:pt>
                <c:pt idx="13">
                  <c:v>4.0633179608625204E-2</c:v>
                </c:pt>
                <c:pt idx="14">
                  <c:v>4.0633179608625204E-2</c:v>
                </c:pt>
                <c:pt idx="15">
                  <c:v>4.0633179608625204E-2</c:v>
                </c:pt>
                <c:pt idx="16">
                  <c:v>5.3257369333663609E-2</c:v>
                </c:pt>
                <c:pt idx="17">
                  <c:v>6.055747409965466E-2</c:v>
                </c:pt>
                <c:pt idx="18">
                  <c:v>6.6241413150147199E-2</c:v>
                </c:pt>
                <c:pt idx="19">
                  <c:v>7.2039072039072033E-2</c:v>
                </c:pt>
                <c:pt idx="20">
                  <c:v>7.7929947885104836E-2</c:v>
                </c:pt>
                <c:pt idx="21">
                  <c:v>7.7929947885104836E-2</c:v>
                </c:pt>
                <c:pt idx="22">
                  <c:v>7.7929947885104836E-2</c:v>
                </c:pt>
                <c:pt idx="23">
                  <c:v>8.9333012280279317E-2</c:v>
                </c:pt>
                <c:pt idx="24">
                  <c:v>0.10356374073188232</c:v>
                </c:pt>
                <c:pt idx="25">
                  <c:v>0.11012538443340431</c:v>
                </c:pt>
                <c:pt idx="26">
                  <c:v>0.12315097440713782</c:v>
                </c:pt>
                <c:pt idx="27">
                  <c:v>0.13520765282314512</c:v>
                </c:pt>
                <c:pt idx="28">
                  <c:v>0.13520765282314512</c:v>
                </c:pt>
                <c:pt idx="29">
                  <c:v>0.13520765282314512</c:v>
                </c:pt>
                <c:pt idx="30">
                  <c:v>0.16753201799930773</c:v>
                </c:pt>
                <c:pt idx="31">
                  <c:v>0.17941143051925917</c:v>
                </c:pt>
                <c:pt idx="32">
                  <c:v>0.19719887955182072</c:v>
                </c:pt>
                <c:pt idx="33">
                  <c:v>0.21184560780834072</c:v>
                </c:pt>
                <c:pt idx="34">
                  <c:v>0.22295587102454056</c:v>
                </c:pt>
                <c:pt idx="35">
                  <c:v>0.22295587102454056</c:v>
                </c:pt>
                <c:pt idx="36">
                  <c:v>0.22295587102454056</c:v>
                </c:pt>
                <c:pt idx="37">
                  <c:v>0.25443915114768301</c:v>
                </c:pt>
                <c:pt idx="38">
                  <c:v>0.27562862669245647</c:v>
                </c:pt>
                <c:pt idx="39">
                  <c:v>0.3102572245157193</c:v>
                </c:pt>
                <c:pt idx="40">
                  <c:v>0.33350851376918228</c:v>
                </c:pt>
                <c:pt idx="41">
                  <c:v>0.36288724314175447</c:v>
                </c:pt>
                <c:pt idx="42">
                  <c:v>0.36288724314175447</c:v>
                </c:pt>
                <c:pt idx="43">
                  <c:v>0.36288724314175447</c:v>
                </c:pt>
                <c:pt idx="44">
                  <c:v>0.41785052501544162</c:v>
                </c:pt>
                <c:pt idx="45">
                  <c:v>0.45015353121801432</c:v>
                </c:pt>
                <c:pt idx="46">
                  <c:v>0.48768823768823771</c:v>
                </c:pt>
                <c:pt idx="47">
                  <c:v>0.5252840052277068</c:v>
                </c:pt>
                <c:pt idx="48">
                  <c:v>0.56662341551052997</c:v>
                </c:pt>
                <c:pt idx="49">
                  <c:v>0.56662341551052997</c:v>
                </c:pt>
                <c:pt idx="50">
                  <c:v>0.56662341551052997</c:v>
                </c:pt>
                <c:pt idx="51">
                  <c:v>0.69874765802189132</c:v>
                </c:pt>
                <c:pt idx="52">
                  <c:v>0.77817005001471018</c:v>
                </c:pt>
                <c:pt idx="53">
                  <c:v>0.79181755897034356</c:v>
                </c:pt>
                <c:pt idx="54">
                  <c:v>0.80562609884743119</c:v>
                </c:pt>
                <c:pt idx="55">
                  <c:v>0.81381059202184725</c:v>
                </c:pt>
                <c:pt idx="56">
                  <c:v>0.81381059202184725</c:v>
                </c:pt>
                <c:pt idx="57">
                  <c:v>0.81381059202184725</c:v>
                </c:pt>
                <c:pt idx="58">
                  <c:v>0.81381059202184725</c:v>
                </c:pt>
                <c:pt idx="59">
                  <c:v>0.83029535042401792</c:v>
                </c:pt>
                <c:pt idx="60">
                  <c:v>0.83778514330278808</c:v>
                </c:pt>
                <c:pt idx="61">
                  <c:v>0.84514998052201018</c:v>
                </c:pt>
                <c:pt idx="62">
                  <c:v>0.84837299660029142</c:v>
                </c:pt>
                <c:pt idx="63">
                  <c:v>0.84837299660029142</c:v>
                </c:pt>
                <c:pt idx="64">
                  <c:v>0.84837299660029142</c:v>
                </c:pt>
                <c:pt idx="65">
                  <c:v>0.8539488966318235</c:v>
                </c:pt>
                <c:pt idx="66">
                  <c:v>0.86943505552873013</c:v>
                </c:pt>
                <c:pt idx="67">
                  <c:v>0.87639907371671166</c:v>
                </c:pt>
                <c:pt idx="68">
                  <c:v>0.88053097345132747</c:v>
                </c:pt>
                <c:pt idx="69">
                  <c:v>0.89085488989325901</c:v>
                </c:pt>
                <c:pt idx="70">
                  <c:v>0.89085488989325901</c:v>
                </c:pt>
                <c:pt idx="71">
                  <c:v>0.89085488989325901</c:v>
                </c:pt>
                <c:pt idx="72">
                  <c:v>0.90690546882482526</c:v>
                </c:pt>
                <c:pt idx="73">
                  <c:v>0.95890815924320061</c:v>
                </c:pt>
                <c:pt idx="74">
                  <c:v>0.95320269084527642</c:v>
                </c:pt>
                <c:pt idx="75">
                  <c:v>0.94849160927345033</c:v>
                </c:pt>
                <c:pt idx="76">
                  <c:v>0.94624383641109933</c:v>
                </c:pt>
                <c:pt idx="77">
                  <c:v>0.94624383641109933</c:v>
                </c:pt>
                <c:pt idx="78">
                  <c:v>0.94624383641109933</c:v>
                </c:pt>
                <c:pt idx="79">
                  <c:v>0.94697116315076446</c:v>
                </c:pt>
                <c:pt idx="80">
                  <c:v>0.9521276595744681</c:v>
                </c:pt>
                <c:pt idx="81">
                  <c:v>0.95415417351774834</c:v>
                </c:pt>
                <c:pt idx="82">
                  <c:v>0.95559210526315785</c:v>
                </c:pt>
                <c:pt idx="83">
                  <c:v>0.9559122111573044</c:v>
                </c:pt>
                <c:pt idx="84">
                  <c:v>0.9559122111573044</c:v>
                </c:pt>
                <c:pt idx="85">
                  <c:v>0.9559122111573044</c:v>
                </c:pt>
                <c:pt idx="86">
                  <c:v>0.9559122111573044</c:v>
                </c:pt>
                <c:pt idx="87">
                  <c:v>0.9559122111573044</c:v>
                </c:pt>
                <c:pt idx="88">
                  <c:v>0.9559122111573044</c:v>
                </c:pt>
                <c:pt idx="89">
                  <c:v>0.9559122111573044</c:v>
                </c:pt>
                <c:pt idx="90">
                  <c:v>0.9557616149908239</c:v>
                </c:pt>
                <c:pt idx="91">
                  <c:v>0.9557616149908239</c:v>
                </c:pt>
                <c:pt idx="92">
                  <c:v>0.9557616149908239</c:v>
                </c:pt>
                <c:pt idx="93">
                  <c:v>0.9557616149908239</c:v>
                </c:pt>
                <c:pt idx="94">
                  <c:v>0.96246260735308309</c:v>
                </c:pt>
                <c:pt idx="95">
                  <c:v>0.96381356749975877</c:v>
                </c:pt>
                <c:pt idx="96">
                  <c:v>0.96593979158626009</c:v>
                </c:pt>
                <c:pt idx="97">
                  <c:v>0.96667954413753143</c:v>
                </c:pt>
                <c:pt idx="98">
                  <c:v>0.96667954413753143</c:v>
                </c:pt>
                <c:pt idx="99">
                  <c:v>0.96667954413753143</c:v>
                </c:pt>
                <c:pt idx="100">
                  <c:v>0.96820948883950142</c:v>
                </c:pt>
                <c:pt idx="101">
                  <c:v>0.96926645404465062</c:v>
                </c:pt>
                <c:pt idx="102">
                  <c:v>0.97013915732508693</c:v>
                </c:pt>
                <c:pt idx="103">
                  <c:v>0.97015934331240949</c:v>
                </c:pt>
                <c:pt idx="104">
                  <c:v>0.97112506035731527</c:v>
                </c:pt>
                <c:pt idx="105">
                  <c:v>0.97112506035731527</c:v>
                </c:pt>
                <c:pt idx="106">
                  <c:v>0.97112506035731527</c:v>
                </c:pt>
                <c:pt idx="107">
                  <c:v>0.97159145811189485</c:v>
                </c:pt>
                <c:pt idx="108">
                  <c:v>0.97196984341774595</c:v>
                </c:pt>
                <c:pt idx="109">
                  <c:v>0.97205839698346708</c:v>
                </c:pt>
                <c:pt idx="110">
                  <c:v>0.97446808510638294</c:v>
                </c:pt>
                <c:pt idx="111">
                  <c:v>0.97465415497726615</c:v>
                </c:pt>
                <c:pt idx="112">
                  <c:v>0.97465415497726615</c:v>
                </c:pt>
                <c:pt idx="113">
                  <c:v>0.97465415497726615</c:v>
                </c:pt>
                <c:pt idx="114">
                  <c:v>0.97513544891640869</c:v>
                </c:pt>
                <c:pt idx="115">
                  <c:v>0.97879140034863454</c:v>
                </c:pt>
                <c:pt idx="116">
                  <c:v>0.97926758380158885</c:v>
                </c:pt>
                <c:pt idx="117">
                  <c:v>0.98100959209378935</c:v>
                </c:pt>
                <c:pt idx="118">
                  <c:v>0.98311499272197966</c:v>
                </c:pt>
                <c:pt idx="119">
                  <c:v>0.98311499272197966</c:v>
                </c:pt>
                <c:pt idx="120">
                  <c:v>0.98311499272197966</c:v>
                </c:pt>
                <c:pt idx="121">
                  <c:v>0.98427947598253274</c:v>
                </c:pt>
                <c:pt idx="122">
                  <c:v>0.98504418762746426</c:v>
                </c:pt>
                <c:pt idx="123">
                  <c:v>0.98620287602020984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1119-487E-86F1-A5305110933B}"/>
            </c:ext>
          </c:extLst>
        </c:ser>
        <c:ser>
          <c:idx val="19"/>
          <c:order val="17"/>
          <c:tx>
            <c:strRef>
              <c:f>'Days Before Start Data'!$S$3</c:f>
              <c:strCache>
                <c:ptCount val="1"/>
                <c:pt idx="0">
                  <c:v>2022 % Students PAID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'Days Before Start Data'!$O$5:$O$174</c:f>
              <c:numCache>
                <c:formatCode>_(* #,##0_);_(* \(#,##0\);_(* "-"??_);_(@_)</c:formatCode>
                <c:ptCount val="170"/>
                <c:pt idx="0">
                  <c:v>50</c:v>
                </c:pt>
                <c:pt idx="1">
                  <c:v>49</c:v>
                </c:pt>
                <c:pt idx="2">
                  <c:v>48</c:v>
                </c:pt>
                <c:pt idx="3">
                  <c:v>47</c:v>
                </c:pt>
                <c:pt idx="4">
                  <c:v>46</c:v>
                </c:pt>
                <c:pt idx="5">
                  <c:v>45</c:v>
                </c:pt>
                <c:pt idx="6">
                  <c:v>44</c:v>
                </c:pt>
                <c:pt idx="7">
                  <c:v>43</c:v>
                </c:pt>
                <c:pt idx="8">
                  <c:v>42</c:v>
                </c:pt>
                <c:pt idx="9">
                  <c:v>41</c:v>
                </c:pt>
                <c:pt idx="10">
                  <c:v>40</c:v>
                </c:pt>
                <c:pt idx="11">
                  <c:v>39</c:v>
                </c:pt>
                <c:pt idx="12">
                  <c:v>38</c:v>
                </c:pt>
                <c:pt idx="13">
                  <c:v>37</c:v>
                </c:pt>
                <c:pt idx="14">
                  <c:v>36</c:v>
                </c:pt>
                <c:pt idx="15">
                  <c:v>35</c:v>
                </c:pt>
                <c:pt idx="16">
                  <c:v>34</c:v>
                </c:pt>
                <c:pt idx="17">
                  <c:v>33</c:v>
                </c:pt>
                <c:pt idx="18">
                  <c:v>32</c:v>
                </c:pt>
                <c:pt idx="19">
                  <c:v>31</c:v>
                </c:pt>
                <c:pt idx="20">
                  <c:v>30</c:v>
                </c:pt>
                <c:pt idx="21">
                  <c:v>29</c:v>
                </c:pt>
                <c:pt idx="22">
                  <c:v>28</c:v>
                </c:pt>
                <c:pt idx="23">
                  <c:v>27</c:v>
                </c:pt>
                <c:pt idx="24">
                  <c:v>26</c:v>
                </c:pt>
                <c:pt idx="25">
                  <c:v>25</c:v>
                </c:pt>
                <c:pt idx="26">
                  <c:v>24</c:v>
                </c:pt>
                <c:pt idx="27">
                  <c:v>23</c:v>
                </c:pt>
                <c:pt idx="28">
                  <c:v>22</c:v>
                </c:pt>
                <c:pt idx="29">
                  <c:v>21</c:v>
                </c:pt>
                <c:pt idx="30">
                  <c:v>20</c:v>
                </c:pt>
                <c:pt idx="31">
                  <c:v>19</c:v>
                </c:pt>
                <c:pt idx="32">
                  <c:v>18</c:v>
                </c:pt>
                <c:pt idx="33">
                  <c:v>17</c:v>
                </c:pt>
                <c:pt idx="34">
                  <c:v>16</c:v>
                </c:pt>
                <c:pt idx="35">
                  <c:v>15</c:v>
                </c:pt>
                <c:pt idx="36">
                  <c:v>14</c:v>
                </c:pt>
                <c:pt idx="37">
                  <c:v>13</c:v>
                </c:pt>
                <c:pt idx="38">
                  <c:v>12</c:v>
                </c:pt>
                <c:pt idx="39">
                  <c:v>11</c:v>
                </c:pt>
                <c:pt idx="40">
                  <c:v>10</c:v>
                </c:pt>
                <c:pt idx="41">
                  <c:v>9</c:v>
                </c:pt>
                <c:pt idx="42">
                  <c:v>8</c:v>
                </c:pt>
                <c:pt idx="43">
                  <c:v>7</c:v>
                </c:pt>
                <c:pt idx="44">
                  <c:v>6</c:v>
                </c:pt>
                <c:pt idx="45">
                  <c:v>5</c:v>
                </c:pt>
                <c:pt idx="46">
                  <c:v>4</c:v>
                </c:pt>
                <c:pt idx="47">
                  <c:v>3</c:v>
                </c:pt>
                <c:pt idx="48">
                  <c:v>2</c:v>
                </c:pt>
                <c:pt idx="49">
                  <c:v>1</c:v>
                </c:pt>
                <c:pt idx="50">
                  <c:v>0</c:v>
                </c:pt>
                <c:pt idx="51">
                  <c:v>-1</c:v>
                </c:pt>
                <c:pt idx="52">
                  <c:v>-2</c:v>
                </c:pt>
                <c:pt idx="53">
                  <c:v>-3</c:v>
                </c:pt>
                <c:pt idx="54">
                  <c:v>-4</c:v>
                </c:pt>
                <c:pt idx="55">
                  <c:v>-5</c:v>
                </c:pt>
                <c:pt idx="56">
                  <c:v>-6</c:v>
                </c:pt>
                <c:pt idx="57">
                  <c:v>-7</c:v>
                </c:pt>
                <c:pt idx="58">
                  <c:v>-8</c:v>
                </c:pt>
                <c:pt idx="59">
                  <c:v>-9</c:v>
                </c:pt>
                <c:pt idx="60">
                  <c:v>-10</c:v>
                </c:pt>
                <c:pt idx="61">
                  <c:v>-11</c:v>
                </c:pt>
                <c:pt idx="62">
                  <c:v>-12</c:v>
                </c:pt>
                <c:pt idx="63">
                  <c:v>-13</c:v>
                </c:pt>
                <c:pt idx="64">
                  <c:v>-14</c:v>
                </c:pt>
                <c:pt idx="65">
                  <c:v>-15</c:v>
                </c:pt>
                <c:pt idx="66">
                  <c:v>-16</c:v>
                </c:pt>
                <c:pt idx="67">
                  <c:v>-17</c:v>
                </c:pt>
                <c:pt idx="68">
                  <c:v>-18</c:v>
                </c:pt>
                <c:pt idx="69">
                  <c:v>-19</c:v>
                </c:pt>
                <c:pt idx="70">
                  <c:v>-20</c:v>
                </c:pt>
                <c:pt idx="71">
                  <c:v>-21</c:v>
                </c:pt>
                <c:pt idx="72">
                  <c:v>-22</c:v>
                </c:pt>
                <c:pt idx="73">
                  <c:v>-23</c:v>
                </c:pt>
                <c:pt idx="74">
                  <c:v>-24</c:v>
                </c:pt>
                <c:pt idx="75">
                  <c:v>-25</c:v>
                </c:pt>
                <c:pt idx="76">
                  <c:v>-26</c:v>
                </c:pt>
                <c:pt idx="77">
                  <c:v>-27</c:v>
                </c:pt>
                <c:pt idx="78">
                  <c:v>-28</c:v>
                </c:pt>
                <c:pt idx="79">
                  <c:v>-29</c:v>
                </c:pt>
                <c:pt idx="80">
                  <c:v>-30</c:v>
                </c:pt>
                <c:pt idx="81">
                  <c:v>-31</c:v>
                </c:pt>
                <c:pt idx="82">
                  <c:v>-32</c:v>
                </c:pt>
                <c:pt idx="83">
                  <c:v>-33</c:v>
                </c:pt>
                <c:pt idx="84">
                  <c:v>-34</c:v>
                </c:pt>
                <c:pt idx="85">
                  <c:v>-35</c:v>
                </c:pt>
                <c:pt idx="86">
                  <c:v>-36</c:v>
                </c:pt>
                <c:pt idx="87">
                  <c:v>-37</c:v>
                </c:pt>
                <c:pt idx="88">
                  <c:v>-38</c:v>
                </c:pt>
                <c:pt idx="89">
                  <c:v>-39</c:v>
                </c:pt>
                <c:pt idx="90">
                  <c:v>-40</c:v>
                </c:pt>
                <c:pt idx="91">
                  <c:v>-41</c:v>
                </c:pt>
                <c:pt idx="92">
                  <c:v>-42</c:v>
                </c:pt>
                <c:pt idx="93">
                  <c:v>-43</c:v>
                </c:pt>
                <c:pt idx="94">
                  <c:v>-44</c:v>
                </c:pt>
                <c:pt idx="95">
                  <c:v>-45</c:v>
                </c:pt>
                <c:pt idx="96">
                  <c:v>-46</c:v>
                </c:pt>
                <c:pt idx="97">
                  <c:v>-47</c:v>
                </c:pt>
                <c:pt idx="98">
                  <c:v>-48</c:v>
                </c:pt>
                <c:pt idx="99">
                  <c:v>-49</c:v>
                </c:pt>
                <c:pt idx="100">
                  <c:v>-50</c:v>
                </c:pt>
                <c:pt idx="101">
                  <c:v>-51</c:v>
                </c:pt>
                <c:pt idx="102">
                  <c:v>-52</c:v>
                </c:pt>
                <c:pt idx="103">
                  <c:v>-53</c:v>
                </c:pt>
                <c:pt idx="104">
                  <c:v>-54</c:v>
                </c:pt>
                <c:pt idx="105">
                  <c:v>-55</c:v>
                </c:pt>
                <c:pt idx="106">
                  <c:v>-56</c:v>
                </c:pt>
                <c:pt idx="107">
                  <c:v>-57</c:v>
                </c:pt>
                <c:pt idx="108">
                  <c:v>-58</c:v>
                </c:pt>
                <c:pt idx="109">
                  <c:v>-59</c:v>
                </c:pt>
                <c:pt idx="110">
                  <c:v>-60</c:v>
                </c:pt>
                <c:pt idx="111">
                  <c:v>-61</c:v>
                </c:pt>
                <c:pt idx="112">
                  <c:v>-62</c:v>
                </c:pt>
                <c:pt idx="113">
                  <c:v>-63</c:v>
                </c:pt>
                <c:pt idx="114">
                  <c:v>-64</c:v>
                </c:pt>
                <c:pt idx="115">
                  <c:v>-65</c:v>
                </c:pt>
                <c:pt idx="116">
                  <c:v>-66</c:v>
                </c:pt>
                <c:pt idx="117">
                  <c:v>-67</c:v>
                </c:pt>
                <c:pt idx="118">
                  <c:v>-68</c:v>
                </c:pt>
                <c:pt idx="119">
                  <c:v>-69</c:v>
                </c:pt>
                <c:pt idx="120">
                  <c:v>-70</c:v>
                </c:pt>
                <c:pt idx="121">
                  <c:v>-71</c:v>
                </c:pt>
                <c:pt idx="122">
                  <c:v>-72</c:v>
                </c:pt>
                <c:pt idx="123">
                  <c:v>-73</c:v>
                </c:pt>
                <c:pt idx="124">
                  <c:v>-74</c:v>
                </c:pt>
                <c:pt idx="125">
                  <c:v>-75</c:v>
                </c:pt>
                <c:pt idx="126">
                  <c:v>-76</c:v>
                </c:pt>
                <c:pt idx="127">
                  <c:v>-77</c:v>
                </c:pt>
                <c:pt idx="128">
                  <c:v>-78</c:v>
                </c:pt>
                <c:pt idx="129">
                  <c:v>-79</c:v>
                </c:pt>
                <c:pt idx="130">
                  <c:v>-80</c:v>
                </c:pt>
                <c:pt idx="131">
                  <c:v>-81</c:v>
                </c:pt>
                <c:pt idx="132">
                  <c:v>-82</c:v>
                </c:pt>
                <c:pt idx="133">
                  <c:v>-83</c:v>
                </c:pt>
                <c:pt idx="134">
                  <c:v>-84</c:v>
                </c:pt>
                <c:pt idx="135">
                  <c:v>-85</c:v>
                </c:pt>
                <c:pt idx="136">
                  <c:v>-86</c:v>
                </c:pt>
                <c:pt idx="137">
                  <c:v>-87</c:v>
                </c:pt>
                <c:pt idx="138">
                  <c:v>-88</c:v>
                </c:pt>
                <c:pt idx="139">
                  <c:v>-89</c:v>
                </c:pt>
                <c:pt idx="140">
                  <c:v>-90</c:v>
                </c:pt>
                <c:pt idx="141">
                  <c:v>-91</c:v>
                </c:pt>
                <c:pt idx="142">
                  <c:v>-92</c:v>
                </c:pt>
                <c:pt idx="143">
                  <c:v>-93</c:v>
                </c:pt>
                <c:pt idx="144">
                  <c:v>-94</c:v>
                </c:pt>
                <c:pt idx="145">
                  <c:v>-95</c:v>
                </c:pt>
                <c:pt idx="146">
                  <c:v>-96</c:v>
                </c:pt>
                <c:pt idx="147">
                  <c:v>-97</c:v>
                </c:pt>
                <c:pt idx="148">
                  <c:v>-98</c:v>
                </c:pt>
                <c:pt idx="149">
                  <c:v>-99</c:v>
                </c:pt>
                <c:pt idx="150">
                  <c:v>-100</c:v>
                </c:pt>
                <c:pt idx="151">
                  <c:v>-101</c:v>
                </c:pt>
                <c:pt idx="152">
                  <c:v>-102</c:v>
                </c:pt>
                <c:pt idx="153">
                  <c:v>-103</c:v>
                </c:pt>
                <c:pt idx="154">
                  <c:v>-104</c:v>
                </c:pt>
                <c:pt idx="155">
                  <c:v>-105</c:v>
                </c:pt>
                <c:pt idx="156">
                  <c:v>-106</c:v>
                </c:pt>
                <c:pt idx="157">
                  <c:v>-107</c:v>
                </c:pt>
                <c:pt idx="158">
                  <c:v>-109</c:v>
                </c:pt>
                <c:pt idx="159">
                  <c:v>-110</c:v>
                </c:pt>
                <c:pt idx="160">
                  <c:v>-111</c:v>
                </c:pt>
                <c:pt idx="161">
                  <c:v>-112</c:v>
                </c:pt>
                <c:pt idx="162">
                  <c:v>-113</c:v>
                </c:pt>
                <c:pt idx="163">
                  <c:v>-114</c:v>
                </c:pt>
                <c:pt idx="164">
                  <c:v>-115</c:v>
                </c:pt>
                <c:pt idx="165">
                  <c:v>-116</c:v>
                </c:pt>
                <c:pt idx="166">
                  <c:v>-117</c:v>
                </c:pt>
                <c:pt idx="167">
                  <c:v>-118</c:v>
                </c:pt>
                <c:pt idx="168">
                  <c:v>-119</c:v>
                </c:pt>
                <c:pt idx="169">
                  <c:v>-120</c:v>
                </c:pt>
              </c:numCache>
            </c:numRef>
          </c:cat>
          <c:val>
            <c:numRef>
              <c:f>'Days Before Start Data'!$S$4:$S$174</c:f>
              <c:numCache>
                <c:formatCode>0.0%</c:formatCode>
                <c:ptCount val="171"/>
                <c:pt idx="1">
                  <c:v>0</c:v>
                </c:pt>
                <c:pt idx="2">
                  <c:v>0</c:v>
                </c:pt>
                <c:pt idx="3">
                  <c:v>1.227078450296429E-2</c:v>
                </c:pt>
                <c:pt idx="4">
                  <c:v>3.3296793642093724E-2</c:v>
                </c:pt>
                <c:pt idx="5">
                  <c:v>4.4507962433646388E-2</c:v>
                </c:pt>
                <c:pt idx="6">
                  <c:v>5.211990278152849E-2</c:v>
                </c:pt>
                <c:pt idx="7">
                  <c:v>5.211990278152849E-2</c:v>
                </c:pt>
                <c:pt idx="8">
                  <c:v>5.211990278152849E-2</c:v>
                </c:pt>
                <c:pt idx="9">
                  <c:v>6.2466487935656838E-2</c:v>
                </c:pt>
                <c:pt idx="10">
                  <c:v>6.8754163890739503E-2</c:v>
                </c:pt>
                <c:pt idx="11">
                  <c:v>7.4514466904478799E-2</c:v>
                </c:pt>
                <c:pt idx="12">
                  <c:v>8.0755112742527529E-2</c:v>
                </c:pt>
                <c:pt idx="13">
                  <c:v>8.6209141815340534E-2</c:v>
                </c:pt>
                <c:pt idx="14">
                  <c:v>8.6209141815340534E-2</c:v>
                </c:pt>
                <c:pt idx="15">
                  <c:v>8.6209141815340534E-2</c:v>
                </c:pt>
                <c:pt idx="16">
                  <c:v>9.592233009708738E-2</c:v>
                </c:pt>
                <c:pt idx="17">
                  <c:v>0.10018027298480556</c:v>
                </c:pt>
                <c:pt idx="18">
                  <c:v>0.10594249201277955</c:v>
                </c:pt>
                <c:pt idx="19">
                  <c:v>0.11426390125970225</c:v>
                </c:pt>
                <c:pt idx="20">
                  <c:v>0.12058711881563963</c:v>
                </c:pt>
                <c:pt idx="21">
                  <c:v>0.12058711881563963</c:v>
                </c:pt>
                <c:pt idx="22">
                  <c:v>0.12058711881563963</c:v>
                </c:pt>
                <c:pt idx="23">
                  <c:v>0.1351861167002012</c:v>
                </c:pt>
                <c:pt idx="24">
                  <c:v>0.14299863810820848</c:v>
                </c:pt>
                <c:pt idx="25">
                  <c:v>0.15722188076213892</c:v>
                </c:pt>
                <c:pt idx="26">
                  <c:v>0.16544387380777698</c:v>
                </c:pt>
                <c:pt idx="27">
                  <c:v>0.17438066465256796</c:v>
                </c:pt>
                <c:pt idx="28">
                  <c:v>0.17438066465256796</c:v>
                </c:pt>
                <c:pt idx="29">
                  <c:v>0.17438066465256796</c:v>
                </c:pt>
                <c:pt idx="30">
                  <c:v>0.19562647754137116</c:v>
                </c:pt>
                <c:pt idx="31">
                  <c:v>0.20966612187718889</c:v>
                </c:pt>
                <c:pt idx="32">
                  <c:v>0.22254235334793132</c:v>
                </c:pt>
                <c:pt idx="33">
                  <c:v>0.23612535612535612</c:v>
                </c:pt>
                <c:pt idx="34">
                  <c:v>0.246386630532972</c:v>
                </c:pt>
                <c:pt idx="35">
                  <c:v>0.246386630532972</c:v>
                </c:pt>
                <c:pt idx="36">
                  <c:v>0.246386630532972</c:v>
                </c:pt>
                <c:pt idx="37">
                  <c:v>0.27683049147442329</c:v>
                </c:pt>
                <c:pt idx="38">
                  <c:v>0.29570308185131999</c:v>
                </c:pt>
                <c:pt idx="39">
                  <c:v>0.3262201794703436</c:v>
                </c:pt>
                <c:pt idx="40">
                  <c:v>0.34743366681165722</c:v>
                </c:pt>
                <c:pt idx="41">
                  <c:v>0.36762644235953845</c:v>
                </c:pt>
                <c:pt idx="42">
                  <c:v>0.36762644235953845</c:v>
                </c:pt>
                <c:pt idx="43">
                  <c:v>0.36762644235953845</c:v>
                </c:pt>
                <c:pt idx="44">
                  <c:v>0.41306200724483272</c:v>
                </c:pt>
                <c:pt idx="45">
                  <c:v>0.4464718911507225</c:v>
                </c:pt>
                <c:pt idx="46">
                  <c:v>0.47825177749895442</c:v>
                </c:pt>
                <c:pt idx="47">
                  <c:v>0.48016119032858029</c:v>
                </c:pt>
                <c:pt idx="48">
                  <c:v>0.55663562877315054</c:v>
                </c:pt>
                <c:pt idx="49">
                  <c:v>0.55663562877315054</c:v>
                </c:pt>
                <c:pt idx="50">
                  <c:v>0.55663562877315054</c:v>
                </c:pt>
                <c:pt idx="51">
                  <c:v>0.68926667337290015</c:v>
                </c:pt>
                <c:pt idx="52">
                  <c:v>0.76571371650562803</c:v>
                </c:pt>
                <c:pt idx="53">
                  <c:v>0.77910329058554528</c:v>
                </c:pt>
                <c:pt idx="54">
                  <c:v>0.78908583947420829</c:v>
                </c:pt>
                <c:pt idx="55">
                  <c:v>0.79864636209813877</c:v>
                </c:pt>
                <c:pt idx="56">
                  <c:v>0.79864636209813877</c:v>
                </c:pt>
                <c:pt idx="57">
                  <c:v>0.79864636209813877</c:v>
                </c:pt>
                <c:pt idx="58">
                  <c:v>0.79864636209813877</c:v>
                </c:pt>
                <c:pt idx="59">
                  <c:v>0.80939610647596349</c:v>
                </c:pt>
                <c:pt idx="60">
                  <c:v>0.81357951161405595</c:v>
                </c:pt>
                <c:pt idx="61">
                  <c:v>0.82823061630218686</c:v>
                </c:pt>
                <c:pt idx="62">
                  <c:v>0.83734101748807632</c:v>
                </c:pt>
                <c:pt idx="63">
                  <c:v>0.83734101748807632</c:v>
                </c:pt>
                <c:pt idx="64">
                  <c:v>0.83734101748807632</c:v>
                </c:pt>
                <c:pt idx="65">
                  <c:v>0.84684863523573206</c:v>
                </c:pt>
                <c:pt idx="66">
                  <c:v>0.86067773029911554</c:v>
                </c:pt>
                <c:pt idx="67">
                  <c:v>0.87057302029446881</c:v>
                </c:pt>
                <c:pt idx="68">
                  <c:v>0.87921125644074516</c:v>
                </c:pt>
                <c:pt idx="69">
                  <c:v>0.89556523460700854</c:v>
                </c:pt>
                <c:pt idx="70">
                  <c:v>0.89556523460700854</c:v>
                </c:pt>
                <c:pt idx="71">
                  <c:v>0.89556523460700854</c:v>
                </c:pt>
                <c:pt idx="72">
                  <c:v>0.9205704664751907</c:v>
                </c:pt>
                <c:pt idx="73">
                  <c:v>0.94635977477032496</c:v>
                </c:pt>
                <c:pt idx="74">
                  <c:v>0.97558246006714822</c:v>
                </c:pt>
                <c:pt idx="75">
                  <c:v>0.96238338850436356</c:v>
                </c:pt>
                <c:pt idx="76">
                  <c:v>0.9630892678034102</c:v>
                </c:pt>
                <c:pt idx="77">
                  <c:v>0.9630892678034102</c:v>
                </c:pt>
                <c:pt idx="78">
                  <c:v>0.9630892678034102</c:v>
                </c:pt>
                <c:pt idx="79">
                  <c:v>0.96449704142011838</c:v>
                </c:pt>
                <c:pt idx="80">
                  <c:v>0.9649809351796107</c:v>
                </c:pt>
                <c:pt idx="81">
                  <c:v>0.96069825436408973</c:v>
                </c:pt>
                <c:pt idx="82">
                  <c:v>0.96035066746363817</c:v>
                </c:pt>
                <c:pt idx="83">
                  <c:v>0.96223218734429494</c:v>
                </c:pt>
                <c:pt idx="84">
                  <c:v>0.96223218734429494</c:v>
                </c:pt>
                <c:pt idx="85">
                  <c:v>0.96223218734429494</c:v>
                </c:pt>
                <c:pt idx="86">
                  <c:v>0.9632433509313677</c:v>
                </c:pt>
                <c:pt idx="87">
                  <c:v>0.96212347151804356</c:v>
                </c:pt>
                <c:pt idx="88">
                  <c:v>0.96420047732696901</c:v>
                </c:pt>
                <c:pt idx="89">
                  <c:v>0.97573105231748558</c:v>
                </c:pt>
                <c:pt idx="90">
                  <c:v>0.98507163610860637</c:v>
                </c:pt>
                <c:pt idx="91">
                  <c:v>0.98507163610860637</c:v>
                </c:pt>
                <c:pt idx="92">
                  <c:v>0.98507163610860637</c:v>
                </c:pt>
                <c:pt idx="93">
                  <c:v>0.98507163610860637</c:v>
                </c:pt>
                <c:pt idx="94">
                  <c:v>0.98858973075768186</c:v>
                </c:pt>
                <c:pt idx="95">
                  <c:v>0.98899009108197378</c:v>
                </c:pt>
                <c:pt idx="96">
                  <c:v>0.98681977034448332</c:v>
                </c:pt>
                <c:pt idx="97">
                  <c:v>0.98710257948410318</c:v>
                </c:pt>
                <c:pt idx="98">
                  <c:v>0.98710257948410318</c:v>
                </c:pt>
                <c:pt idx="99">
                  <c:v>0.98710257948410318</c:v>
                </c:pt>
                <c:pt idx="100">
                  <c:v>0.98830116988301175</c:v>
                </c:pt>
                <c:pt idx="101">
                  <c:v>0.98919351610966577</c:v>
                </c:pt>
                <c:pt idx="102">
                  <c:v>0.99189108018820704</c:v>
                </c:pt>
                <c:pt idx="103">
                  <c:v>0.99159495697418454</c:v>
                </c:pt>
                <c:pt idx="104">
                  <c:v>0.99209050861033243</c:v>
                </c:pt>
                <c:pt idx="105">
                  <c:v>0.99209050861033243</c:v>
                </c:pt>
                <c:pt idx="106">
                  <c:v>0.99209050861033243</c:v>
                </c:pt>
                <c:pt idx="107">
                  <c:v>0.99228766025641024</c:v>
                </c:pt>
                <c:pt idx="108">
                  <c:v>0.99248798076923073</c:v>
                </c:pt>
                <c:pt idx="109">
                  <c:v>0.99268830128205132</c:v>
                </c:pt>
                <c:pt idx="110">
                  <c:v>0.99288862179487181</c:v>
                </c:pt>
                <c:pt idx="111">
                  <c:v>0.99288291900561343</c:v>
                </c:pt>
                <c:pt idx="112">
                  <c:v>0.99288291900561343</c:v>
                </c:pt>
                <c:pt idx="113">
                  <c:v>0.99288291900561343</c:v>
                </c:pt>
                <c:pt idx="114">
                  <c:v>0.9930847865303668</c:v>
                </c:pt>
                <c:pt idx="115">
                  <c:v>0.99317748570281927</c:v>
                </c:pt>
                <c:pt idx="116">
                  <c:v>0.99377635013049592</c:v>
                </c:pt>
                <c:pt idx="117">
                  <c:v>0.99407571041269205</c:v>
                </c:pt>
                <c:pt idx="118">
                  <c:v>0.99407630522088353</c:v>
                </c:pt>
                <c:pt idx="119">
                  <c:v>0.99407630522088353</c:v>
                </c:pt>
                <c:pt idx="120">
                  <c:v>0.99407630522088353</c:v>
                </c:pt>
                <c:pt idx="121">
                  <c:v>0.99447791164658639</c:v>
                </c:pt>
                <c:pt idx="122">
                  <c:v>0.99447791164658639</c:v>
                </c:pt>
                <c:pt idx="123">
                  <c:v>0.99457613499397346</c:v>
                </c:pt>
                <c:pt idx="124">
                  <c:v>0.99467336683417085</c:v>
                </c:pt>
                <c:pt idx="125">
                  <c:v>0.99467336683417085</c:v>
                </c:pt>
                <c:pt idx="126">
                  <c:v>0.99467336683417085</c:v>
                </c:pt>
                <c:pt idx="127">
                  <c:v>0.99467336683417085</c:v>
                </c:pt>
                <c:pt idx="128">
                  <c:v>0.99527495727354987</c:v>
                </c:pt>
                <c:pt idx="129">
                  <c:v>0.99507389162561577</c:v>
                </c:pt>
                <c:pt idx="130">
                  <c:v>0.99577549788774899</c:v>
                </c:pt>
                <c:pt idx="131">
                  <c:v>0.99547238152731665</c:v>
                </c:pt>
                <c:pt idx="132">
                  <c:v>0.99547329242530935</c:v>
                </c:pt>
                <c:pt idx="133">
                  <c:v>0.99547329242530935</c:v>
                </c:pt>
                <c:pt idx="134">
                  <c:v>0.99547329242530935</c:v>
                </c:pt>
                <c:pt idx="135">
                  <c:v>0.99547329242530935</c:v>
                </c:pt>
                <c:pt idx="136">
                  <c:v>0.99557433112049887</c:v>
                </c:pt>
                <c:pt idx="137">
                  <c:v>0.99577379754477757</c:v>
                </c:pt>
                <c:pt idx="138">
                  <c:v>0.99577379754477757</c:v>
                </c:pt>
                <c:pt idx="139">
                  <c:v>0.99577379754477757</c:v>
                </c:pt>
                <c:pt idx="140">
                  <c:v>0.99577379754477757</c:v>
                </c:pt>
                <c:pt idx="141">
                  <c:v>0.99577379754477757</c:v>
                </c:pt>
                <c:pt idx="142">
                  <c:v>0.99587400623930766</c:v>
                </c:pt>
                <c:pt idx="143">
                  <c:v>0.99587400623930766</c:v>
                </c:pt>
                <c:pt idx="144">
                  <c:v>0.99587400623930766</c:v>
                </c:pt>
                <c:pt idx="145">
                  <c:v>0.99587400623930766</c:v>
                </c:pt>
                <c:pt idx="146">
                  <c:v>0.99587359098228667</c:v>
                </c:pt>
                <c:pt idx="147">
                  <c:v>0.99587359098228667</c:v>
                </c:pt>
                <c:pt idx="148">
                  <c:v>0.99587359098228667</c:v>
                </c:pt>
                <c:pt idx="149">
                  <c:v>0.99346799316651591</c:v>
                </c:pt>
                <c:pt idx="150">
                  <c:v>0.99708572002813789</c:v>
                </c:pt>
                <c:pt idx="151">
                  <c:v>0.99778783308195074</c:v>
                </c:pt>
                <c:pt idx="152">
                  <c:v>0.99788817377312955</c:v>
                </c:pt>
                <c:pt idx="153">
                  <c:v>0.99838936984095028</c:v>
                </c:pt>
                <c:pt idx="154">
                  <c:v>0.99838936984095028</c:v>
                </c:pt>
                <c:pt idx="155">
                  <c:v>0.99838936984095028</c:v>
                </c:pt>
                <c:pt idx="156">
                  <c:v>0.99909310761789605</c:v>
                </c:pt>
                <c:pt idx="157">
                  <c:v>0.99949612012496225</c:v>
                </c:pt>
                <c:pt idx="158">
                  <c:v>0.99979804099767744</c:v>
                </c:pt>
                <c:pt idx="159">
                  <c:v>0.99979804099767744</c:v>
                </c:pt>
                <c:pt idx="160">
                  <c:v>0.99979804099767744</c:v>
                </c:pt>
                <c:pt idx="161">
                  <c:v>0.99979804099767744</c:v>
                </c:pt>
                <c:pt idx="162">
                  <c:v>0.99979804099767744</c:v>
                </c:pt>
                <c:pt idx="163">
                  <c:v>0.99979804099767744</c:v>
                </c:pt>
                <c:pt idx="164">
                  <c:v>0.9997980206018986</c:v>
                </c:pt>
                <c:pt idx="165">
                  <c:v>0.99979800020199983</c:v>
                </c:pt>
                <c:pt idx="166">
                  <c:v>0.99989900010099986</c:v>
                </c:pt>
                <c:pt idx="167">
                  <c:v>0.99989900010099986</c:v>
                </c:pt>
                <c:pt idx="168">
                  <c:v>0.99989900010099986</c:v>
                </c:pt>
                <c:pt idx="169">
                  <c:v>0.99989900010099986</c:v>
                </c:pt>
                <c:pt idx="170">
                  <c:v>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1-1119-487E-86F1-A530511093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7726832"/>
        <c:axId val="1997715184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strRef>
                    <c:extLst>
                      <c:ext uri="{02D57815-91ED-43cb-92C2-25804820EDAC}">
                        <c15:formulaRef>
                          <c15:sqref>'Days Before Start Data'!$B$3</c15:sqref>
                        </c15:formulaRef>
                      </c:ext>
                    </c:extLst>
                    <c:strCache>
                      <c:ptCount val="1"/>
                      <c:pt idx="0">
                        <c:v>Days Before Start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'Days Before Start Data'!$B$4:$B$4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1119-487E-86F1-A5305110933B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Data'!$C$3</c15:sqref>
                        </c15:formulaRef>
                      </c:ext>
                    </c:extLst>
                    <c:strCache>
                      <c:ptCount val="1"/>
                      <c:pt idx="0">
                        <c:v>2023 # of Students</c:v>
                      </c:pt>
                    </c:strCache>
                  </c:strRef>
                </c:tx>
                <c:spPr>
                  <a:ln w="28575" cap="rnd">
                    <a:solidFill>
                      <a:srgbClr val="C0000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Data'!$C$4:$C$4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1119-487E-86F1-A5305110933B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Data'!$D$3</c15:sqref>
                        </c15:formulaRef>
                      </c:ext>
                    </c:extLst>
                    <c:strCache>
                      <c:ptCount val="1"/>
                      <c:pt idx="0">
                        <c:v>2023 # Students Paid</c:v>
                      </c:pt>
                    </c:strCache>
                  </c:strRef>
                </c:tx>
                <c:spPr>
                  <a:ln w="28575" cap="rnd">
                    <a:solidFill>
                      <a:srgbClr val="C0000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Data'!$D$4:$D$4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1119-487E-86F1-A5305110933B}"/>
                  </c:ext>
                </c:extLst>
              </c15:ser>
            </c15:filteredLineSeries>
            <c15:filteredLineSeries>
              <c15:ser>
                <c:idx val="0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Data'!$E$3</c15:sqref>
                        </c15:formulaRef>
                      </c:ext>
                    </c:extLst>
                    <c:strCache>
                      <c:ptCount val="1"/>
                      <c:pt idx="0">
                        <c:v>2023 # Confirmed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Data'!$E$4:$E$4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1119-487E-86F1-A5305110933B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Data'!$G$3</c15:sqref>
                        </c15:formulaRef>
                      </c:ext>
                    </c:extLst>
                    <c:strCache>
                      <c:ptCount val="1"/>
                      <c:pt idx="0">
                        <c:v>2023 Tuition Finalized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Data'!$G$4:$G$4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1119-487E-86F1-A5305110933B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Data'!$H$3</c15:sqref>
                        </c15:formulaRef>
                      </c:ext>
                    </c:extLst>
                    <c:strCache>
                      <c:ptCount val="1"/>
                      <c:pt idx="0">
                        <c:v>2023 Tuition Confirmed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Data'!$H$4:$H$4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1119-487E-86F1-A5305110933B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Data'!$I$3</c15:sqref>
                        </c15:formulaRef>
                      </c:ext>
                    </c:extLst>
                    <c:strCache>
                      <c:ptCount val="1"/>
                      <c:pt idx="0">
                        <c:v>2023 Total Assessed</c:v>
                      </c:pt>
                    </c:strCache>
                  </c:strRef>
                </c:tx>
                <c:spPr>
                  <a:ln w="28575" cap="rnd">
                    <a:solidFill>
                      <a:srgbClr val="C0000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Data'!$I$4:$I$4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1119-487E-86F1-A5305110933B}"/>
                  </c:ext>
                </c:extLst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Data'!$J$3</c15:sqref>
                        </c15:formulaRef>
                      </c:ext>
                    </c:extLst>
                    <c:strCache>
                      <c:ptCount val="1"/>
                      <c:pt idx="0">
                        <c:v>2023 Budget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Data'!$J$4:$J$4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1119-487E-86F1-A5305110933B}"/>
                  </c:ext>
                </c:extLst>
              </c15:ser>
            </c15:filteredLineSeries>
            <c15:filteredLin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Data'!$K$3</c15:sqref>
                        </c15:formulaRef>
                      </c:ext>
                    </c:extLst>
                    <c:strCache>
                      <c:ptCount val="1"/>
                      <c:pt idx="0">
                        <c:v>2023 Cumulative Avg per Finalized Student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Data'!$K$4:$K$4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1119-487E-86F1-A5305110933B}"/>
                  </c:ext>
                </c:extLst>
              </c15:ser>
            </c15:filteredLineSeries>
            <c15:filteredLineSeries>
              <c15:ser>
                <c:idx val="11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Data'!$L$3</c15:sqref>
                        </c15:formulaRef>
                      </c:ext>
                    </c:extLst>
                    <c:strCache>
                      <c:ptCount val="1"/>
                      <c:pt idx="0">
                        <c:v>2023 Cumulative Avg per Assessed Student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Data'!$L$4:$L$4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1119-487E-86F1-A5305110933B}"/>
                  </c:ext>
                </c:extLst>
              </c15:ser>
            </c15:filteredLineSeries>
            <c15:filteredLineSeries>
              <c15:ser>
                <c:idx val="12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Data'!$M$3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Data'!$M$4:$M$169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66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1119-487E-86F1-A5305110933B}"/>
                  </c:ext>
                </c:extLst>
              </c15:ser>
            </c15:filteredLineSeries>
            <c15:filteredLineSeries>
              <c15:ser>
                <c:idx val="13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Data'!$N$3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Data'!$N$5:$N$150</c15:sqref>
                        </c15:formulaRef>
                      </c:ext>
                    </c:extLst>
                    <c:numCache>
                      <c:formatCode>m/d/yyyy</c:formatCode>
                      <c:ptCount val="146"/>
                      <c:pt idx="0">
                        <c:v>44752</c:v>
                      </c:pt>
                      <c:pt idx="1">
                        <c:v>44753</c:v>
                      </c:pt>
                      <c:pt idx="2">
                        <c:v>44754</c:v>
                      </c:pt>
                      <c:pt idx="3">
                        <c:v>44755</c:v>
                      </c:pt>
                      <c:pt idx="4">
                        <c:v>44756</c:v>
                      </c:pt>
                      <c:pt idx="5">
                        <c:v>44757</c:v>
                      </c:pt>
                      <c:pt idx="6">
                        <c:v>44758</c:v>
                      </c:pt>
                      <c:pt idx="7">
                        <c:v>44759</c:v>
                      </c:pt>
                      <c:pt idx="8">
                        <c:v>44760</c:v>
                      </c:pt>
                      <c:pt idx="9">
                        <c:v>44761</c:v>
                      </c:pt>
                      <c:pt idx="10">
                        <c:v>44762</c:v>
                      </c:pt>
                      <c:pt idx="11">
                        <c:v>44763</c:v>
                      </c:pt>
                      <c:pt idx="12">
                        <c:v>44764</c:v>
                      </c:pt>
                      <c:pt idx="13">
                        <c:v>44765</c:v>
                      </c:pt>
                      <c:pt idx="14">
                        <c:v>44766</c:v>
                      </c:pt>
                      <c:pt idx="15">
                        <c:v>44767</c:v>
                      </c:pt>
                      <c:pt idx="16">
                        <c:v>44768</c:v>
                      </c:pt>
                      <c:pt idx="17">
                        <c:v>44769</c:v>
                      </c:pt>
                      <c:pt idx="18">
                        <c:v>44770</c:v>
                      </c:pt>
                      <c:pt idx="19">
                        <c:v>44771</c:v>
                      </c:pt>
                      <c:pt idx="20">
                        <c:v>44772</c:v>
                      </c:pt>
                      <c:pt idx="21">
                        <c:v>44773</c:v>
                      </c:pt>
                      <c:pt idx="22">
                        <c:v>44774</c:v>
                      </c:pt>
                      <c:pt idx="23">
                        <c:v>44775</c:v>
                      </c:pt>
                      <c:pt idx="24">
                        <c:v>44776</c:v>
                      </c:pt>
                      <c:pt idx="25">
                        <c:v>44777</c:v>
                      </c:pt>
                      <c:pt idx="26">
                        <c:v>44778</c:v>
                      </c:pt>
                      <c:pt idx="27">
                        <c:v>44779</c:v>
                      </c:pt>
                      <c:pt idx="28">
                        <c:v>44780</c:v>
                      </c:pt>
                      <c:pt idx="29">
                        <c:v>44781</c:v>
                      </c:pt>
                      <c:pt idx="30">
                        <c:v>44782</c:v>
                      </c:pt>
                      <c:pt idx="31">
                        <c:v>44783</c:v>
                      </c:pt>
                      <c:pt idx="32">
                        <c:v>44784</c:v>
                      </c:pt>
                      <c:pt idx="33">
                        <c:v>44785</c:v>
                      </c:pt>
                      <c:pt idx="34">
                        <c:v>44786</c:v>
                      </c:pt>
                      <c:pt idx="35">
                        <c:v>44787</c:v>
                      </c:pt>
                      <c:pt idx="36">
                        <c:v>44788</c:v>
                      </c:pt>
                      <c:pt idx="37">
                        <c:v>44789</c:v>
                      </c:pt>
                      <c:pt idx="38">
                        <c:v>44790</c:v>
                      </c:pt>
                      <c:pt idx="39">
                        <c:v>44791</c:v>
                      </c:pt>
                      <c:pt idx="40">
                        <c:v>44792</c:v>
                      </c:pt>
                      <c:pt idx="41">
                        <c:v>44793</c:v>
                      </c:pt>
                      <c:pt idx="42">
                        <c:v>44794</c:v>
                      </c:pt>
                      <c:pt idx="43">
                        <c:v>44795</c:v>
                      </c:pt>
                      <c:pt idx="44">
                        <c:v>44796</c:v>
                      </c:pt>
                      <c:pt idx="45">
                        <c:v>44797</c:v>
                      </c:pt>
                      <c:pt idx="46">
                        <c:v>44798</c:v>
                      </c:pt>
                      <c:pt idx="47">
                        <c:v>44799</c:v>
                      </c:pt>
                      <c:pt idx="48">
                        <c:v>44800</c:v>
                      </c:pt>
                      <c:pt idx="49">
                        <c:v>44801</c:v>
                      </c:pt>
                      <c:pt idx="50">
                        <c:v>44802</c:v>
                      </c:pt>
                      <c:pt idx="51">
                        <c:v>44803</c:v>
                      </c:pt>
                      <c:pt idx="52">
                        <c:v>44804</c:v>
                      </c:pt>
                      <c:pt idx="53">
                        <c:v>44805</c:v>
                      </c:pt>
                      <c:pt idx="54">
                        <c:v>44806</c:v>
                      </c:pt>
                      <c:pt idx="55">
                        <c:v>44807</c:v>
                      </c:pt>
                      <c:pt idx="56">
                        <c:v>44808</c:v>
                      </c:pt>
                      <c:pt idx="57">
                        <c:v>44809</c:v>
                      </c:pt>
                      <c:pt idx="58">
                        <c:v>44810</c:v>
                      </c:pt>
                      <c:pt idx="59">
                        <c:v>44811</c:v>
                      </c:pt>
                      <c:pt idx="60">
                        <c:v>44812</c:v>
                      </c:pt>
                      <c:pt idx="61">
                        <c:v>44813</c:v>
                      </c:pt>
                      <c:pt idx="62">
                        <c:v>44814</c:v>
                      </c:pt>
                      <c:pt idx="63">
                        <c:v>44815</c:v>
                      </c:pt>
                      <c:pt idx="64">
                        <c:v>44816</c:v>
                      </c:pt>
                      <c:pt idx="65">
                        <c:v>44817</c:v>
                      </c:pt>
                      <c:pt idx="66">
                        <c:v>44818</c:v>
                      </c:pt>
                      <c:pt idx="67">
                        <c:v>44819</c:v>
                      </c:pt>
                      <c:pt idx="68">
                        <c:v>44820</c:v>
                      </c:pt>
                      <c:pt idx="69">
                        <c:v>44821</c:v>
                      </c:pt>
                      <c:pt idx="70">
                        <c:v>44822</c:v>
                      </c:pt>
                      <c:pt idx="71">
                        <c:v>44823</c:v>
                      </c:pt>
                      <c:pt idx="72">
                        <c:v>44824</c:v>
                      </c:pt>
                      <c:pt idx="73">
                        <c:v>44825</c:v>
                      </c:pt>
                      <c:pt idx="74">
                        <c:v>44826</c:v>
                      </c:pt>
                      <c:pt idx="75">
                        <c:v>44827</c:v>
                      </c:pt>
                      <c:pt idx="76">
                        <c:v>44828</c:v>
                      </c:pt>
                      <c:pt idx="77">
                        <c:v>44829</c:v>
                      </c:pt>
                      <c:pt idx="78">
                        <c:v>44830</c:v>
                      </c:pt>
                      <c:pt idx="79">
                        <c:v>44831</c:v>
                      </c:pt>
                      <c:pt idx="80">
                        <c:v>44832</c:v>
                      </c:pt>
                      <c:pt idx="81">
                        <c:v>44833</c:v>
                      </c:pt>
                      <c:pt idx="82">
                        <c:v>44834</c:v>
                      </c:pt>
                      <c:pt idx="83">
                        <c:v>44835</c:v>
                      </c:pt>
                      <c:pt idx="84">
                        <c:v>44836</c:v>
                      </c:pt>
                      <c:pt idx="85">
                        <c:v>44837</c:v>
                      </c:pt>
                      <c:pt idx="86">
                        <c:v>44838</c:v>
                      </c:pt>
                      <c:pt idx="87">
                        <c:v>44839</c:v>
                      </c:pt>
                      <c:pt idx="88">
                        <c:v>44840</c:v>
                      </c:pt>
                      <c:pt idx="89">
                        <c:v>44841</c:v>
                      </c:pt>
                      <c:pt idx="90">
                        <c:v>44842</c:v>
                      </c:pt>
                      <c:pt idx="91">
                        <c:v>44843</c:v>
                      </c:pt>
                      <c:pt idx="92">
                        <c:v>44844</c:v>
                      </c:pt>
                      <c:pt idx="93">
                        <c:v>44844</c:v>
                      </c:pt>
                      <c:pt idx="94">
                        <c:v>44845</c:v>
                      </c:pt>
                      <c:pt idx="95">
                        <c:v>44846</c:v>
                      </c:pt>
                      <c:pt idx="96">
                        <c:v>44847</c:v>
                      </c:pt>
                      <c:pt idx="97">
                        <c:v>44848</c:v>
                      </c:pt>
                      <c:pt idx="98">
                        <c:v>44849</c:v>
                      </c:pt>
                      <c:pt idx="99">
                        <c:v>44848</c:v>
                      </c:pt>
                      <c:pt idx="100">
                        <c:v>44851</c:v>
                      </c:pt>
                      <c:pt idx="101">
                        <c:v>44852</c:v>
                      </c:pt>
                      <c:pt idx="102">
                        <c:v>44853</c:v>
                      </c:pt>
                      <c:pt idx="103">
                        <c:v>44854</c:v>
                      </c:pt>
                      <c:pt idx="104">
                        <c:v>44855</c:v>
                      </c:pt>
                      <c:pt idx="105">
                        <c:v>44856</c:v>
                      </c:pt>
                      <c:pt idx="106">
                        <c:v>44855</c:v>
                      </c:pt>
                      <c:pt idx="107">
                        <c:v>44856</c:v>
                      </c:pt>
                      <c:pt idx="108">
                        <c:v>44859</c:v>
                      </c:pt>
                      <c:pt idx="109">
                        <c:v>44860</c:v>
                      </c:pt>
                      <c:pt idx="110">
                        <c:v>44861</c:v>
                      </c:pt>
                      <c:pt idx="111">
                        <c:v>44862</c:v>
                      </c:pt>
                      <c:pt idx="112">
                        <c:v>44863</c:v>
                      </c:pt>
                      <c:pt idx="113">
                        <c:v>44862</c:v>
                      </c:pt>
                      <c:pt idx="114">
                        <c:v>44865</c:v>
                      </c:pt>
                      <c:pt idx="115">
                        <c:v>44866</c:v>
                      </c:pt>
                      <c:pt idx="116">
                        <c:v>44867</c:v>
                      </c:pt>
                      <c:pt idx="117">
                        <c:v>44868</c:v>
                      </c:pt>
                      <c:pt idx="118">
                        <c:v>44869</c:v>
                      </c:pt>
                      <c:pt idx="119">
                        <c:v>44870</c:v>
                      </c:pt>
                      <c:pt idx="120">
                        <c:v>44869</c:v>
                      </c:pt>
                      <c:pt idx="121">
                        <c:v>44870</c:v>
                      </c:pt>
                      <c:pt idx="122">
                        <c:v>44872</c:v>
                      </c:pt>
                      <c:pt idx="123">
                        <c:v>44874</c:v>
                      </c:pt>
                      <c:pt idx="124">
                        <c:v>44875</c:v>
                      </c:pt>
                      <c:pt idx="125">
                        <c:v>44876</c:v>
                      </c:pt>
                      <c:pt idx="126">
                        <c:v>44877</c:v>
                      </c:pt>
                      <c:pt idx="127">
                        <c:v>44875</c:v>
                      </c:pt>
                      <c:pt idx="128">
                        <c:v>44879</c:v>
                      </c:pt>
                      <c:pt idx="129">
                        <c:v>44880</c:v>
                      </c:pt>
                      <c:pt idx="130">
                        <c:v>44881</c:v>
                      </c:pt>
                      <c:pt idx="131">
                        <c:v>44882</c:v>
                      </c:pt>
                      <c:pt idx="132">
                        <c:v>44883</c:v>
                      </c:pt>
                      <c:pt idx="133">
                        <c:v>44884</c:v>
                      </c:pt>
                      <c:pt idx="134">
                        <c:v>44883</c:v>
                      </c:pt>
                      <c:pt idx="135">
                        <c:v>44886</c:v>
                      </c:pt>
                      <c:pt idx="136">
                        <c:v>44887</c:v>
                      </c:pt>
                      <c:pt idx="137">
                        <c:v>44888</c:v>
                      </c:pt>
                      <c:pt idx="138">
                        <c:v>44889</c:v>
                      </c:pt>
                      <c:pt idx="139">
                        <c:v>44890</c:v>
                      </c:pt>
                      <c:pt idx="140">
                        <c:v>44891</c:v>
                      </c:pt>
                      <c:pt idx="141">
                        <c:v>44888</c:v>
                      </c:pt>
                      <c:pt idx="142">
                        <c:v>44893</c:v>
                      </c:pt>
                      <c:pt idx="143">
                        <c:v>44894</c:v>
                      </c:pt>
                      <c:pt idx="144">
                        <c:v>44895</c:v>
                      </c:pt>
                      <c:pt idx="145">
                        <c:v>44896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1119-487E-86F1-A5305110933B}"/>
                  </c:ext>
                </c:extLst>
              </c15:ser>
            </c15:filteredLineSeries>
            <c15:filteredLineSeries>
              <c15:ser>
                <c:idx val="14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Data'!$O$3</c15:sqref>
                        </c15:formulaRef>
                      </c:ext>
                    </c:extLst>
                    <c:strCache>
                      <c:ptCount val="1"/>
                      <c:pt idx="0">
                        <c:v>Days Before Start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Data'!$O$5:$O$150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46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1119-487E-86F1-A5305110933B}"/>
                  </c:ext>
                </c:extLst>
              </c15:ser>
            </c15:filteredLineSeries>
            <c15:filteredLineSeries>
              <c15:ser>
                <c:idx val="15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Data'!$P$3</c15:sqref>
                        </c15:formulaRef>
                      </c:ext>
                    </c:extLst>
                    <c:strCache>
                      <c:ptCount val="1"/>
                      <c:pt idx="0">
                        <c:v>2022 # of Students</c:v>
                      </c:pt>
                    </c:strCache>
                  </c:strRef>
                </c:tx>
                <c:spPr>
                  <a:ln w="28575" cap="rnd">
                    <a:solidFill>
                      <a:schemeClr val="bg1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Data'!$P$5:$P$150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46"/>
                      <c:pt idx="0">
                        <c:v>7188</c:v>
                      </c:pt>
                      <c:pt idx="1">
                        <c:v>7188</c:v>
                      </c:pt>
                      <c:pt idx="2">
                        <c:v>7253</c:v>
                      </c:pt>
                      <c:pt idx="3">
                        <c:v>7298</c:v>
                      </c:pt>
                      <c:pt idx="4">
                        <c:v>7347</c:v>
                      </c:pt>
                      <c:pt idx="5">
                        <c:v>7406</c:v>
                      </c:pt>
                      <c:pt idx="6">
                        <c:v>7406</c:v>
                      </c:pt>
                      <c:pt idx="7">
                        <c:v>7406</c:v>
                      </c:pt>
                      <c:pt idx="8">
                        <c:v>7460</c:v>
                      </c:pt>
                      <c:pt idx="9">
                        <c:v>7505</c:v>
                      </c:pt>
                      <c:pt idx="10">
                        <c:v>7569</c:v>
                      </c:pt>
                      <c:pt idx="11">
                        <c:v>7628</c:v>
                      </c:pt>
                      <c:pt idx="12">
                        <c:v>7679</c:v>
                      </c:pt>
                      <c:pt idx="13">
                        <c:v>7679</c:v>
                      </c:pt>
                      <c:pt idx="14">
                        <c:v>7679</c:v>
                      </c:pt>
                      <c:pt idx="15">
                        <c:v>7725</c:v>
                      </c:pt>
                      <c:pt idx="16">
                        <c:v>7766</c:v>
                      </c:pt>
                      <c:pt idx="17">
                        <c:v>7825</c:v>
                      </c:pt>
                      <c:pt idx="18">
                        <c:v>7859</c:v>
                      </c:pt>
                      <c:pt idx="19">
                        <c:v>7903</c:v>
                      </c:pt>
                      <c:pt idx="20">
                        <c:v>7903</c:v>
                      </c:pt>
                      <c:pt idx="21">
                        <c:v>7903</c:v>
                      </c:pt>
                      <c:pt idx="22">
                        <c:v>7952</c:v>
                      </c:pt>
                      <c:pt idx="23">
                        <c:v>8077</c:v>
                      </c:pt>
                      <c:pt idx="24">
                        <c:v>8135</c:v>
                      </c:pt>
                      <c:pt idx="25">
                        <c:v>8178</c:v>
                      </c:pt>
                      <c:pt idx="26">
                        <c:v>8275</c:v>
                      </c:pt>
                      <c:pt idx="27">
                        <c:v>8275</c:v>
                      </c:pt>
                      <c:pt idx="28">
                        <c:v>8275</c:v>
                      </c:pt>
                      <c:pt idx="29">
                        <c:v>8460</c:v>
                      </c:pt>
                      <c:pt idx="30">
                        <c:v>8566</c:v>
                      </c:pt>
                      <c:pt idx="31">
                        <c:v>8677</c:v>
                      </c:pt>
                      <c:pt idx="32">
                        <c:v>8775</c:v>
                      </c:pt>
                      <c:pt idx="33">
                        <c:v>8856</c:v>
                      </c:pt>
                      <c:pt idx="34">
                        <c:v>8856</c:v>
                      </c:pt>
                      <c:pt idx="35">
                        <c:v>8856</c:v>
                      </c:pt>
                      <c:pt idx="36">
                        <c:v>8973</c:v>
                      </c:pt>
                      <c:pt idx="37">
                        <c:v>9053</c:v>
                      </c:pt>
                      <c:pt idx="38">
                        <c:v>9138</c:v>
                      </c:pt>
                      <c:pt idx="39">
                        <c:v>9196</c:v>
                      </c:pt>
                      <c:pt idx="40">
                        <c:v>9273</c:v>
                      </c:pt>
                      <c:pt idx="41">
                        <c:v>9273</c:v>
                      </c:pt>
                      <c:pt idx="42">
                        <c:v>9273</c:v>
                      </c:pt>
                      <c:pt idx="43">
                        <c:v>9386</c:v>
                      </c:pt>
                      <c:pt idx="44">
                        <c:v>9481</c:v>
                      </c:pt>
                      <c:pt idx="45">
                        <c:v>9564</c:v>
                      </c:pt>
                      <c:pt idx="46">
                        <c:v>9678</c:v>
                      </c:pt>
                      <c:pt idx="47">
                        <c:v>9773</c:v>
                      </c:pt>
                      <c:pt idx="48">
                        <c:v>9773</c:v>
                      </c:pt>
                      <c:pt idx="49">
                        <c:v>9773</c:v>
                      </c:pt>
                      <c:pt idx="50">
                        <c:v>9941</c:v>
                      </c:pt>
                      <c:pt idx="51">
                        <c:v>10039</c:v>
                      </c:pt>
                      <c:pt idx="52">
                        <c:v>10059</c:v>
                      </c:pt>
                      <c:pt idx="53">
                        <c:v>10042</c:v>
                      </c:pt>
                      <c:pt idx="54">
                        <c:v>10047</c:v>
                      </c:pt>
                      <c:pt idx="55">
                        <c:v>10047</c:v>
                      </c:pt>
                      <c:pt idx="56">
                        <c:v>10047</c:v>
                      </c:pt>
                      <c:pt idx="57">
                        <c:v>10047</c:v>
                      </c:pt>
                      <c:pt idx="58">
                        <c:v>10068</c:v>
                      </c:pt>
                      <c:pt idx="59">
                        <c:v>10074</c:v>
                      </c:pt>
                      <c:pt idx="60">
                        <c:v>10060</c:v>
                      </c:pt>
                      <c:pt idx="61">
                        <c:v>10064</c:v>
                      </c:pt>
                      <c:pt idx="62">
                        <c:v>10064</c:v>
                      </c:pt>
                      <c:pt idx="63">
                        <c:v>10064</c:v>
                      </c:pt>
                      <c:pt idx="64">
                        <c:v>10075</c:v>
                      </c:pt>
                      <c:pt idx="65">
                        <c:v>10063</c:v>
                      </c:pt>
                      <c:pt idx="66">
                        <c:v>10052</c:v>
                      </c:pt>
                      <c:pt idx="67">
                        <c:v>10092</c:v>
                      </c:pt>
                      <c:pt idx="68">
                        <c:v>10102</c:v>
                      </c:pt>
                      <c:pt idx="69">
                        <c:v>10102</c:v>
                      </c:pt>
                      <c:pt idx="70">
                        <c:v>10102</c:v>
                      </c:pt>
                      <c:pt idx="71">
                        <c:v>10097</c:v>
                      </c:pt>
                      <c:pt idx="72">
                        <c:v>10123</c:v>
                      </c:pt>
                      <c:pt idx="73">
                        <c:v>9829</c:v>
                      </c:pt>
                      <c:pt idx="74">
                        <c:v>9969</c:v>
                      </c:pt>
                      <c:pt idx="75">
                        <c:v>9970</c:v>
                      </c:pt>
                      <c:pt idx="76">
                        <c:v>9970</c:v>
                      </c:pt>
                      <c:pt idx="77">
                        <c:v>9970</c:v>
                      </c:pt>
                      <c:pt idx="78">
                        <c:v>9971</c:v>
                      </c:pt>
                      <c:pt idx="79">
                        <c:v>9966</c:v>
                      </c:pt>
                      <c:pt idx="80">
                        <c:v>10025</c:v>
                      </c:pt>
                      <c:pt idx="81">
                        <c:v>10038</c:v>
                      </c:pt>
                      <c:pt idx="82">
                        <c:v>10035</c:v>
                      </c:pt>
                      <c:pt idx="83">
                        <c:v>10035</c:v>
                      </c:pt>
                      <c:pt idx="84">
                        <c:v>10035</c:v>
                      </c:pt>
                      <c:pt idx="85">
                        <c:v>10039</c:v>
                      </c:pt>
                      <c:pt idx="86">
                        <c:v>10059</c:v>
                      </c:pt>
                      <c:pt idx="87">
                        <c:v>10056</c:v>
                      </c:pt>
                      <c:pt idx="88">
                        <c:v>10054</c:v>
                      </c:pt>
                      <c:pt idx="89">
                        <c:v>9981</c:v>
                      </c:pt>
                      <c:pt idx="90">
                        <c:v>9981</c:v>
                      </c:pt>
                      <c:pt idx="91">
                        <c:v>9981</c:v>
                      </c:pt>
                      <c:pt idx="92">
                        <c:v>9981</c:v>
                      </c:pt>
                      <c:pt idx="93">
                        <c:v>9991</c:v>
                      </c:pt>
                      <c:pt idx="94">
                        <c:v>9991</c:v>
                      </c:pt>
                      <c:pt idx="95">
                        <c:v>10015</c:v>
                      </c:pt>
                      <c:pt idx="96">
                        <c:v>10002</c:v>
                      </c:pt>
                      <c:pt idx="97">
                        <c:v>10002</c:v>
                      </c:pt>
                      <c:pt idx="98">
                        <c:v>10002</c:v>
                      </c:pt>
                      <c:pt idx="99">
                        <c:v>10001</c:v>
                      </c:pt>
                      <c:pt idx="100">
                        <c:v>9994</c:v>
                      </c:pt>
                      <c:pt idx="101">
                        <c:v>9989</c:v>
                      </c:pt>
                      <c:pt idx="102">
                        <c:v>9994</c:v>
                      </c:pt>
                      <c:pt idx="103">
                        <c:v>9988</c:v>
                      </c:pt>
                      <c:pt idx="104">
                        <c:v>9988</c:v>
                      </c:pt>
                      <c:pt idx="105">
                        <c:v>9988</c:v>
                      </c:pt>
                      <c:pt idx="106">
                        <c:v>9984</c:v>
                      </c:pt>
                      <c:pt idx="107">
                        <c:v>9984</c:v>
                      </c:pt>
                      <c:pt idx="108">
                        <c:v>9984</c:v>
                      </c:pt>
                      <c:pt idx="109">
                        <c:v>9984</c:v>
                      </c:pt>
                      <c:pt idx="110">
                        <c:v>9976</c:v>
                      </c:pt>
                      <c:pt idx="111">
                        <c:v>9976</c:v>
                      </c:pt>
                      <c:pt idx="112">
                        <c:v>9976</c:v>
                      </c:pt>
                      <c:pt idx="113">
                        <c:v>9978</c:v>
                      </c:pt>
                      <c:pt idx="114">
                        <c:v>9967</c:v>
                      </c:pt>
                      <c:pt idx="115">
                        <c:v>9962</c:v>
                      </c:pt>
                      <c:pt idx="116">
                        <c:v>9959</c:v>
                      </c:pt>
                      <c:pt idx="117">
                        <c:v>9960</c:v>
                      </c:pt>
                      <c:pt idx="118">
                        <c:v>9960</c:v>
                      </c:pt>
                      <c:pt idx="119">
                        <c:v>9960</c:v>
                      </c:pt>
                      <c:pt idx="120">
                        <c:v>9960</c:v>
                      </c:pt>
                      <c:pt idx="121">
                        <c:v>9960</c:v>
                      </c:pt>
                      <c:pt idx="122">
                        <c:v>9956</c:v>
                      </c:pt>
                      <c:pt idx="123">
                        <c:v>9950</c:v>
                      </c:pt>
                      <c:pt idx="124">
                        <c:v>9950</c:v>
                      </c:pt>
                      <c:pt idx="125">
                        <c:v>9950</c:v>
                      </c:pt>
                      <c:pt idx="126">
                        <c:v>9950</c:v>
                      </c:pt>
                      <c:pt idx="127">
                        <c:v>9947</c:v>
                      </c:pt>
                      <c:pt idx="128">
                        <c:v>9947</c:v>
                      </c:pt>
                      <c:pt idx="129">
                        <c:v>9942</c:v>
                      </c:pt>
                      <c:pt idx="130">
                        <c:v>9939</c:v>
                      </c:pt>
                      <c:pt idx="131">
                        <c:v>9941</c:v>
                      </c:pt>
                      <c:pt idx="132">
                        <c:v>9941</c:v>
                      </c:pt>
                      <c:pt idx="133">
                        <c:v>9941</c:v>
                      </c:pt>
                      <c:pt idx="134">
                        <c:v>9941</c:v>
                      </c:pt>
                      <c:pt idx="135">
                        <c:v>9942</c:v>
                      </c:pt>
                      <c:pt idx="136">
                        <c:v>9938</c:v>
                      </c:pt>
                      <c:pt idx="137">
                        <c:v>9938</c:v>
                      </c:pt>
                      <c:pt idx="138">
                        <c:v>9938</c:v>
                      </c:pt>
                      <c:pt idx="139">
                        <c:v>9938</c:v>
                      </c:pt>
                      <c:pt idx="140">
                        <c:v>9938</c:v>
                      </c:pt>
                      <c:pt idx="141">
                        <c:v>9937</c:v>
                      </c:pt>
                      <c:pt idx="142">
                        <c:v>9937</c:v>
                      </c:pt>
                      <c:pt idx="143">
                        <c:v>9937</c:v>
                      </c:pt>
                      <c:pt idx="144">
                        <c:v>9937</c:v>
                      </c:pt>
                      <c:pt idx="145">
                        <c:v>9936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1119-487E-86F1-A5305110933B}"/>
                  </c:ext>
                </c:extLst>
              </c15:ser>
            </c15:filteredLineSeries>
            <c15:filteredLineSeries>
              <c15:ser>
                <c:idx val="16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Data'!$Q$3</c15:sqref>
                        </c15:formulaRef>
                      </c:ext>
                    </c:extLst>
                    <c:strCache>
                      <c:ptCount val="1"/>
                      <c:pt idx="0">
                        <c:v>2022 # students Paid</c:v>
                      </c:pt>
                    </c:strCache>
                  </c:strRef>
                </c:tx>
                <c:spPr>
                  <a:ln w="28575" cap="rnd">
                    <a:solidFill>
                      <a:schemeClr val="bg1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Data'!$Q$5:$Q$150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46"/>
                      <c:pt idx="0">
                        <c:v>0</c:v>
                      </c:pt>
                      <c:pt idx="1">
                        <c:v>0</c:v>
                      </c:pt>
                      <c:pt idx="2">
                        <c:v>89</c:v>
                      </c:pt>
                      <c:pt idx="3">
                        <c:v>243</c:v>
                      </c:pt>
                      <c:pt idx="4">
                        <c:v>327</c:v>
                      </c:pt>
                      <c:pt idx="5">
                        <c:v>386</c:v>
                      </c:pt>
                      <c:pt idx="6">
                        <c:v>386</c:v>
                      </c:pt>
                      <c:pt idx="7">
                        <c:v>386</c:v>
                      </c:pt>
                      <c:pt idx="8">
                        <c:v>466</c:v>
                      </c:pt>
                      <c:pt idx="9">
                        <c:v>516</c:v>
                      </c:pt>
                      <c:pt idx="10">
                        <c:v>564</c:v>
                      </c:pt>
                      <c:pt idx="11">
                        <c:v>616</c:v>
                      </c:pt>
                      <c:pt idx="12">
                        <c:v>662</c:v>
                      </c:pt>
                      <c:pt idx="13">
                        <c:v>662</c:v>
                      </c:pt>
                      <c:pt idx="14">
                        <c:v>662</c:v>
                      </c:pt>
                      <c:pt idx="15">
                        <c:v>741</c:v>
                      </c:pt>
                      <c:pt idx="16">
                        <c:v>778</c:v>
                      </c:pt>
                      <c:pt idx="17">
                        <c:v>829</c:v>
                      </c:pt>
                      <c:pt idx="18">
                        <c:v>898</c:v>
                      </c:pt>
                      <c:pt idx="19">
                        <c:v>953</c:v>
                      </c:pt>
                      <c:pt idx="20">
                        <c:v>953</c:v>
                      </c:pt>
                      <c:pt idx="21">
                        <c:v>953</c:v>
                      </c:pt>
                      <c:pt idx="22">
                        <c:v>1075</c:v>
                      </c:pt>
                      <c:pt idx="23">
                        <c:v>1155</c:v>
                      </c:pt>
                      <c:pt idx="24">
                        <c:v>1279</c:v>
                      </c:pt>
                      <c:pt idx="25">
                        <c:v>1353</c:v>
                      </c:pt>
                      <c:pt idx="26">
                        <c:v>1443</c:v>
                      </c:pt>
                      <c:pt idx="27">
                        <c:v>1443</c:v>
                      </c:pt>
                      <c:pt idx="28">
                        <c:v>1443</c:v>
                      </c:pt>
                      <c:pt idx="29">
                        <c:v>1655</c:v>
                      </c:pt>
                      <c:pt idx="30">
                        <c:v>1796</c:v>
                      </c:pt>
                      <c:pt idx="31">
                        <c:v>1931</c:v>
                      </c:pt>
                      <c:pt idx="32">
                        <c:v>2072</c:v>
                      </c:pt>
                      <c:pt idx="33">
                        <c:v>2182</c:v>
                      </c:pt>
                      <c:pt idx="34">
                        <c:v>2182</c:v>
                      </c:pt>
                      <c:pt idx="35">
                        <c:v>2182</c:v>
                      </c:pt>
                      <c:pt idx="36">
                        <c:v>2484</c:v>
                      </c:pt>
                      <c:pt idx="37">
                        <c:v>2677</c:v>
                      </c:pt>
                      <c:pt idx="38">
                        <c:v>2981</c:v>
                      </c:pt>
                      <c:pt idx="39">
                        <c:v>3195</c:v>
                      </c:pt>
                      <c:pt idx="40">
                        <c:v>3409</c:v>
                      </c:pt>
                      <c:pt idx="41">
                        <c:v>3409</c:v>
                      </c:pt>
                      <c:pt idx="42">
                        <c:v>3409</c:v>
                      </c:pt>
                      <c:pt idx="43">
                        <c:v>3877</c:v>
                      </c:pt>
                      <c:pt idx="44">
                        <c:v>4233</c:v>
                      </c:pt>
                      <c:pt idx="45">
                        <c:v>4574</c:v>
                      </c:pt>
                      <c:pt idx="46">
                        <c:v>4647</c:v>
                      </c:pt>
                      <c:pt idx="47">
                        <c:v>5440</c:v>
                      </c:pt>
                      <c:pt idx="48">
                        <c:v>5440</c:v>
                      </c:pt>
                      <c:pt idx="49">
                        <c:v>5440</c:v>
                      </c:pt>
                      <c:pt idx="50">
                        <c:v>6852</c:v>
                      </c:pt>
                      <c:pt idx="51">
                        <c:v>7687</c:v>
                      </c:pt>
                      <c:pt idx="52">
                        <c:v>7837</c:v>
                      </c:pt>
                      <c:pt idx="53">
                        <c:v>7924</c:v>
                      </c:pt>
                      <c:pt idx="54">
                        <c:v>8024</c:v>
                      </c:pt>
                      <c:pt idx="55">
                        <c:v>8024</c:v>
                      </c:pt>
                      <c:pt idx="56">
                        <c:v>8024</c:v>
                      </c:pt>
                      <c:pt idx="57">
                        <c:v>8024</c:v>
                      </c:pt>
                      <c:pt idx="58">
                        <c:v>8149</c:v>
                      </c:pt>
                      <c:pt idx="59">
                        <c:v>8196</c:v>
                      </c:pt>
                      <c:pt idx="60">
                        <c:v>8332</c:v>
                      </c:pt>
                      <c:pt idx="61">
                        <c:v>8427</c:v>
                      </c:pt>
                      <c:pt idx="62">
                        <c:v>8427</c:v>
                      </c:pt>
                      <c:pt idx="63">
                        <c:v>8427</c:v>
                      </c:pt>
                      <c:pt idx="64">
                        <c:v>8532</c:v>
                      </c:pt>
                      <c:pt idx="65">
                        <c:v>8661</c:v>
                      </c:pt>
                      <c:pt idx="66">
                        <c:v>8751</c:v>
                      </c:pt>
                      <c:pt idx="67">
                        <c:v>8873</c:v>
                      </c:pt>
                      <c:pt idx="68">
                        <c:v>9047</c:v>
                      </c:pt>
                      <c:pt idx="69">
                        <c:v>9047</c:v>
                      </c:pt>
                      <c:pt idx="70">
                        <c:v>9047</c:v>
                      </c:pt>
                      <c:pt idx="71">
                        <c:v>9295</c:v>
                      </c:pt>
                      <c:pt idx="72">
                        <c:v>9580</c:v>
                      </c:pt>
                      <c:pt idx="73">
                        <c:v>9589</c:v>
                      </c:pt>
                      <c:pt idx="74">
                        <c:v>9594</c:v>
                      </c:pt>
                      <c:pt idx="75">
                        <c:v>9602</c:v>
                      </c:pt>
                      <c:pt idx="76">
                        <c:v>9602</c:v>
                      </c:pt>
                      <c:pt idx="77">
                        <c:v>9602</c:v>
                      </c:pt>
                      <c:pt idx="78">
                        <c:v>9617</c:v>
                      </c:pt>
                      <c:pt idx="79">
                        <c:v>9617</c:v>
                      </c:pt>
                      <c:pt idx="80">
                        <c:v>9631</c:v>
                      </c:pt>
                      <c:pt idx="81">
                        <c:v>9640</c:v>
                      </c:pt>
                      <c:pt idx="82">
                        <c:v>9656</c:v>
                      </c:pt>
                      <c:pt idx="83">
                        <c:v>9656</c:v>
                      </c:pt>
                      <c:pt idx="84">
                        <c:v>9656</c:v>
                      </c:pt>
                      <c:pt idx="85">
                        <c:v>9670</c:v>
                      </c:pt>
                      <c:pt idx="86">
                        <c:v>9678</c:v>
                      </c:pt>
                      <c:pt idx="87">
                        <c:v>9696</c:v>
                      </c:pt>
                      <c:pt idx="88">
                        <c:v>9810</c:v>
                      </c:pt>
                      <c:pt idx="89">
                        <c:v>9832</c:v>
                      </c:pt>
                      <c:pt idx="90">
                        <c:v>9832</c:v>
                      </c:pt>
                      <c:pt idx="91">
                        <c:v>9832</c:v>
                      </c:pt>
                      <c:pt idx="92">
                        <c:v>9832</c:v>
                      </c:pt>
                      <c:pt idx="93">
                        <c:v>9877</c:v>
                      </c:pt>
                      <c:pt idx="94">
                        <c:v>9881</c:v>
                      </c:pt>
                      <c:pt idx="95">
                        <c:v>9883</c:v>
                      </c:pt>
                      <c:pt idx="96">
                        <c:v>9873</c:v>
                      </c:pt>
                      <c:pt idx="97">
                        <c:v>9873</c:v>
                      </c:pt>
                      <c:pt idx="98">
                        <c:v>9873</c:v>
                      </c:pt>
                      <c:pt idx="99">
                        <c:v>9884</c:v>
                      </c:pt>
                      <c:pt idx="100">
                        <c:v>9886</c:v>
                      </c:pt>
                      <c:pt idx="101">
                        <c:v>9908</c:v>
                      </c:pt>
                      <c:pt idx="102">
                        <c:v>9910</c:v>
                      </c:pt>
                      <c:pt idx="103">
                        <c:v>9909</c:v>
                      </c:pt>
                      <c:pt idx="104">
                        <c:v>9909</c:v>
                      </c:pt>
                      <c:pt idx="105">
                        <c:v>9909</c:v>
                      </c:pt>
                      <c:pt idx="106">
                        <c:v>9907</c:v>
                      </c:pt>
                      <c:pt idx="107">
                        <c:v>9909</c:v>
                      </c:pt>
                      <c:pt idx="108">
                        <c:v>9911</c:v>
                      </c:pt>
                      <c:pt idx="109">
                        <c:v>9913</c:v>
                      </c:pt>
                      <c:pt idx="110">
                        <c:v>9905</c:v>
                      </c:pt>
                      <c:pt idx="111">
                        <c:v>9905</c:v>
                      </c:pt>
                      <c:pt idx="112">
                        <c:v>9905</c:v>
                      </c:pt>
                      <c:pt idx="113">
                        <c:v>9909</c:v>
                      </c:pt>
                      <c:pt idx="114">
                        <c:v>9899</c:v>
                      </c:pt>
                      <c:pt idx="115">
                        <c:v>9900</c:v>
                      </c:pt>
                      <c:pt idx="116">
                        <c:v>9900</c:v>
                      </c:pt>
                      <c:pt idx="117">
                        <c:v>9901</c:v>
                      </c:pt>
                      <c:pt idx="118">
                        <c:v>9901</c:v>
                      </c:pt>
                      <c:pt idx="119">
                        <c:v>9901</c:v>
                      </c:pt>
                      <c:pt idx="120">
                        <c:v>9905</c:v>
                      </c:pt>
                      <c:pt idx="121">
                        <c:v>9905</c:v>
                      </c:pt>
                      <c:pt idx="122">
                        <c:v>9902</c:v>
                      </c:pt>
                      <c:pt idx="123">
                        <c:v>9897</c:v>
                      </c:pt>
                      <c:pt idx="124">
                        <c:v>9897</c:v>
                      </c:pt>
                      <c:pt idx="125">
                        <c:v>9897</c:v>
                      </c:pt>
                      <c:pt idx="126">
                        <c:v>9897</c:v>
                      </c:pt>
                      <c:pt idx="127">
                        <c:v>9900</c:v>
                      </c:pt>
                      <c:pt idx="128">
                        <c:v>9898</c:v>
                      </c:pt>
                      <c:pt idx="129">
                        <c:v>9900</c:v>
                      </c:pt>
                      <c:pt idx="130">
                        <c:v>9894</c:v>
                      </c:pt>
                      <c:pt idx="131">
                        <c:v>9896</c:v>
                      </c:pt>
                      <c:pt idx="132">
                        <c:v>9896</c:v>
                      </c:pt>
                      <c:pt idx="133">
                        <c:v>9896</c:v>
                      </c:pt>
                      <c:pt idx="134">
                        <c:v>9896</c:v>
                      </c:pt>
                      <c:pt idx="135">
                        <c:v>9898</c:v>
                      </c:pt>
                      <c:pt idx="136">
                        <c:v>9896</c:v>
                      </c:pt>
                      <c:pt idx="137">
                        <c:v>9896</c:v>
                      </c:pt>
                      <c:pt idx="138">
                        <c:v>9896</c:v>
                      </c:pt>
                      <c:pt idx="139">
                        <c:v>9896</c:v>
                      </c:pt>
                      <c:pt idx="140">
                        <c:v>9896</c:v>
                      </c:pt>
                      <c:pt idx="141">
                        <c:v>9896</c:v>
                      </c:pt>
                      <c:pt idx="142">
                        <c:v>9896</c:v>
                      </c:pt>
                      <c:pt idx="143">
                        <c:v>9896</c:v>
                      </c:pt>
                      <c:pt idx="144">
                        <c:v>9896</c:v>
                      </c:pt>
                      <c:pt idx="145">
                        <c:v>9895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1119-487E-86F1-A5305110933B}"/>
                  </c:ext>
                </c:extLst>
              </c15:ser>
            </c15:filteredLineSeries>
            <c15:filteredLineSeries>
              <c15:ser>
                <c:idx val="17"/>
                <c:order val="1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Data'!$R$3</c15:sqref>
                        </c15:formulaRef>
                      </c:ext>
                    </c:extLst>
                    <c:strCache>
                      <c:ptCount val="1"/>
                      <c:pt idx="0">
                        <c:v>2022 # students Confirmed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Data'!$R$5:$R$150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46"/>
                      <c:pt idx="0">
                        <c:v>0</c:v>
                      </c:pt>
                      <c:pt idx="1">
                        <c:v>0</c:v>
                      </c:pt>
                      <c:pt idx="2">
                        <c:v>1</c:v>
                      </c:pt>
                      <c:pt idx="3">
                        <c:v>2</c:v>
                      </c:pt>
                      <c:pt idx="4">
                        <c:v>2</c:v>
                      </c:pt>
                      <c:pt idx="5">
                        <c:v>2</c:v>
                      </c:pt>
                      <c:pt idx="6">
                        <c:v>2</c:v>
                      </c:pt>
                      <c:pt idx="7">
                        <c:v>2</c:v>
                      </c:pt>
                      <c:pt idx="8">
                        <c:v>2</c:v>
                      </c:pt>
                      <c:pt idx="9">
                        <c:v>2</c:v>
                      </c:pt>
                      <c:pt idx="10">
                        <c:v>2</c:v>
                      </c:pt>
                      <c:pt idx="11">
                        <c:v>2</c:v>
                      </c:pt>
                      <c:pt idx="12">
                        <c:v>2</c:v>
                      </c:pt>
                      <c:pt idx="13">
                        <c:v>2</c:v>
                      </c:pt>
                      <c:pt idx="14">
                        <c:v>2</c:v>
                      </c:pt>
                      <c:pt idx="15">
                        <c:v>2</c:v>
                      </c:pt>
                      <c:pt idx="16">
                        <c:v>2</c:v>
                      </c:pt>
                      <c:pt idx="17">
                        <c:v>2</c:v>
                      </c:pt>
                      <c:pt idx="18">
                        <c:v>2</c:v>
                      </c:pt>
                      <c:pt idx="19">
                        <c:v>2</c:v>
                      </c:pt>
                      <c:pt idx="20">
                        <c:v>2</c:v>
                      </c:pt>
                      <c:pt idx="21">
                        <c:v>2</c:v>
                      </c:pt>
                      <c:pt idx="22">
                        <c:v>2</c:v>
                      </c:pt>
                      <c:pt idx="23">
                        <c:v>2</c:v>
                      </c:pt>
                      <c:pt idx="24">
                        <c:v>2</c:v>
                      </c:pt>
                      <c:pt idx="25">
                        <c:v>2</c:v>
                      </c:pt>
                      <c:pt idx="26">
                        <c:v>2</c:v>
                      </c:pt>
                      <c:pt idx="27">
                        <c:v>2</c:v>
                      </c:pt>
                      <c:pt idx="28">
                        <c:v>2</c:v>
                      </c:pt>
                      <c:pt idx="29">
                        <c:v>2</c:v>
                      </c:pt>
                      <c:pt idx="30">
                        <c:v>2</c:v>
                      </c:pt>
                      <c:pt idx="31">
                        <c:v>2</c:v>
                      </c:pt>
                      <c:pt idx="32">
                        <c:v>2</c:v>
                      </c:pt>
                      <c:pt idx="33">
                        <c:v>2</c:v>
                      </c:pt>
                      <c:pt idx="34">
                        <c:v>2</c:v>
                      </c:pt>
                      <c:pt idx="35">
                        <c:v>2</c:v>
                      </c:pt>
                      <c:pt idx="36">
                        <c:v>2</c:v>
                      </c:pt>
                      <c:pt idx="37">
                        <c:v>2</c:v>
                      </c:pt>
                      <c:pt idx="38">
                        <c:v>2</c:v>
                      </c:pt>
                      <c:pt idx="39">
                        <c:v>2</c:v>
                      </c:pt>
                      <c:pt idx="40">
                        <c:v>2</c:v>
                      </c:pt>
                      <c:pt idx="41">
                        <c:v>2</c:v>
                      </c:pt>
                      <c:pt idx="42">
                        <c:v>2</c:v>
                      </c:pt>
                      <c:pt idx="43">
                        <c:v>3</c:v>
                      </c:pt>
                      <c:pt idx="44">
                        <c:v>7</c:v>
                      </c:pt>
                      <c:pt idx="45">
                        <c:v>7</c:v>
                      </c:pt>
                      <c:pt idx="46">
                        <c:v>8</c:v>
                      </c:pt>
                      <c:pt idx="47">
                        <c:v>9</c:v>
                      </c:pt>
                      <c:pt idx="48">
                        <c:v>9</c:v>
                      </c:pt>
                      <c:pt idx="49">
                        <c:v>9</c:v>
                      </c:pt>
                      <c:pt idx="50">
                        <c:v>11</c:v>
                      </c:pt>
                      <c:pt idx="51">
                        <c:v>13</c:v>
                      </c:pt>
                      <c:pt idx="52">
                        <c:v>13</c:v>
                      </c:pt>
                      <c:pt idx="53">
                        <c:v>13</c:v>
                      </c:pt>
                      <c:pt idx="54">
                        <c:v>12</c:v>
                      </c:pt>
                      <c:pt idx="55">
                        <c:v>12</c:v>
                      </c:pt>
                      <c:pt idx="56">
                        <c:v>12</c:v>
                      </c:pt>
                      <c:pt idx="57">
                        <c:v>12</c:v>
                      </c:pt>
                      <c:pt idx="58">
                        <c:v>12</c:v>
                      </c:pt>
                      <c:pt idx="59">
                        <c:v>13</c:v>
                      </c:pt>
                      <c:pt idx="60">
                        <c:v>14</c:v>
                      </c:pt>
                      <c:pt idx="61">
                        <c:v>16</c:v>
                      </c:pt>
                      <c:pt idx="62">
                        <c:v>16</c:v>
                      </c:pt>
                      <c:pt idx="63">
                        <c:v>16</c:v>
                      </c:pt>
                      <c:pt idx="64">
                        <c:v>17</c:v>
                      </c:pt>
                      <c:pt idx="65">
                        <c:v>19</c:v>
                      </c:pt>
                      <c:pt idx="66">
                        <c:v>24</c:v>
                      </c:pt>
                      <c:pt idx="67">
                        <c:v>36</c:v>
                      </c:pt>
                      <c:pt idx="68">
                        <c:v>47</c:v>
                      </c:pt>
                      <c:pt idx="69">
                        <c:v>47</c:v>
                      </c:pt>
                      <c:pt idx="70">
                        <c:v>47</c:v>
                      </c:pt>
                      <c:pt idx="71">
                        <c:v>186</c:v>
                      </c:pt>
                      <c:pt idx="72">
                        <c:v>195</c:v>
                      </c:pt>
                      <c:pt idx="73">
                        <c:v>240</c:v>
                      </c:pt>
                      <c:pt idx="74">
                        <c:v>375</c:v>
                      </c:pt>
                      <c:pt idx="75">
                        <c:v>368</c:v>
                      </c:pt>
                      <c:pt idx="76">
                        <c:v>368</c:v>
                      </c:pt>
                      <c:pt idx="77">
                        <c:v>368</c:v>
                      </c:pt>
                      <c:pt idx="78">
                        <c:v>353</c:v>
                      </c:pt>
                      <c:pt idx="79">
                        <c:v>348</c:v>
                      </c:pt>
                      <c:pt idx="80">
                        <c:v>335</c:v>
                      </c:pt>
                      <c:pt idx="81">
                        <c:v>328</c:v>
                      </c:pt>
                      <c:pt idx="82">
                        <c:v>310</c:v>
                      </c:pt>
                      <c:pt idx="83">
                        <c:v>310</c:v>
                      </c:pt>
                      <c:pt idx="84">
                        <c:v>310</c:v>
                      </c:pt>
                      <c:pt idx="85">
                        <c:v>295</c:v>
                      </c:pt>
                      <c:pt idx="86">
                        <c:v>284</c:v>
                      </c:pt>
                      <c:pt idx="87">
                        <c:v>263</c:v>
                      </c:pt>
                      <c:pt idx="88">
                        <c:v>203</c:v>
                      </c:pt>
                      <c:pt idx="89">
                        <c:v>87</c:v>
                      </c:pt>
                      <c:pt idx="90">
                        <c:v>87</c:v>
                      </c:pt>
                      <c:pt idx="91">
                        <c:v>87</c:v>
                      </c:pt>
                      <c:pt idx="92">
                        <c:v>87</c:v>
                      </c:pt>
                      <c:pt idx="93">
                        <c:v>71</c:v>
                      </c:pt>
                      <c:pt idx="94">
                        <c:v>71</c:v>
                      </c:pt>
                      <c:pt idx="95">
                        <c:v>70</c:v>
                      </c:pt>
                      <c:pt idx="96">
                        <c:v>69</c:v>
                      </c:pt>
                      <c:pt idx="97">
                        <c:v>69</c:v>
                      </c:pt>
                      <c:pt idx="98">
                        <c:v>69</c:v>
                      </c:pt>
                      <c:pt idx="99">
                        <c:v>58</c:v>
                      </c:pt>
                      <c:pt idx="100">
                        <c:v>50</c:v>
                      </c:pt>
                      <c:pt idx="101">
                        <c:v>48</c:v>
                      </c:pt>
                      <c:pt idx="102">
                        <c:v>46</c:v>
                      </c:pt>
                      <c:pt idx="103">
                        <c:v>42</c:v>
                      </c:pt>
                      <c:pt idx="104">
                        <c:v>42</c:v>
                      </c:pt>
                      <c:pt idx="105">
                        <c:v>42</c:v>
                      </c:pt>
                      <c:pt idx="106">
                        <c:v>40</c:v>
                      </c:pt>
                      <c:pt idx="107">
                        <c:v>39</c:v>
                      </c:pt>
                      <c:pt idx="108">
                        <c:v>37</c:v>
                      </c:pt>
                      <c:pt idx="109">
                        <c:v>35</c:v>
                      </c:pt>
                      <c:pt idx="110">
                        <c:v>35</c:v>
                      </c:pt>
                      <c:pt idx="111">
                        <c:v>35</c:v>
                      </c:pt>
                      <c:pt idx="112">
                        <c:v>35</c:v>
                      </c:pt>
                      <c:pt idx="113">
                        <c:v>33</c:v>
                      </c:pt>
                      <c:pt idx="114">
                        <c:v>32</c:v>
                      </c:pt>
                      <c:pt idx="115">
                        <c:v>29</c:v>
                      </c:pt>
                      <c:pt idx="116">
                        <c:v>27</c:v>
                      </c:pt>
                      <c:pt idx="117">
                        <c:v>27</c:v>
                      </c:pt>
                      <c:pt idx="118">
                        <c:v>27</c:v>
                      </c:pt>
                      <c:pt idx="119">
                        <c:v>27</c:v>
                      </c:pt>
                      <c:pt idx="120">
                        <c:v>27</c:v>
                      </c:pt>
                      <c:pt idx="121">
                        <c:v>27</c:v>
                      </c:pt>
                      <c:pt idx="122">
                        <c:v>27</c:v>
                      </c:pt>
                      <c:pt idx="123">
                        <c:v>26</c:v>
                      </c:pt>
                      <c:pt idx="124">
                        <c:v>26</c:v>
                      </c:pt>
                      <c:pt idx="125">
                        <c:v>26</c:v>
                      </c:pt>
                      <c:pt idx="126">
                        <c:v>26</c:v>
                      </c:pt>
                      <c:pt idx="127">
                        <c:v>25</c:v>
                      </c:pt>
                      <c:pt idx="128">
                        <c:v>24</c:v>
                      </c:pt>
                      <c:pt idx="129">
                        <c:v>17</c:v>
                      </c:pt>
                      <c:pt idx="130">
                        <c:v>17</c:v>
                      </c:pt>
                      <c:pt idx="131">
                        <c:v>16</c:v>
                      </c:pt>
                      <c:pt idx="132">
                        <c:v>16</c:v>
                      </c:pt>
                      <c:pt idx="133">
                        <c:v>16</c:v>
                      </c:pt>
                      <c:pt idx="134">
                        <c:v>16</c:v>
                      </c:pt>
                      <c:pt idx="135">
                        <c:v>15</c:v>
                      </c:pt>
                      <c:pt idx="136">
                        <c:v>14</c:v>
                      </c:pt>
                      <c:pt idx="137">
                        <c:v>14</c:v>
                      </c:pt>
                      <c:pt idx="138">
                        <c:v>14</c:v>
                      </c:pt>
                      <c:pt idx="139">
                        <c:v>14</c:v>
                      </c:pt>
                      <c:pt idx="140">
                        <c:v>14</c:v>
                      </c:pt>
                      <c:pt idx="141">
                        <c:v>12</c:v>
                      </c:pt>
                      <c:pt idx="142">
                        <c:v>12</c:v>
                      </c:pt>
                      <c:pt idx="143">
                        <c:v>11</c:v>
                      </c:pt>
                      <c:pt idx="144">
                        <c:v>11</c:v>
                      </c:pt>
                      <c:pt idx="145">
                        <c:v>11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1119-487E-86F1-A5305110933B}"/>
                  </c:ext>
                </c:extLst>
              </c15:ser>
            </c15:filteredLineSeries>
            <c15:filteredLineSeries>
              <c15:ser>
                <c:idx val="20"/>
                <c:order val="1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Data'!$T$3</c15:sqref>
                        </c15:formulaRef>
                      </c:ext>
                    </c:extLst>
                    <c:strCache>
                      <c:ptCount val="1"/>
                      <c:pt idx="0">
                        <c:v>2022 Tuition Finalized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Data'!$T$5:$T$150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46"/>
                      <c:pt idx="0">
                        <c:v>0</c:v>
                      </c:pt>
                      <c:pt idx="1">
                        <c:v>0</c:v>
                      </c:pt>
                      <c:pt idx="2">
                        <c:v>234789.38</c:v>
                      </c:pt>
                      <c:pt idx="3">
                        <c:v>682485.52</c:v>
                      </c:pt>
                      <c:pt idx="4">
                        <c:v>944846</c:v>
                      </c:pt>
                      <c:pt idx="5">
                        <c:v>1134620.42</c:v>
                      </c:pt>
                      <c:pt idx="6">
                        <c:v>1134620.42</c:v>
                      </c:pt>
                      <c:pt idx="7">
                        <c:v>1134620.42</c:v>
                      </c:pt>
                      <c:pt idx="8">
                        <c:v>1411714.3199999998</c:v>
                      </c:pt>
                      <c:pt idx="9">
                        <c:v>1584561.5999999999</c:v>
                      </c:pt>
                      <c:pt idx="10">
                        <c:v>1751246.28</c:v>
                      </c:pt>
                      <c:pt idx="11">
                        <c:v>1976150</c:v>
                      </c:pt>
                      <c:pt idx="12">
                        <c:v>2178999.84</c:v>
                      </c:pt>
                      <c:pt idx="13">
                        <c:v>2178999.84</c:v>
                      </c:pt>
                      <c:pt idx="14">
                        <c:v>2178999.84</c:v>
                      </c:pt>
                      <c:pt idx="15">
                        <c:v>2543322.41</c:v>
                      </c:pt>
                      <c:pt idx="16">
                        <c:v>2736447.41</c:v>
                      </c:pt>
                      <c:pt idx="17">
                        <c:v>2960835.0500000003</c:v>
                      </c:pt>
                      <c:pt idx="18">
                        <c:v>3295577.99</c:v>
                      </c:pt>
                      <c:pt idx="19">
                        <c:v>3542723.41</c:v>
                      </c:pt>
                      <c:pt idx="20">
                        <c:v>3542723.41</c:v>
                      </c:pt>
                      <c:pt idx="21">
                        <c:v>3542723.41</c:v>
                      </c:pt>
                      <c:pt idx="22">
                        <c:v>4002238.37</c:v>
                      </c:pt>
                      <c:pt idx="23">
                        <c:v>4288274.0900000008</c:v>
                      </c:pt>
                      <c:pt idx="24">
                        <c:v>4942993.5599999996</c:v>
                      </c:pt>
                      <c:pt idx="25">
                        <c:v>5283635.96</c:v>
                      </c:pt>
                      <c:pt idx="26">
                        <c:v>5548202.1399999997</c:v>
                      </c:pt>
                      <c:pt idx="27">
                        <c:v>5548202.1399999997</c:v>
                      </c:pt>
                      <c:pt idx="28">
                        <c:v>5548202.1399999997</c:v>
                      </c:pt>
                      <c:pt idx="29">
                        <c:v>6263916.5199999996</c:v>
                      </c:pt>
                      <c:pt idx="30">
                        <c:v>6858123.0999999996</c:v>
                      </c:pt>
                      <c:pt idx="31">
                        <c:v>7461366.54</c:v>
                      </c:pt>
                      <c:pt idx="32">
                        <c:v>8089466.8600000003</c:v>
                      </c:pt>
                      <c:pt idx="33">
                        <c:v>8549983.4000000004</c:v>
                      </c:pt>
                      <c:pt idx="34">
                        <c:v>8549983.4000000004</c:v>
                      </c:pt>
                      <c:pt idx="35">
                        <c:v>8549983.4000000004</c:v>
                      </c:pt>
                      <c:pt idx="36">
                        <c:v>9857415.4199999999</c:v>
                      </c:pt>
                      <c:pt idx="37">
                        <c:v>10664143.140000001</c:v>
                      </c:pt>
                      <c:pt idx="38">
                        <c:v>12000254.880000001</c:v>
                      </c:pt>
                      <c:pt idx="39">
                        <c:v>12844126.66</c:v>
                      </c:pt>
                      <c:pt idx="40">
                        <c:v>13812518.42</c:v>
                      </c:pt>
                      <c:pt idx="41">
                        <c:v>13812518.42</c:v>
                      </c:pt>
                      <c:pt idx="42">
                        <c:v>13812518.42</c:v>
                      </c:pt>
                      <c:pt idx="43">
                        <c:v>15731271.939999999</c:v>
                      </c:pt>
                      <c:pt idx="44">
                        <c:v>17125423.98</c:v>
                      </c:pt>
                      <c:pt idx="45">
                        <c:v>18407591.359999999</c:v>
                      </c:pt>
                      <c:pt idx="46">
                        <c:v>20137264.369999997</c:v>
                      </c:pt>
                      <c:pt idx="47">
                        <c:v>21810282.150000002</c:v>
                      </c:pt>
                      <c:pt idx="48">
                        <c:v>21810282.150000002</c:v>
                      </c:pt>
                      <c:pt idx="49">
                        <c:v>21810282.150000002</c:v>
                      </c:pt>
                      <c:pt idx="50">
                        <c:v>27018942.830000002</c:v>
                      </c:pt>
                      <c:pt idx="51">
                        <c:v>30301159</c:v>
                      </c:pt>
                      <c:pt idx="52">
                        <c:v>30886848.889999997</c:v>
                      </c:pt>
                      <c:pt idx="53">
                        <c:v>31259929.859999999</c:v>
                      </c:pt>
                      <c:pt idx="54">
                        <c:v>31692071.84</c:v>
                      </c:pt>
                      <c:pt idx="55">
                        <c:v>31692071.84</c:v>
                      </c:pt>
                      <c:pt idx="56">
                        <c:v>31692071.84</c:v>
                      </c:pt>
                      <c:pt idx="57">
                        <c:v>31692071.84</c:v>
                      </c:pt>
                      <c:pt idx="58">
                        <c:v>32235592.949999999</c:v>
                      </c:pt>
                      <c:pt idx="59">
                        <c:v>32444576.310000002</c:v>
                      </c:pt>
                      <c:pt idx="60">
                        <c:v>32897753.199999999</c:v>
                      </c:pt>
                      <c:pt idx="61">
                        <c:v>33211697.689999998</c:v>
                      </c:pt>
                      <c:pt idx="62">
                        <c:v>33211697.689999998</c:v>
                      </c:pt>
                      <c:pt idx="63">
                        <c:v>33211697.689999998</c:v>
                      </c:pt>
                      <c:pt idx="64">
                        <c:v>33705623.960000001</c:v>
                      </c:pt>
                      <c:pt idx="65">
                        <c:v>34240216.100000001</c:v>
                      </c:pt>
                      <c:pt idx="66">
                        <c:v>34600936.330000006</c:v>
                      </c:pt>
                      <c:pt idx="67">
                        <c:v>35010389.869999997</c:v>
                      </c:pt>
                      <c:pt idx="68">
                        <c:v>35494068.089999996</c:v>
                      </c:pt>
                      <c:pt idx="69">
                        <c:v>35494068.089999996</c:v>
                      </c:pt>
                      <c:pt idx="70">
                        <c:v>35494068.089999996</c:v>
                      </c:pt>
                      <c:pt idx="71">
                        <c:v>36585652.759999998</c:v>
                      </c:pt>
                      <c:pt idx="72">
                        <c:v>37592349.560000002</c:v>
                      </c:pt>
                      <c:pt idx="73">
                        <c:v>37649659.509999998</c:v>
                      </c:pt>
                      <c:pt idx="74">
                        <c:v>37668306.310000002</c:v>
                      </c:pt>
                      <c:pt idx="75">
                        <c:v>37733490.509999998</c:v>
                      </c:pt>
                      <c:pt idx="76">
                        <c:v>37733490.509999998</c:v>
                      </c:pt>
                      <c:pt idx="77">
                        <c:v>37733490.509999998</c:v>
                      </c:pt>
                      <c:pt idx="78">
                        <c:v>37808682.769999996</c:v>
                      </c:pt>
                      <c:pt idx="79">
                        <c:v>37859493.729999997</c:v>
                      </c:pt>
                      <c:pt idx="80">
                        <c:v>37911432.07</c:v>
                      </c:pt>
                      <c:pt idx="81">
                        <c:v>37976703.75</c:v>
                      </c:pt>
                      <c:pt idx="82">
                        <c:v>38060437.530000001</c:v>
                      </c:pt>
                      <c:pt idx="83">
                        <c:v>38060437.530000001</c:v>
                      </c:pt>
                      <c:pt idx="84">
                        <c:v>38060437.530000001</c:v>
                      </c:pt>
                      <c:pt idx="85">
                        <c:v>38139016.850000001</c:v>
                      </c:pt>
                      <c:pt idx="86">
                        <c:v>38156122.5</c:v>
                      </c:pt>
                      <c:pt idx="87">
                        <c:v>38275256.960000001</c:v>
                      </c:pt>
                      <c:pt idx="88">
                        <c:v>38602168.189999998</c:v>
                      </c:pt>
                      <c:pt idx="89">
                        <c:v>38665073.810000002</c:v>
                      </c:pt>
                      <c:pt idx="90">
                        <c:v>38665073.810000002</c:v>
                      </c:pt>
                      <c:pt idx="91">
                        <c:v>38665073.810000002</c:v>
                      </c:pt>
                      <c:pt idx="92">
                        <c:v>38665073.810000002</c:v>
                      </c:pt>
                      <c:pt idx="93">
                        <c:v>38704895.68</c:v>
                      </c:pt>
                      <c:pt idx="94">
                        <c:v>38711270.289999999</c:v>
                      </c:pt>
                      <c:pt idx="95">
                        <c:v>38709383.380000003</c:v>
                      </c:pt>
                      <c:pt idx="96">
                        <c:v>38716044.5</c:v>
                      </c:pt>
                      <c:pt idx="97">
                        <c:v>38716044.5</c:v>
                      </c:pt>
                      <c:pt idx="98">
                        <c:v>38716044.5</c:v>
                      </c:pt>
                      <c:pt idx="99">
                        <c:v>38744023.450000003</c:v>
                      </c:pt>
                      <c:pt idx="100">
                        <c:v>38750600.779999994</c:v>
                      </c:pt>
                      <c:pt idx="101">
                        <c:v>38748196.710000001</c:v>
                      </c:pt>
                      <c:pt idx="102">
                        <c:v>38741927.670000002</c:v>
                      </c:pt>
                      <c:pt idx="103">
                        <c:v>38777112.959999993</c:v>
                      </c:pt>
                      <c:pt idx="104">
                        <c:v>38777112.959999993</c:v>
                      </c:pt>
                      <c:pt idx="105">
                        <c:v>38777112.959999993</c:v>
                      </c:pt>
                      <c:pt idx="106">
                        <c:v>38773997.25</c:v>
                      </c:pt>
                      <c:pt idx="107">
                        <c:v>38778203.450000003</c:v>
                      </c:pt>
                      <c:pt idx="108">
                        <c:v>38781133.25</c:v>
                      </c:pt>
                      <c:pt idx="109">
                        <c:v>38809948.329999998</c:v>
                      </c:pt>
                      <c:pt idx="110">
                        <c:v>38809948.329999998</c:v>
                      </c:pt>
                      <c:pt idx="111">
                        <c:v>38809948.329999998</c:v>
                      </c:pt>
                      <c:pt idx="112">
                        <c:v>38809948.329999998</c:v>
                      </c:pt>
                      <c:pt idx="113">
                        <c:v>38830843.149999999</c:v>
                      </c:pt>
                      <c:pt idx="114">
                        <c:v>38845056.759999998</c:v>
                      </c:pt>
                      <c:pt idx="115">
                        <c:v>38847419.030000001</c:v>
                      </c:pt>
                      <c:pt idx="116">
                        <c:v>38851420.039999999</c:v>
                      </c:pt>
                      <c:pt idx="117">
                        <c:v>38848504.119999997</c:v>
                      </c:pt>
                      <c:pt idx="118">
                        <c:v>38848504.119999997</c:v>
                      </c:pt>
                      <c:pt idx="119">
                        <c:v>38848504.119999997</c:v>
                      </c:pt>
                      <c:pt idx="120">
                        <c:v>38907316.589999996</c:v>
                      </c:pt>
                      <c:pt idx="121">
                        <c:v>38907316.589999996</c:v>
                      </c:pt>
                      <c:pt idx="122">
                        <c:v>38910730</c:v>
                      </c:pt>
                      <c:pt idx="123">
                        <c:v>38924771.009999998</c:v>
                      </c:pt>
                      <c:pt idx="124">
                        <c:v>38924771.009999998</c:v>
                      </c:pt>
                      <c:pt idx="125">
                        <c:v>38924771.009999998</c:v>
                      </c:pt>
                      <c:pt idx="126">
                        <c:v>38924771.009999998</c:v>
                      </c:pt>
                      <c:pt idx="127">
                        <c:v>38942483.640000001</c:v>
                      </c:pt>
                      <c:pt idx="128">
                        <c:v>38954343.840000004</c:v>
                      </c:pt>
                      <c:pt idx="129">
                        <c:v>38955771.539999999</c:v>
                      </c:pt>
                      <c:pt idx="130">
                        <c:v>38955771.539999999</c:v>
                      </c:pt>
                      <c:pt idx="131">
                        <c:v>38970110.5</c:v>
                      </c:pt>
                      <c:pt idx="132">
                        <c:v>38970110.5</c:v>
                      </c:pt>
                      <c:pt idx="133">
                        <c:v>38970110.5</c:v>
                      </c:pt>
                      <c:pt idx="134">
                        <c:v>38969019.700000003</c:v>
                      </c:pt>
                      <c:pt idx="135">
                        <c:v>38969016.579999998</c:v>
                      </c:pt>
                      <c:pt idx="136">
                        <c:v>38970682.380000003</c:v>
                      </c:pt>
                      <c:pt idx="137">
                        <c:v>38970682.380000003</c:v>
                      </c:pt>
                      <c:pt idx="138">
                        <c:v>38970682.380000003</c:v>
                      </c:pt>
                      <c:pt idx="139">
                        <c:v>38970682.380000003</c:v>
                      </c:pt>
                      <c:pt idx="140">
                        <c:v>38970682.380000003</c:v>
                      </c:pt>
                      <c:pt idx="141">
                        <c:v>38970682.380000003</c:v>
                      </c:pt>
                      <c:pt idx="142">
                        <c:v>38960496.579999998</c:v>
                      </c:pt>
                      <c:pt idx="143">
                        <c:v>38963254.18</c:v>
                      </c:pt>
                      <c:pt idx="144">
                        <c:v>38960772.340000004</c:v>
                      </c:pt>
                      <c:pt idx="145">
                        <c:v>38959589.259999998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2-1119-487E-86F1-A5305110933B}"/>
                  </c:ext>
                </c:extLst>
              </c15:ser>
            </c15:filteredLineSeries>
            <c15:filteredLineSeries>
              <c15:ser>
                <c:idx val="10"/>
                <c:order val="1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Data'!$U$3</c15:sqref>
                        </c15:formulaRef>
                      </c:ext>
                    </c:extLst>
                    <c:strCache>
                      <c:ptCount val="1"/>
                      <c:pt idx="0">
                        <c:v>2022 Tuition Confirmed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Data'!$U$5:$U$150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4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  <c:pt idx="36">
                        <c:v>0</c:v>
                      </c:pt>
                      <c:pt idx="37">
                        <c:v>0</c:v>
                      </c:pt>
                      <c:pt idx="38">
                        <c:v>0</c:v>
                      </c:pt>
                      <c:pt idx="39">
                        <c:v>0</c:v>
                      </c:pt>
                      <c:pt idx="40">
                        <c:v>0</c:v>
                      </c:pt>
                      <c:pt idx="41">
                        <c:v>0</c:v>
                      </c:pt>
                      <c:pt idx="42">
                        <c:v>0</c:v>
                      </c:pt>
                      <c:pt idx="43">
                        <c:v>0</c:v>
                      </c:pt>
                      <c:pt idx="44">
                        <c:v>0</c:v>
                      </c:pt>
                      <c:pt idx="45">
                        <c:v>0</c:v>
                      </c:pt>
                      <c:pt idx="46">
                        <c:v>0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2117</c:v>
                      </c:pt>
                      <c:pt idx="51">
                        <c:v>3023.72</c:v>
                      </c:pt>
                      <c:pt idx="52">
                        <c:v>3023.72</c:v>
                      </c:pt>
                      <c:pt idx="53">
                        <c:v>3023.72</c:v>
                      </c:pt>
                      <c:pt idx="54">
                        <c:v>3023.72</c:v>
                      </c:pt>
                      <c:pt idx="55">
                        <c:v>3023.72</c:v>
                      </c:pt>
                      <c:pt idx="56">
                        <c:v>3023.72</c:v>
                      </c:pt>
                      <c:pt idx="57">
                        <c:v>3023.72</c:v>
                      </c:pt>
                      <c:pt idx="58">
                        <c:v>3023.72</c:v>
                      </c:pt>
                      <c:pt idx="59">
                        <c:v>4287.12</c:v>
                      </c:pt>
                      <c:pt idx="60">
                        <c:v>4287.12</c:v>
                      </c:pt>
                      <c:pt idx="61">
                        <c:v>12211.12</c:v>
                      </c:pt>
                      <c:pt idx="62">
                        <c:v>12211.12</c:v>
                      </c:pt>
                      <c:pt idx="63">
                        <c:v>12211.12</c:v>
                      </c:pt>
                      <c:pt idx="64">
                        <c:v>12211.12</c:v>
                      </c:pt>
                      <c:pt idx="65">
                        <c:v>14968.72</c:v>
                      </c:pt>
                      <c:pt idx="66">
                        <c:v>47607.4</c:v>
                      </c:pt>
                      <c:pt idx="67">
                        <c:v>100614.02</c:v>
                      </c:pt>
                      <c:pt idx="68">
                        <c:v>140758.57999999999</c:v>
                      </c:pt>
                      <c:pt idx="69">
                        <c:v>140758.57999999999</c:v>
                      </c:pt>
                      <c:pt idx="70">
                        <c:v>140758.57999999999</c:v>
                      </c:pt>
                      <c:pt idx="71">
                        <c:v>808149.78</c:v>
                      </c:pt>
                      <c:pt idx="72">
                        <c:v>977152.92</c:v>
                      </c:pt>
                      <c:pt idx="73">
                        <c:v>1304442.6399999999</c:v>
                      </c:pt>
                      <c:pt idx="74">
                        <c:v>1841109.58</c:v>
                      </c:pt>
                      <c:pt idx="75">
                        <c:v>1778223.38</c:v>
                      </c:pt>
                      <c:pt idx="76">
                        <c:v>1778223.38</c:v>
                      </c:pt>
                      <c:pt idx="77">
                        <c:v>1778223.38</c:v>
                      </c:pt>
                      <c:pt idx="78">
                        <c:v>1698464.76</c:v>
                      </c:pt>
                      <c:pt idx="79">
                        <c:v>1664971.56</c:v>
                      </c:pt>
                      <c:pt idx="80">
                        <c:v>1618098.42</c:v>
                      </c:pt>
                      <c:pt idx="81">
                        <c:v>1563172.42</c:v>
                      </c:pt>
                      <c:pt idx="82">
                        <c:v>1457268.04</c:v>
                      </c:pt>
                      <c:pt idx="83">
                        <c:v>1457268.04</c:v>
                      </c:pt>
                      <c:pt idx="84">
                        <c:v>1457268.04</c:v>
                      </c:pt>
                      <c:pt idx="85">
                        <c:v>1379549.72</c:v>
                      </c:pt>
                      <c:pt idx="86">
                        <c:v>1318683.2</c:v>
                      </c:pt>
                      <c:pt idx="87">
                        <c:v>1195387.6200000001</c:v>
                      </c:pt>
                      <c:pt idx="88">
                        <c:v>861401.1</c:v>
                      </c:pt>
                      <c:pt idx="89">
                        <c:v>457393.04</c:v>
                      </c:pt>
                      <c:pt idx="90">
                        <c:v>457393.04</c:v>
                      </c:pt>
                      <c:pt idx="91">
                        <c:v>457393.04</c:v>
                      </c:pt>
                      <c:pt idx="92">
                        <c:v>457393.04</c:v>
                      </c:pt>
                      <c:pt idx="93">
                        <c:v>393793.32</c:v>
                      </c:pt>
                      <c:pt idx="94">
                        <c:v>391489.08</c:v>
                      </c:pt>
                      <c:pt idx="95">
                        <c:v>384169.08</c:v>
                      </c:pt>
                      <c:pt idx="96">
                        <c:v>383479.68</c:v>
                      </c:pt>
                      <c:pt idx="97">
                        <c:v>383479.68</c:v>
                      </c:pt>
                      <c:pt idx="98">
                        <c:v>383479.68</c:v>
                      </c:pt>
                      <c:pt idx="99">
                        <c:v>343394.82</c:v>
                      </c:pt>
                      <c:pt idx="100">
                        <c:v>324102.24</c:v>
                      </c:pt>
                      <c:pt idx="101">
                        <c:v>309158.15999999997</c:v>
                      </c:pt>
                      <c:pt idx="102">
                        <c:v>291434.15999999997</c:v>
                      </c:pt>
                      <c:pt idx="103">
                        <c:v>255635.76</c:v>
                      </c:pt>
                      <c:pt idx="104">
                        <c:v>255635.76</c:v>
                      </c:pt>
                      <c:pt idx="105">
                        <c:v>255635.76</c:v>
                      </c:pt>
                      <c:pt idx="106">
                        <c:v>240691.68</c:v>
                      </c:pt>
                      <c:pt idx="107">
                        <c:v>229371.68</c:v>
                      </c:pt>
                      <c:pt idx="108">
                        <c:v>214179.08</c:v>
                      </c:pt>
                      <c:pt idx="109">
                        <c:v>199235</c:v>
                      </c:pt>
                      <c:pt idx="110">
                        <c:v>199235</c:v>
                      </c:pt>
                      <c:pt idx="111">
                        <c:v>199235</c:v>
                      </c:pt>
                      <c:pt idx="112">
                        <c:v>199235</c:v>
                      </c:pt>
                      <c:pt idx="113">
                        <c:v>179771</c:v>
                      </c:pt>
                      <c:pt idx="114">
                        <c:v>166187</c:v>
                      </c:pt>
                      <c:pt idx="115">
                        <c:v>151222.39999999999</c:v>
                      </c:pt>
                      <c:pt idx="116">
                        <c:v>145020.79999999999</c:v>
                      </c:pt>
                      <c:pt idx="117">
                        <c:v>145020.79999999999</c:v>
                      </c:pt>
                      <c:pt idx="118">
                        <c:v>145020.79999999999</c:v>
                      </c:pt>
                      <c:pt idx="119">
                        <c:v>145020.79999999999</c:v>
                      </c:pt>
                      <c:pt idx="120">
                        <c:v>145020.79999999999</c:v>
                      </c:pt>
                      <c:pt idx="121">
                        <c:v>145020.79999999999</c:v>
                      </c:pt>
                      <c:pt idx="122">
                        <c:v>145020.79999999999</c:v>
                      </c:pt>
                      <c:pt idx="123">
                        <c:v>131436.79999999999</c:v>
                      </c:pt>
                      <c:pt idx="124">
                        <c:v>131436.79999999999</c:v>
                      </c:pt>
                      <c:pt idx="125">
                        <c:v>131436.79999999999</c:v>
                      </c:pt>
                      <c:pt idx="126">
                        <c:v>131436.79999999999</c:v>
                      </c:pt>
                      <c:pt idx="127">
                        <c:v>128679.2</c:v>
                      </c:pt>
                      <c:pt idx="128">
                        <c:v>120579.2</c:v>
                      </c:pt>
                      <c:pt idx="129">
                        <c:v>92062.2</c:v>
                      </c:pt>
                      <c:pt idx="130">
                        <c:v>92062.2</c:v>
                      </c:pt>
                      <c:pt idx="131">
                        <c:v>78478.2</c:v>
                      </c:pt>
                      <c:pt idx="132">
                        <c:v>78478.2</c:v>
                      </c:pt>
                      <c:pt idx="133">
                        <c:v>78478.2</c:v>
                      </c:pt>
                      <c:pt idx="134">
                        <c:v>78478.2</c:v>
                      </c:pt>
                      <c:pt idx="135">
                        <c:v>78478.2</c:v>
                      </c:pt>
                      <c:pt idx="136">
                        <c:v>77099.399999999994</c:v>
                      </c:pt>
                      <c:pt idx="137">
                        <c:v>77099.399999999994</c:v>
                      </c:pt>
                      <c:pt idx="138">
                        <c:v>77099.399999999994</c:v>
                      </c:pt>
                      <c:pt idx="139">
                        <c:v>77099.399999999994</c:v>
                      </c:pt>
                      <c:pt idx="140">
                        <c:v>77099.399999999994</c:v>
                      </c:pt>
                      <c:pt idx="141">
                        <c:v>71859.839999999997</c:v>
                      </c:pt>
                      <c:pt idx="142">
                        <c:v>74580</c:v>
                      </c:pt>
                      <c:pt idx="143">
                        <c:v>71822.399999999994</c:v>
                      </c:pt>
                      <c:pt idx="144">
                        <c:v>71822.399999999994</c:v>
                      </c:pt>
                      <c:pt idx="145">
                        <c:v>70720.38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1119-487E-86F1-A5305110933B}"/>
                  </c:ext>
                </c:extLst>
              </c15:ser>
            </c15:filteredLineSeries>
            <c15:filteredLineSeries>
              <c15:ser>
                <c:idx val="18"/>
                <c:order val="2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Data'!$V$3</c15:sqref>
                        </c15:formulaRef>
                      </c:ext>
                    </c:extLst>
                    <c:strCache>
                      <c:ptCount val="1"/>
                      <c:pt idx="0">
                        <c:v>2022 Total Assessed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Data'!$V$5:$V$150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46"/>
                      <c:pt idx="0">
                        <c:v>34221892.700000003</c:v>
                      </c:pt>
                      <c:pt idx="1">
                        <c:v>34221892.700000003</c:v>
                      </c:pt>
                      <c:pt idx="2">
                        <c:v>33841735.590000004</c:v>
                      </c:pt>
                      <c:pt idx="3">
                        <c:v>34121858.560000002</c:v>
                      </c:pt>
                      <c:pt idx="4">
                        <c:v>34259370</c:v>
                      </c:pt>
                      <c:pt idx="5">
                        <c:v>34573482.520000003</c:v>
                      </c:pt>
                      <c:pt idx="6">
                        <c:v>34573482.520000003</c:v>
                      </c:pt>
                      <c:pt idx="7">
                        <c:v>34573482.520000003</c:v>
                      </c:pt>
                      <c:pt idx="8">
                        <c:v>35881001.18</c:v>
                      </c:pt>
                      <c:pt idx="9">
                        <c:v>35779364.039999999</c:v>
                      </c:pt>
                      <c:pt idx="10">
                        <c:v>36000483.270000003</c:v>
                      </c:pt>
                      <c:pt idx="11">
                        <c:v>36238697</c:v>
                      </c:pt>
                      <c:pt idx="12">
                        <c:v>36398565.140000001</c:v>
                      </c:pt>
                      <c:pt idx="13">
                        <c:v>36398565.140000001</c:v>
                      </c:pt>
                      <c:pt idx="14">
                        <c:v>36398565.140000001</c:v>
                      </c:pt>
                      <c:pt idx="15">
                        <c:v>36586656.239999995</c:v>
                      </c:pt>
                      <c:pt idx="16">
                        <c:v>36806588.459999993</c:v>
                      </c:pt>
                      <c:pt idx="17">
                        <c:v>37028097.669999994</c:v>
                      </c:pt>
                      <c:pt idx="18">
                        <c:v>37099496.649999999</c:v>
                      </c:pt>
                      <c:pt idx="19">
                        <c:v>37220453.629999995</c:v>
                      </c:pt>
                      <c:pt idx="20">
                        <c:v>37220453.629999995</c:v>
                      </c:pt>
                      <c:pt idx="21">
                        <c:v>37220453.629999995</c:v>
                      </c:pt>
                      <c:pt idx="22">
                        <c:v>37234204.909999996</c:v>
                      </c:pt>
                      <c:pt idx="23">
                        <c:v>38112477.5</c:v>
                      </c:pt>
                      <c:pt idx="24">
                        <c:v>38323263.460000001</c:v>
                      </c:pt>
                      <c:pt idx="25">
                        <c:v>38531878.560000002</c:v>
                      </c:pt>
                      <c:pt idx="26">
                        <c:v>38659448.640000001</c:v>
                      </c:pt>
                      <c:pt idx="27">
                        <c:v>38659448.640000001</c:v>
                      </c:pt>
                      <c:pt idx="28">
                        <c:v>38659448.640000001</c:v>
                      </c:pt>
                      <c:pt idx="29">
                        <c:v>38809466.57</c:v>
                      </c:pt>
                      <c:pt idx="30">
                        <c:v>38920404.450000003</c:v>
                      </c:pt>
                      <c:pt idx="31">
                        <c:v>39054032.700000003</c:v>
                      </c:pt>
                      <c:pt idx="32">
                        <c:v>39248741.990000002</c:v>
                      </c:pt>
                      <c:pt idx="33">
                        <c:v>39414680.039999999</c:v>
                      </c:pt>
                      <c:pt idx="34">
                        <c:v>39414680.039999999</c:v>
                      </c:pt>
                      <c:pt idx="35">
                        <c:v>39414680.039999999</c:v>
                      </c:pt>
                      <c:pt idx="36">
                        <c:v>39625572.390000001</c:v>
                      </c:pt>
                      <c:pt idx="37">
                        <c:v>39819729.939999998</c:v>
                      </c:pt>
                      <c:pt idx="38">
                        <c:v>39883064.649999999</c:v>
                      </c:pt>
                      <c:pt idx="39">
                        <c:v>39842333.140000001</c:v>
                      </c:pt>
                      <c:pt idx="40">
                        <c:v>40058679.25</c:v>
                      </c:pt>
                      <c:pt idx="41">
                        <c:v>40058679.25</c:v>
                      </c:pt>
                      <c:pt idx="42">
                        <c:v>40058679.25</c:v>
                      </c:pt>
                      <c:pt idx="43">
                        <c:v>40194222.619999997</c:v>
                      </c:pt>
                      <c:pt idx="44">
                        <c:v>40292789.230000004</c:v>
                      </c:pt>
                      <c:pt idx="45">
                        <c:v>40361231.730000004</c:v>
                      </c:pt>
                      <c:pt idx="46">
                        <c:v>40553323.339999996</c:v>
                      </c:pt>
                      <c:pt idx="47">
                        <c:v>40647031.340000004</c:v>
                      </c:pt>
                      <c:pt idx="48">
                        <c:v>40647031.340000004</c:v>
                      </c:pt>
                      <c:pt idx="49">
                        <c:v>40647031.340000004</c:v>
                      </c:pt>
                      <c:pt idx="50">
                        <c:v>40872013.560000002</c:v>
                      </c:pt>
                      <c:pt idx="51">
                        <c:v>41136938.259999998</c:v>
                      </c:pt>
                      <c:pt idx="52">
                        <c:v>41197894.019999996</c:v>
                      </c:pt>
                      <c:pt idx="53">
                        <c:v>41019147.5</c:v>
                      </c:pt>
                      <c:pt idx="54">
                        <c:v>40962697.370000005</c:v>
                      </c:pt>
                      <c:pt idx="55">
                        <c:v>40962697.370000005</c:v>
                      </c:pt>
                      <c:pt idx="56">
                        <c:v>40962697.370000005</c:v>
                      </c:pt>
                      <c:pt idx="57">
                        <c:v>40962697.370000005</c:v>
                      </c:pt>
                      <c:pt idx="58">
                        <c:v>40925821.100000001</c:v>
                      </c:pt>
                      <c:pt idx="59">
                        <c:v>40919747.170000002</c:v>
                      </c:pt>
                      <c:pt idx="60">
                        <c:v>40799047.769999996</c:v>
                      </c:pt>
                      <c:pt idx="61">
                        <c:v>40808276.409999996</c:v>
                      </c:pt>
                      <c:pt idx="62">
                        <c:v>40808276.409999996</c:v>
                      </c:pt>
                      <c:pt idx="63">
                        <c:v>40808276.409999996</c:v>
                      </c:pt>
                      <c:pt idx="64">
                        <c:v>40828979.780000001</c:v>
                      </c:pt>
                      <c:pt idx="65">
                        <c:v>40646857.780000001</c:v>
                      </c:pt>
                      <c:pt idx="66">
                        <c:v>40551711.830000006</c:v>
                      </c:pt>
                      <c:pt idx="67">
                        <c:v>40429426.979999997</c:v>
                      </c:pt>
                      <c:pt idx="68">
                        <c:v>40337377.179999992</c:v>
                      </c:pt>
                      <c:pt idx="69">
                        <c:v>40337377.179999992</c:v>
                      </c:pt>
                      <c:pt idx="70">
                        <c:v>40337377.179999992</c:v>
                      </c:pt>
                      <c:pt idx="71">
                        <c:v>40291795.960000001</c:v>
                      </c:pt>
                      <c:pt idx="72">
                        <c:v>40177867.840000004</c:v>
                      </c:pt>
                      <c:pt idx="73">
                        <c:v>38954102.149999999</c:v>
                      </c:pt>
                      <c:pt idx="74">
                        <c:v>39509415.890000001</c:v>
                      </c:pt>
                      <c:pt idx="75">
                        <c:v>39511713.890000001</c:v>
                      </c:pt>
                      <c:pt idx="76">
                        <c:v>39511713.890000001</c:v>
                      </c:pt>
                      <c:pt idx="77">
                        <c:v>39511713.890000001</c:v>
                      </c:pt>
                      <c:pt idx="78">
                        <c:v>39508526.329999998</c:v>
                      </c:pt>
                      <c:pt idx="79">
                        <c:v>39525844.089999996</c:v>
                      </c:pt>
                      <c:pt idx="80">
                        <c:v>39540939.880000003</c:v>
                      </c:pt>
                      <c:pt idx="81">
                        <c:v>39555546.299999997</c:v>
                      </c:pt>
                      <c:pt idx="82">
                        <c:v>39531365.700000003</c:v>
                      </c:pt>
                      <c:pt idx="83">
                        <c:v>39531365.700000003</c:v>
                      </c:pt>
                      <c:pt idx="84">
                        <c:v>39531365.700000003</c:v>
                      </c:pt>
                      <c:pt idx="85">
                        <c:v>39533825.940000005</c:v>
                      </c:pt>
                      <c:pt idx="86">
                        <c:v>39494417.710000001</c:v>
                      </c:pt>
                      <c:pt idx="87">
                        <c:v>39489507.399999999</c:v>
                      </c:pt>
                      <c:pt idx="88">
                        <c:v>39475603.119999997</c:v>
                      </c:pt>
                      <c:pt idx="89">
                        <c:v>39144438.340000004</c:v>
                      </c:pt>
                      <c:pt idx="90">
                        <c:v>39144438.340000004</c:v>
                      </c:pt>
                      <c:pt idx="91">
                        <c:v>39144438.340000004</c:v>
                      </c:pt>
                      <c:pt idx="92">
                        <c:v>39144438.340000004</c:v>
                      </c:pt>
                      <c:pt idx="93">
                        <c:v>39124033.759999998</c:v>
                      </c:pt>
                      <c:pt idx="94">
                        <c:v>39124493.359999999</c:v>
                      </c:pt>
                      <c:pt idx="95">
                        <c:v>39133471.670000002</c:v>
                      </c:pt>
                      <c:pt idx="96">
                        <c:v>39124998.390000001</c:v>
                      </c:pt>
                      <c:pt idx="97">
                        <c:v>39124998.390000001</c:v>
                      </c:pt>
                      <c:pt idx="98">
                        <c:v>39124998.390000001</c:v>
                      </c:pt>
                      <c:pt idx="99">
                        <c:v>39112098.600000001</c:v>
                      </c:pt>
                      <c:pt idx="100">
                        <c:v>39099213.839999996</c:v>
                      </c:pt>
                      <c:pt idx="101">
                        <c:v>39077275.420000002</c:v>
                      </c:pt>
                      <c:pt idx="102">
                        <c:v>39054189.100000001</c:v>
                      </c:pt>
                      <c:pt idx="103">
                        <c:v>39053405.979999997</c:v>
                      </c:pt>
                      <c:pt idx="104">
                        <c:v>39053405.979999997</c:v>
                      </c:pt>
                      <c:pt idx="105">
                        <c:v>39053405.979999997</c:v>
                      </c:pt>
                      <c:pt idx="106">
                        <c:v>39036196.240000002</c:v>
                      </c:pt>
                      <c:pt idx="107">
                        <c:v>39028221.440000005</c:v>
                      </c:pt>
                      <c:pt idx="108">
                        <c:v>39013428.649999999</c:v>
                      </c:pt>
                      <c:pt idx="109">
                        <c:v>39027299.649999999</c:v>
                      </c:pt>
                      <c:pt idx="110">
                        <c:v>39027299.649999999</c:v>
                      </c:pt>
                      <c:pt idx="111">
                        <c:v>39027299.649999999</c:v>
                      </c:pt>
                      <c:pt idx="112">
                        <c:v>39027299.649999999</c:v>
                      </c:pt>
                      <c:pt idx="113">
                        <c:v>39028787.140000001</c:v>
                      </c:pt>
                      <c:pt idx="114">
                        <c:v>39030855.339999996</c:v>
                      </c:pt>
                      <c:pt idx="115">
                        <c:v>39016247.719999999</c:v>
                      </c:pt>
                      <c:pt idx="116">
                        <c:v>39015945.32</c:v>
                      </c:pt>
                      <c:pt idx="117">
                        <c:v>39013029.399999999</c:v>
                      </c:pt>
                      <c:pt idx="118">
                        <c:v>39013029.399999999</c:v>
                      </c:pt>
                      <c:pt idx="119">
                        <c:v>39013029.399999999</c:v>
                      </c:pt>
                      <c:pt idx="120">
                        <c:v>39060489.589999996</c:v>
                      </c:pt>
                      <c:pt idx="121">
                        <c:v>39060489.589999996</c:v>
                      </c:pt>
                      <c:pt idx="122">
                        <c:v>39063732.990000002</c:v>
                      </c:pt>
                      <c:pt idx="123">
                        <c:v>39077603.989999995</c:v>
                      </c:pt>
                      <c:pt idx="124">
                        <c:v>39077603.989999995</c:v>
                      </c:pt>
                      <c:pt idx="125">
                        <c:v>39077603.989999995</c:v>
                      </c:pt>
                      <c:pt idx="126">
                        <c:v>39077603.989999995</c:v>
                      </c:pt>
                      <c:pt idx="127">
                        <c:v>39078464.990000002</c:v>
                      </c:pt>
                      <c:pt idx="128">
                        <c:v>39092728.190000005</c:v>
                      </c:pt>
                      <c:pt idx="129">
                        <c:v>39065752.229999997</c:v>
                      </c:pt>
                      <c:pt idx="130">
                        <c:v>39066432.269999996</c:v>
                      </c:pt>
                      <c:pt idx="131">
                        <c:v>39066779.590000004</c:v>
                      </c:pt>
                      <c:pt idx="132">
                        <c:v>39066779.590000004</c:v>
                      </c:pt>
                      <c:pt idx="133">
                        <c:v>39066779.590000004</c:v>
                      </c:pt>
                      <c:pt idx="134">
                        <c:v>39065688.790000007</c:v>
                      </c:pt>
                      <c:pt idx="135">
                        <c:v>39055696.350000001</c:v>
                      </c:pt>
                      <c:pt idx="136">
                        <c:v>39055696.350000001</c:v>
                      </c:pt>
                      <c:pt idx="137">
                        <c:v>39055696.350000001</c:v>
                      </c:pt>
                      <c:pt idx="138">
                        <c:v>39055696.350000001</c:v>
                      </c:pt>
                      <c:pt idx="139">
                        <c:v>39055696.350000001</c:v>
                      </c:pt>
                      <c:pt idx="140">
                        <c:v>39055696.350000001</c:v>
                      </c:pt>
                      <c:pt idx="141">
                        <c:v>39050683.470000006</c:v>
                      </c:pt>
                      <c:pt idx="142">
                        <c:v>39040630.239999995</c:v>
                      </c:pt>
                      <c:pt idx="143">
                        <c:v>39054214.240000002</c:v>
                      </c:pt>
                      <c:pt idx="144">
                        <c:v>39051732.400000006</c:v>
                      </c:pt>
                      <c:pt idx="145">
                        <c:v>39049447.299999997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1119-487E-86F1-A5305110933B}"/>
                  </c:ext>
                </c:extLst>
              </c15:ser>
            </c15:filteredLineSeries>
            <c15:filteredLineSeries>
              <c15:ser>
                <c:idx val="21"/>
                <c:order val="2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Data'!$W$3</c15:sqref>
                        </c15:formulaRef>
                      </c:ext>
                    </c:extLst>
                    <c:strCache>
                      <c:ptCount val="1"/>
                      <c:pt idx="0">
                        <c:v>2022 Cumulative Avg per Finalized Student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Data'!$W$5:$W$150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46"/>
                      <c:pt idx="2">
                        <c:v>2638.0829213483148</c:v>
                      </c:pt>
                      <c:pt idx="3">
                        <c:v>2808.5823868312759</c:v>
                      </c:pt>
                      <c:pt idx="4">
                        <c:v>2889.4373088685015</c:v>
                      </c:pt>
                      <c:pt idx="5">
                        <c:v>2939.4311398963728</c:v>
                      </c:pt>
                      <c:pt idx="6">
                        <c:v>2939.4311398963728</c:v>
                      </c:pt>
                      <c:pt idx="7">
                        <c:v>2939.4311398963728</c:v>
                      </c:pt>
                      <c:pt idx="8">
                        <c:v>3029.4298712446348</c:v>
                      </c:pt>
                      <c:pt idx="9">
                        <c:v>3070.855813953488</c:v>
                      </c:pt>
                      <c:pt idx="10">
                        <c:v>3105.0465957446809</c:v>
                      </c:pt>
                      <c:pt idx="11">
                        <c:v>3208.0357142857142</c:v>
                      </c:pt>
                      <c:pt idx="12">
                        <c:v>3291.5405438066464</c:v>
                      </c:pt>
                      <c:pt idx="13">
                        <c:v>3291.5405438066464</c:v>
                      </c:pt>
                      <c:pt idx="14">
                        <c:v>3291.5405438066464</c:v>
                      </c:pt>
                      <c:pt idx="15">
                        <c:v>3432.2839541160597</c:v>
                      </c:pt>
                      <c:pt idx="16">
                        <c:v>3517.2845886889463</c:v>
                      </c:pt>
                      <c:pt idx="17">
                        <c:v>3571.5742460796141</c:v>
                      </c:pt>
                      <c:pt idx="18">
                        <c:v>3669.9086748329623</c:v>
                      </c:pt>
                      <c:pt idx="19">
                        <c:v>3717.443242392445</c:v>
                      </c:pt>
                      <c:pt idx="20">
                        <c:v>3717.443242392445</c:v>
                      </c:pt>
                      <c:pt idx="21">
                        <c:v>3717.443242392445</c:v>
                      </c:pt>
                      <c:pt idx="22">
                        <c:v>3723.0124372093023</c:v>
                      </c:pt>
                      <c:pt idx="23">
                        <c:v>3712.7914199134207</c:v>
                      </c:pt>
                      <c:pt idx="24">
                        <c:v>3864.7330414386238</c:v>
                      </c:pt>
                      <c:pt idx="25">
                        <c:v>3905.1263562453805</c:v>
                      </c:pt>
                      <c:pt idx="26">
                        <c:v>3844.9079279279276</c:v>
                      </c:pt>
                      <c:pt idx="27">
                        <c:v>3844.9079279279276</c:v>
                      </c:pt>
                      <c:pt idx="28">
                        <c:v>3844.9079279279276</c:v>
                      </c:pt>
                      <c:pt idx="29">
                        <c:v>3784.8438187311176</c:v>
                      </c:pt>
                      <c:pt idx="30">
                        <c:v>3818.5540645879732</c:v>
                      </c:pt>
                      <c:pt idx="31">
                        <c:v>3863.9909580528224</c:v>
                      </c:pt>
                      <c:pt idx="32">
                        <c:v>3904.1828474903477</c:v>
                      </c:pt>
                      <c:pt idx="33">
                        <c:v>3918.4158570119157</c:v>
                      </c:pt>
                      <c:pt idx="34">
                        <c:v>3918.4158570119157</c:v>
                      </c:pt>
                      <c:pt idx="35">
                        <c:v>3918.4158570119157</c:v>
                      </c:pt>
                      <c:pt idx="36">
                        <c:v>3968.3636956521741</c:v>
                      </c:pt>
                      <c:pt idx="37">
                        <c:v>3983.6171610011211</c:v>
                      </c:pt>
                      <c:pt idx="38">
                        <c:v>4025.5803019121104</c:v>
                      </c:pt>
                      <c:pt idx="39">
                        <c:v>4020.0709420970265</c:v>
                      </c:pt>
                      <c:pt idx="40">
                        <c:v>4051.7801173364624</c:v>
                      </c:pt>
                      <c:pt idx="41">
                        <c:v>4051.7801173364624</c:v>
                      </c:pt>
                      <c:pt idx="42">
                        <c:v>4051.7801173364624</c:v>
                      </c:pt>
                      <c:pt idx="43">
                        <c:v>4057.5888418880577</c:v>
                      </c:pt>
                      <c:pt idx="44">
                        <c:v>4045.6943019135365</c:v>
                      </c:pt>
                      <c:pt idx="45">
                        <c:v>4024.3968867512021</c:v>
                      </c:pt>
                      <c:pt idx="46">
                        <c:v>4333.3902238003011</c:v>
                      </c:pt>
                      <c:pt idx="47">
                        <c:v>4009.2430422794123</c:v>
                      </c:pt>
                      <c:pt idx="48">
                        <c:v>4009.2430422794123</c:v>
                      </c:pt>
                      <c:pt idx="49">
                        <c:v>4009.2430422794123</c:v>
                      </c:pt>
                      <c:pt idx="50">
                        <c:v>3943.2199109748981</c:v>
                      </c:pt>
                      <c:pt idx="51">
                        <c:v>3941.8705606868739</c:v>
                      </c:pt>
                      <c:pt idx="52">
                        <c:v>3941.1571889753727</c:v>
                      </c:pt>
                      <c:pt idx="53">
                        <c:v>3944.9684326097931</c:v>
                      </c:pt>
                      <c:pt idx="54">
                        <c:v>3949.66</c:v>
                      </c:pt>
                      <c:pt idx="55">
                        <c:v>3949.66</c:v>
                      </c:pt>
                      <c:pt idx="56">
                        <c:v>3949.66</c:v>
                      </c:pt>
                      <c:pt idx="57">
                        <c:v>3949.66</c:v>
                      </c:pt>
                      <c:pt idx="58">
                        <c:v>3955.7728494293779</c:v>
                      </c:pt>
                      <c:pt idx="59">
                        <c:v>3958.5866654465594</c:v>
                      </c:pt>
                      <c:pt idx="60">
                        <c:v>3948.3621219395104</c:v>
                      </c:pt>
                      <c:pt idx="61">
                        <c:v>3941.105694790554</c:v>
                      </c:pt>
                      <c:pt idx="62">
                        <c:v>3941.105694790554</c:v>
                      </c:pt>
                      <c:pt idx="63">
                        <c:v>3941.105694790554</c:v>
                      </c:pt>
                      <c:pt idx="64">
                        <c:v>3950.4950726676043</c:v>
                      </c:pt>
                      <c:pt idx="65">
                        <c:v>3953.3790670823232</c:v>
                      </c:pt>
                      <c:pt idx="66">
                        <c:v>3953.9408444749179</c:v>
                      </c:pt>
                      <c:pt idx="67">
                        <c:v>3945.7218381607122</c:v>
                      </c:pt>
                      <c:pt idx="68">
                        <c:v>3923.2970144799378</c:v>
                      </c:pt>
                      <c:pt idx="69">
                        <c:v>3923.2970144799378</c:v>
                      </c:pt>
                      <c:pt idx="70">
                        <c:v>3923.2970144799378</c:v>
                      </c:pt>
                      <c:pt idx="71">
                        <c:v>3936.0573168370088</c:v>
                      </c:pt>
                      <c:pt idx="72">
                        <c:v>3924.0448392484345</c:v>
                      </c:pt>
                      <c:pt idx="73">
                        <c:v>3926.3384617791216</c:v>
                      </c:pt>
                      <c:pt idx="74">
                        <c:v>3926.2358046695854</c:v>
                      </c:pt>
                      <c:pt idx="75">
                        <c:v>3929.7532295355131</c:v>
                      </c:pt>
                      <c:pt idx="76">
                        <c:v>3929.7532295355131</c:v>
                      </c:pt>
                      <c:pt idx="77">
                        <c:v>3929.7532295355131</c:v>
                      </c:pt>
                      <c:pt idx="78">
                        <c:v>3931.4425257356761</c:v>
                      </c:pt>
                      <c:pt idx="79">
                        <c:v>3936.725977955703</c:v>
                      </c:pt>
                      <c:pt idx="80">
                        <c:v>3936.396227806043</c:v>
                      </c:pt>
                      <c:pt idx="81">
                        <c:v>3939.4920902489625</c:v>
                      </c:pt>
                      <c:pt idx="82">
                        <c:v>3941.6360325186415</c:v>
                      </c:pt>
                      <c:pt idx="83">
                        <c:v>3941.6360325186415</c:v>
                      </c:pt>
                      <c:pt idx="84">
                        <c:v>3941.6360325186415</c:v>
                      </c:pt>
                      <c:pt idx="85">
                        <c:v>3944.0555170630819</c:v>
                      </c:pt>
                      <c:pt idx="86">
                        <c:v>3942.5627712337259</c:v>
                      </c:pt>
                      <c:pt idx="87">
                        <c:v>3947.5306270627066</c:v>
                      </c:pt>
                      <c:pt idx="88">
                        <c:v>3934.9814668705399</c:v>
                      </c:pt>
                      <c:pt idx="89">
                        <c:v>3932.5746348657449</c:v>
                      </c:pt>
                      <c:pt idx="90">
                        <c:v>3932.5746348657449</c:v>
                      </c:pt>
                      <c:pt idx="91">
                        <c:v>3932.5746348657449</c:v>
                      </c:pt>
                      <c:pt idx="92">
                        <c:v>3932.5746348657449</c:v>
                      </c:pt>
                      <c:pt idx="93">
                        <c:v>3918.6894482130201</c:v>
                      </c:pt>
                      <c:pt idx="94">
                        <c:v>3917.7482329723712</c:v>
                      </c:pt>
                      <c:pt idx="95">
                        <c:v>3916.764482444602</c:v>
                      </c:pt>
                      <c:pt idx="96">
                        <c:v>3921.4063101387624</c:v>
                      </c:pt>
                      <c:pt idx="97">
                        <c:v>3921.4063101387624</c:v>
                      </c:pt>
                      <c:pt idx="98">
                        <c:v>3921.4063101387624</c:v>
                      </c:pt>
                      <c:pt idx="99">
                        <c:v>3919.8728702954272</c:v>
                      </c:pt>
                      <c:pt idx="100">
                        <c:v>3919.7451729718787</c:v>
                      </c:pt>
                      <c:pt idx="101">
                        <c:v>3910.7990220024226</c:v>
                      </c:pt>
                      <c:pt idx="102">
                        <c:v>3909.3771614530779</c:v>
                      </c:pt>
                      <c:pt idx="103">
                        <c:v>3913.3225310323942</c:v>
                      </c:pt>
                      <c:pt idx="104">
                        <c:v>3913.3225310323942</c:v>
                      </c:pt>
                      <c:pt idx="105">
                        <c:v>3913.3225310323942</c:v>
                      </c:pt>
                      <c:pt idx="106">
                        <c:v>3913.7980468355709</c:v>
                      </c:pt>
                      <c:pt idx="107">
                        <c:v>3913.4325814915737</c:v>
                      </c:pt>
                      <c:pt idx="108">
                        <c:v>3912.9384774492987</c:v>
                      </c:pt>
                      <c:pt idx="109">
                        <c:v>3915.0558186220114</c:v>
                      </c:pt>
                      <c:pt idx="110">
                        <c:v>3918.2179030792527</c:v>
                      </c:pt>
                      <c:pt idx="111">
                        <c:v>3918.2179030792527</c:v>
                      </c:pt>
                      <c:pt idx="112">
                        <c:v>3918.2179030792527</c:v>
                      </c:pt>
                      <c:pt idx="113">
                        <c:v>3918.7448935311331</c:v>
                      </c:pt>
                      <c:pt idx="114">
                        <c:v>3924.1394847964439</c:v>
                      </c:pt>
                      <c:pt idx="115">
                        <c:v>3923.9817202020204</c:v>
                      </c:pt>
                      <c:pt idx="116">
                        <c:v>3924.3858626262627</c:v>
                      </c:pt>
                      <c:pt idx="117">
                        <c:v>3923.6949924250075</c:v>
                      </c:pt>
                      <c:pt idx="118">
                        <c:v>3923.6949924250075</c:v>
                      </c:pt>
                      <c:pt idx="119">
                        <c:v>3923.6949924250075</c:v>
                      </c:pt>
                      <c:pt idx="120">
                        <c:v>3928.0481161029779</c:v>
                      </c:pt>
                      <c:pt idx="121">
                        <c:v>3928.0481161029779</c:v>
                      </c:pt>
                      <c:pt idx="122">
                        <c:v>3929.5829125429204</c:v>
                      </c:pt>
                      <c:pt idx="123">
                        <c:v>3932.9868657168836</c:v>
                      </c:pt>
                      <c:pt idx="124">
                        <c:v>3932.9868657168836</c:v>
                      </c:pt>
                      <c:pt idx="125">
                        <c:v>3932.9868657168836</c:v>
                      </c:pt>
                      <c:pt idx="126">
                        <c:v>3932.9868657168836</c:v>
                      </c:pt>
                      <c:pt idx="127">
                        <c:v>3933.584206060606</c:v>
                      </c:pt>
                      <c:pt idx="128">
                        <c:v>3935.5772721761978</c:v>
                      </c:pt>
                      <c:pt idx="129">
                        <c:v>3934.926418181818</c:v>
                      </c:pt>
                      <c:pt idx="130">
                        <c:v>3937.3126682838083</c:v>
                      </c:pt>
                      <c:pt idx="131">
                        <c:v>3937.9658953112366</c:v>
                      </c:pt>
                      <c:pt idx="132">
                        <c:v>3937.9658953112366</c:v>
                      </c:pt>
                      <c:pt idx="133">
                        <c:v>3937.9658953112366</c:v>
                      </c:pt>
                      <c:pt idx="134">
                        <c:v>3937.8556689571546</c:v>
                      </c:pt>
                      <c:pt idx="135">
                        <c:v>3937.059666599313</c:v>
                      </c:pt>
                      <c:pt idx="136">
                        <c:v>3938.0236843168959</c:v>
                      </c:pt>
                      <c:pt idx="137">
                        <c:v>3938.0236843168959</c:v>
                      </c:pt>
                      <c:pt idx="138">
                        <c:v>3938.0236843168959</c:v>
                      </c:pt>
                      <c:pt idx="139">
                        <c:v>3938.0236843168959</c:v>
                      </c:pt>
                      <c:pt idx="140">
                        <c:v>3938.0236843168959</c:v>
                      </c:pt>
                      <c:pt idx="141">
                        <c:v>3938.0236843168959</c:v>
                      </c:pt>
                      <c:pt idx="142">
                        <c:v>3936.9943997574774</c:v>
                      </c:pt>
                      <c:pt idx="143">
                        <c:v>3937.2730578011319</c:v>
                      </c:pt>
                      <c:pt idx="144">
                        <c:v>3937.0222655618436</c:v>
                      </c:pt>
                      <c:pt idx="145">
                        <c:v>3937.3005821121778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1119-487E-86F1-A5305110933B}"/>
                  </c:ext>
                </c:extLst>
              </c15:ser>
            </c15:filteredLineSeries>
            <c15:filteredLineSeries>
              <c15:ser>
                <c:idx val="22"/>
                <c:order val="2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Data'!$X$3</c15:sqref>
                        </c15:formulaRef>
                      </c:ext>
                    </c:extLst>
                    <c:strCache>
                      <c:ptCount val="1"/>
                      <c:pt idx="0">
                        <c:v>2022 Cumulative Avg per Assessed Student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Data'!$X$5:$X$150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46"/>
                      <c:pt idx="0">
                        <c:v>4760.9756121313303</c:v>
                      </c:pt>
                      <c:pt idx="1">
                        <c:v>4760.9756121313303</c:v>
                      </c:pt>
                      <c:pt idx="2">
                        <c:v>4665.8948834964849</c:v>
                      </c:pt>
                      <c:pt idx="3">
                        <c:v>4675.5081611400383</c:v>
                      </c:pt>
                      <c:pt idx="4">
                        <c:v>4663.0420579828506</c:v>
                      </c:pt>
                      <c:pt idx="5">
                        <c:v>4668.307118552525</c:v>
                      </c:pt>
                      <c:pt idx="6">
                        <c:v>4668.307118552525</c:v>
                      </c:pt>
                      <c:pt idx="7">
                        <c:v>4668.307118552525</c:v>
                      </c:pt>
                      <c:pt idx="8">
                        <c:v>4809.7856809651475</c:v>
                      </c:pt>
                      <c:pt idx="9">
                        <c:v>4767.4036029313793</c:v>
                      </c:pt>
                      <c:pt idx="10">
                        <c:v>4756.306416963932</c:v>
                      </c:pt>
                      <c:pt idx="11">
                        <c:v>4750.7468536969063</c:v>
                      </c:pt>
                      <c:pt idx="12">
                        <c:v>4740.0136918869648</c:v>
                      </c:pt>
                      <c:pt idx="13">
                        <c:v>4740.0136918869648</c:v>
                      </c:pt>
                      <c:pt idx="14">
                        <c:v>4740.0136918869648</c:v>
                      </c:pt>
                      <c:pt idx="15">
                        <c:v>4736.1367300970869</c:v>
                      </c:pt>
                      <c:pt idx="16">
                        <c:v>4739.4525444244136</c:v>
                      </c:pt>
                      <c:pt idx="17">
                        <c:v>4732.0252613418525</c:v>
                      </c:pt>
                      <c:pt idx="18">
                        <c:v>4720.6383318488352</c:v>
                      </c:pt>
                      <c:pt idx="19">
                        <c:v>4709.6613475895219</c:v>
                      </c:pt>
                      <c:pt idx="20">
                        <c:v>4709.6613475895219</c:v>
                      </c:pt>
                      <c:pt idx="21">
                        <c:v>4709.6613475895219</c:v>
                      </c:pt>
                      <c:pt idx="22">
                        <c:v>4682.3698327464781</c:v>
                      </c:pt>
                      <c:pt idx="23">
                        <c:v>4718.6427510214189</c:v>
                      </c:pt>
                      <c:pt idx="24">
                        <c:v>4710.9113042409344</c:v>
                      </c:pt>
                      <c:pt idx="25">
                        <c:v>4711.6505942773301</c:v>
                      </c:pt>
                      <c:pt idx="26">
                        <c:v>4671.8366936555894</c:v>
                      </c:pt>
                      <c:pt idx="27">
                        <c:v>4671.8366936555894</c:v>
                      </c:pt>
                      <c:pt idx="28">
                        <c:v>4671.8366936555894</c:v>
                      </c:pt>
                      <c:pt idx="29">
                        <c:v>4587.4073959810876</c:v>
                      </c:pt>
                      <c:pt idx="30">
                        <c:v>4543.5914604249365</c:v>
                      </c:pt>
                      <c:pt idx="31">
                        <c:v>4500.8681226230265</c:v>
                      </c:pt>
                      <c:pt idx="32">
                        <c:v>4472.7911099715102</c:v>
                      </c:pt>
                      <c:pt idx="33">
                        <c:v>4450.6187940379405</c:v>
                      </c:pt>
                      <c:pt idx="34">
                        <c:v>4450.6187940379405</c:v>
                      </c:pt>
                      <c:pt idx="35">
                        <c:v>4450.6187940379405</c:v>
                      </c:pt>
                      <c:pt idx="36">
                        <c:v>4416.089645603477</c:v>
                      </c:pt>
                      <c:pt idx="37">
                        <c:v>4398.5120888103393</c:v>
                      </c:pt>
                      <c:pt idx="38">
                        <c:v>4364.5288520463992</c:v>
                      </c:pt>
                      <c:pt idx="39">
                        <c:v>4332.5721117877338</c:v>
                      </c:pt>
                      <c:pt idx="40">
                        <c:v>4319.9265879434915</c:v>
                      </c:pt>
                      <c:pt idx="41">
                        <c:v>4319.9265879434915</c:v>
                      </c:pt>
                      <c:pt idx="42">
                        <c:v>4319.9265879434915</c:v>
                      </c:pt>
                      <c:pt idx="43">
                        <c:v>4282.3591114425735</c:v>
                      </c:pt>
                      <c:pt idx="44">
                        <c:v>4249.8459265900228</c:v>
                      </c:pt>
                      <c:pt idx="45">
                        <c:v>4220.1204234629868</c:v>
                      </c:pt>
                      <c:pt idx="46">
                        <c:v>4190.2586629468897</c:v>
                      </c:pt>
                      <c:pt idx="47">
                        <c:v>4159.1150455336137</c:v>
                      </c:pt>
                      <c:pt idx="48">
                        <c:v>4159.1150455336137</c:v>
                      </c:pt>
                      <c:pt idx="49">
                        <c:v>4159.1150455336137</c:v>
                      </c:pt>
                      <c:pt idx="50">
                        <c:v>4111.4589638869329</c:v>
                      </c:pt>
                      <c:pt idx="51">
                        <c:v>4097.7127462894705</c:v>
                      </c:pt>
                      <c:pt idx="52">
                        <c:v>4095.6252132418726</c:v>
                      </c:pt>
                      <c:pt idx="53">
                        <c:v>4084.7587631945826</c:v>
                      </c:pt>
                      <c:pt idx="54">
                        <c:v>4077.1073325370762</c:v>
                      </c:pt>
                      <c:pt idx="55">
                        <c:v>4077.1073325370762</c:v>
                      </c:pt>
                      <c:pt idx="56">
                        <c:v>4077.1073325370762</c:v>
                      </c:pt>
                      <c:pt idx="57">
                        <c:v>4077.1073325370762</c:v>
                      </c:pt>
                      <c:pt idx="58">
                        <c:v>4064.9405145013907</c:v>
                      </c:pt>
                      <c:pt idx="59">
                        <c:v>4061.9165346436371</c:v>
                      </c:pt>
                      <c:pt idx="60">
                        <c:v>4055.5713489065602</c:v>
                      </c:pt>
                      <c:pt idx="61">
                        <c:v>4054.8764318362478</c:v>
                      </c:pt>
                      <c:pt idx="62">
                        <c:v>4054.8764318362478</c:v>
                      </c:pt>
                      <c:pt idx="63">
                        <c:v>4054.8764318362478</c:v>
                      </c:pt>
                      <c:pt idx="64">
                        <c:v>4052.5041965260548</c:v>
                      </c:pt>
                      <c:pt idx="65">
                        <c:v>4039.2385749776408</c:v>
                      </c:pt>
                      <c:pt idx="66">
                        <c:v>4034.1933774373265</c:v>
                      </c:pt>
                      <c:pt idx="67">
                        <c:v>4006.0867003567178</c:v>
                      </c:pt>
                      <c:pt idx="68">
                        <c:v>3993.0090259354574</c:v>
                      </c:pt>
                      <c:pt idx="69">
                        <c:v>3993.0090259354574</c:v>
                      </c:pt>
                      <c:pt idx="70">
                        <c:v>3993.0090259354574</c:v>
                      </c:pt>
                      <c:pt idx="71">
                        <c:v>3990.47201743092</c:v>
                      </c:pt>
                      <c:pt idx="72">
                        <c:v>3968.9684717968985</c:v>
                      </c:pt>
                      <c:pt idx="73">
                        <c:v>3963.1806033167159</c:v>
                      </c:pt>
                      <c:pt idx="74">
                        <c:v>3963.2275945430838</c:v>
                      </c:pt>
                      <c:pt idx="75">
                        <c:v>3963.0605707121363</c:v>
                      </c:pt>
                      <c:pt idx="76">
                        <c:v>3963.0605707121363</c:v>
                      </c:pt>
                      <c:pt idx="77">
                        <c:v>3963.0605707121363</c:v>
                      </c:pt>
                      <c:pt idx="78">
                        <c:v>3962.3434289439374</c:v>
                      </c:pt>
                      <c:pt idx="79">
                        <c:v>3966.0690437487456</c:v>
                      </c:pt>
                      <c:pt idx="80">
                        <c:v>3944.2334044887784</c:v>
                      </c:pt>
                      <c:pt idx="81">
                        <c:v>3940.5804243873276</c:v>
                      </c:pt>
                      <c:pt idx="82">
                        <c:v>3939.3488490284008</c:v>
                      </c:pt>
                      <c:pt idx="83">
                        <c:v>3939.3488490284008</c:v>
                      </c:pt>
                      <c:pt idx="84">
                        <c:v>3939.3488490284008</c:v>
                      </c:pt>
                      <c:pt idx="85">
                        <c:v>3938.0242992329918</c:v>
                      </c:pt>
                      <c:pt idx="86">
                        <c:v>3926.2767382443585</c:v>
                      </c:pt>
                      <c:pt idx="87">
                        <c:v>3926.95976531424</c:v>
                      </c:pt>
                      <c:pt idx="88">
                        <c:v>3926.3579789138648</c:v>
                      </c:pt>
                      <c:pt idx="89">
                        <c:v>3921.895435327122</c:v>
                      </c:pt>
                      <c:pt idx="90">
                        <c:v>3921.895435327122</c:v>
                      </c:pt>
                      <c:pt idx="91">
                        <c:v>3921.895435327122</c:v>
                      </c:pt>
                      <c:pt idx="92">
                        <c:v>3921.895435327122</c:v>
                      </c:pt>
                      <c:pt idx="93">
                        <c:v>3915.9277109398458</c:v>
                      </c:pt>
                      <c:pt idx="94">
                        <c:v>3915.9737123411069</c:v>
                      </c:pt>
                      <c:pt idx="95">
                        <c:v>3907.485938092861</c:v>
                      </c:pt>
                      <c:pt idx="96">
                        <c:v>3911.7174955009</c:v>
                      </c:pt>
                      <c:pt idx="97">
                        <c:v>3911.7174955009</c:v>
                      </c:pt>
                      <c:pt idx="98">
                        <c:v>3911.7174955009</c:v>
                      </c:pt>
                      <c:pt idx="99">
                        <c:v>3910.8187781221877</c:v>
                      </c:pt>
                      <c:pt idx="100">
                        <c:v>3912.2687452471478</c:v>
                      </c:pt>
                      <c:pt idx="101">
                        <c:v>3912.0307758534391</c:v>
                      </c:pt>
                      <c:pt idx="102">
                        <c:v>3907.7635681408847</c:v>
                      </c:pt>
                      <c:pt idx="103">
                        <c:v>3910.032637164597</c:v>
                      </c:pt>
                      <c:pt idx="104">
                        <c:v>3910.032637164597</c:v>
                      </c:pt>
                      <c:pt idx="105">
                        <c:v>3910.032637164597</c:v>
                      </c:pt>
                      <c:pt idx="106">
                        <c:v>3909.8754246794874</c:v>
                      </c:pt>
                      <c:pt idx="107">
                        <c:v>3909.0766666666673</c:v>
                      </c:pt>
                      <c:pt idx="108">
                        <c:v>3907.5950170272436</c:v>
                      </c:pt>
                      <c:pt idx="109">
                        <c:v>3908.9843399439101</c:v>
                      </c:pt>
                      <c:pt idx="110">
                        <c:v>3912.119050721732</c:v>
                      </c:pt>
                      <c:pt idx="111">
                        <c:v>3912.119050721732</c:v>
                      </c:pt>
                      <c:pt idx="112">
                        <c:v>3912.119050721732</c:v>
                      </c:pt>
                      <c:pt idx="113">
                        <c:v>3911.4839787532574</c:v>
                      </c:pt>
                      <c:pt idx="114">
                        <c:v>3916.0083615932572</c:v>
                      </c:pt>
                      <c:pt idx="115">
                        <c:v>3916.5075005019071</c:v>
                      </c:pt>
                      <c:pt idx="116">
                        <c:v>3917.6569253941161</c:v>
                      </c:pt>
                      <c:pt idx="117">
                        <c:v>3916.9708232931725</c:v>
                      </c:pt>
                      <c:pt idx="118">
                        <c:v>3916.9708232931725</c:v>
                      </c:pt>
                      <c:pt idx="119">
                        <c:v>3916.9708232931725</c:v>
                      </c:pt>
                      <c:pt idx="120">
                        <c:v>3921.7359026104414</c:v>
                      </c:pt>
                      <c:pt idx="121">
                        <c:v>3921.7359026104414</c:v>
                      </c:pt>
                      <c:pt idx="122">
                        <c:v>3923.6373031337889</c:v>
                      </c:pt>
                      <c:pt idx="123">
                        <c:v>3927.3973859296475</c:v>
                      </c:pt>
                      <c:pt idx="124">
                        <c:v>3927.3973859296475</c:v>
                      </c:pt>
                      <c:pt idx="125">
                        <c:v>3927.3973859296475</c:v>
                      </c:pt>
                      <c:pt idx="126">
                        <c:v>3927.3973859296475</c:v>
                      </c:pt>
                      <c:pt idx="127">
                        <c:v>3928.6684417412289</c:v>
                      </c:pt>
                      <c:pt idx="128">
                        <c:v>3930.1023615160357</c:v>
                      </c:pt>
                      <c:pt idx="129">
                        <c:v>3929.3655431502712</c:v>
                      </c:pt>
                      <c:pt idx="130">
                        <c:v>3930.6200090552366</c:v>
                      </c:pt>
                      <c:pt idx="131">
                        <c:v>3929.8641575294241</c:v>
                      </c:pt>
                      <c:pt idx="132">
                        <c:v>3929.8641575294241</c:v>
                      </c:pt>
                      <c:pt idx="133">
                        <c:v>3929.8641575294241</c:v>
                      </c:pt>
                      <c:pt idx="134">
                        <c:v>3929.7544301378139</c:v>
                      </c:pt>
                      <c:pt idx="135">
                        <c:v>3928.3540887145446</c:v>
                      </c:pt>
                      <c:pt idx="136">
                        <c:v>3929.9352334473738</c:v>
                      </c:pt>
                      <c:pt idx="137">
                        <c:v>3929.9352334473738</c:v>
                      </c:pt>
                      <c:pt idx="138">
                        <c:v>3929.9352334473738</c:v>
                      </c:pt>
                      <c:pt idx="139">
                        <c:v>3929.9352334473738</c:v>
                      </c:pt>
                      <c:pt idx="140">
                        <c:v>3929.9352334473738</c:v>
                      </c:pt>
                      <c:pt idx="141">
                        <c:v>3929.826252390058</c:v>
                      </c:pt>
                      <c:pt idx="142">
                        <c:v>3928.8145557009152</c:v>
                      </c:pt>
                      <c:pt idx="143">
                        <c:v>3930.1815678776293</c:v>
                      </c:pt>
                      <c:pt idx="144">
                        <c:v>3929.9318104055556</c:v>
                      </c:pt>
                      <c:pt idx="145">
                        <c:v>3930.0973530595811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6-1119-487E-86F1-A5305110933B}"/>
                  </c:ext>
                </c:extLst>
              </c15:ser>
            </c15:filteredLineSeries>
            <c15:filteredLineSeries>
              <c15:ser>
                <c:idx val="23"/>
                <c:order val="2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Data'!$Y$3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Data'!$Y$5:$Y$169</c15:sqref>
                        </c15:formulaRef>
                      </c:ext>
                    </c:extLst>
                    <c:numCache>
                      <c:formatCode>General</c:formatCode>
                      <c:ptCount val="165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7-1119-487E-86F1-A5305110933B}"/>
                  </c:ext>
                </c:extLst>
              </c15:ser>
            </c15:filteredLineSeries>
            <c15:filteredLineSeries>
              <c15:ser>
                <c:idx val="24"/>
                <c:order val="2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Data'!$Z$3</c15:sqref>
                        </c15:formulaRef>
                      </c:ext>
                    </c:extLst>
                    <c:strCache>
                      <c:ptCount val="1"/>
                      <c:pt idx="0">
                        <c:v>Change in Students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Data'!$Z$5:$Z$169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65"/>
                      <c:pt idx="7">
                        <c:v>88</c:v>
                      </c:pt>
                      <c:pt idx="8">
                        <c:v>34</c:v>
                      </c:pt>
                      <c:pt idx="9">
                        <c:v>404</c:v>
                      </c:pt>
                      <c:pt idx="10">
                        <c:v>374</c:v>
                      </c:pt>
                      <c:pt idx="11">
                        <c:v>348</c:v>
                      </c:pt>
                      <c:pt idx="12">
                        <c:v>344</c:v>
                      </c:pt>
                      <c:pt idx="13">
                        <c:v>344</c:v>
                      </c:pt>
                      <c:pt idx="14">
                        <c:v>344</c:v>
                      </c:pt>
                      <c:pt idx="15">
                        <c:v>349</c:v>
                      </c:pt>
                      <c:pt idx="16">
                        <c:v>342</c:v>
                      </c:pt>
                      <c:pt idx="17">
                        <c:v>327</c:v>
                      </c:pt>
                      <c:pt idx="18">
                        <c:v>331</c:v>
                      </c:pt>
                      <c:pt idx="19">
                        <c:v>348</c:v>
                      </c:pt>
                      <c:pt idx="20">
                        <c:v>348</c:v>
                      </c:pt>
                      <c:pt idx="21">
                        <c:v>348</c:v>
                      </c:pt>
                      <c:pt idx="22">
                        <c:v>354</c:v>
                      </c:pt>
                      <c:pt idx="23">
                        <c:v>285</c:v>
                      </c:pt>
                      <c:pt idx="24">
                        <c:v>319</c:v>
                      </c:pt>
                      <c:pt idx="25">
                        <c:v>340</c:v>
                      </c:pt>
                      <c:pt idx="26">
                        <c:v>297</c:v>
                      </c:pt>
                      <c:pt idx="27">
                        <c:v>297</c:v>
                      </c:pt>
                      <c:pt idx="28">
                        <c:v>297</c:v>
                      </c:pt>
                      <c:pt idx="29">
                        <c:v>207</c:v>
                      </c:pt>
                      <c:pt idx="30">
                        <c:v>235</c:v>
                      </c:pt>
                      <c:pt idx="31">
                        <c:v>248</c:v>
                      </c:pt>
                      <c:pt idx="32">
                        <c:v>241</c:v>
                      </c:pt>
                      <c:pt idx="33">
                        <c:v>231</c:v>
                      </c:pt>
                      <c:pt idx="34">
                        <c:v>231</c:v>
                      </c:pt>
                      <c:pt idx="35">
                        <c:v>231</c:v>
                      </c:pt>
                      <c:pt idx="36">
                        <c:v>263</c:v>
                      </c:pt>
                      <c:pt idx="37">
                        <c:v>253</c:v>
                      </c:pt>
                      <c:pt idx="38">
                        <c:v>309</c:v>
                      </c:pt>
                      <c:pt idx="39">
                        <c:v>318</c:v>
                      </c:pt>
                      <c:pt idx="40">
                        <c:v>314</c:v>
                      </c:pt>
                      <c:pt idx="41">
                        <c:v>314</c:v>
                      </c:pt>
                      <c:pt idx="42">
                        <c:v>314</c:v>
                      </c:pt>
                      <c:pt idx="43">
                        <c:v>328</c:v>
                      </c:pt>
                      <c:pt idx="44">
                        <c:v>289</c:v>
                      </c:pt>
                      <c:pt idx="45">
                        <c:v>264</c:v>
                      </c:pt>
                      <c:pt idx="46">
                        <c:v>269</c:v>
                      </c:pt>
                      <c:pt idx="47">
                        <c:v>246</c:v>
                      </c:pt>
                      <c:pt idx="48">
                        <c:v>246</c:v>
                      </c:pt>
                      <c:pt idx="49">
                        <c:v>246</c:v>
                      </c:pt>
                      <c:pt idx="50">
                        <c:v>200</c:v>
                      </c:pt>
                      <c:pt idx="51">
                        <c:v>158</c:v>
                      </c:pt>
                      <c:pt idx="52">
                        <c:v>158</c:v>
                      </c:pt>
                      <c:pt idx="53">
                        <c:v>196</c:v>
                      </c:pt>
                      <c:pt idx="54">
                        <c:v>206</c:v>
                      </c:pt>
                      <c:pt idx="55">
                        <c:v>206</c:v>
                      </c:pt>
                      <c:pt idx="56">
                        <c:v>206</c:v>
                      </c:pt>
                      <c:pt idx="57">
                        <c:v>206</c:v>
                      </c:pt>
                      <c:pt idx="58">
                        <c:v>191</c:v>
                      </c:pt>
                      <c:pt idx="59">
                        <c:v>184</c:v>
                      </c:pt>
                      <c:pt idx="60">
                        <c:v>208</c:v>
                      </c:pt>
                      <c:pt idx="61">
                        <c:v>231</c:v>
                      </c:pt>
                      <c:pt idx="62">
                        <c:v>231</c:v>
                      </c:pt>
                      <c:pt idx="63">
                        <c:v>231</c:v>
                      </c:pt>
                      <c:pt idx="64">
                        <c:v>257</c:v>
                      </c:pt>
                      <c:pt idx="65">
                        <c:v>292</c:v>
                      </c:pt>
                      <c:pt idx="66">
                        <c:v>312</c:v>
                      </c:pt>
                      <c:pt idx="67">
                        <c:v>304</c:v>
                      </c:pt>
                      <c:pt idx="68">
                        <c:v>297</c:v>
                      </c:pt>
                      <c:pt idx="69">
                        <c:v>297</c:v>
                      </c:pt>
                      <c:pt idx="70">
                        <c:v>297</c:v>
                      </c:pt>
                      <c:pt idx="71">
                        <c:v>344</c:v>
                      </c:pt>
                      <c:pt idx="72">
                        <c:v>25</c:v>
                      </c:pt>
                      <c:pt idx="73">
                        <c:v>428</c:v>
                      </c:pt>
                      <c:pt idx="74">
                        <c:v>340</c:v>
                      </c:pt>
                      <c:pt idx="75">
                        <c:v>373</c:v>
                      </c:pt>
                      <c:pt idx="76">
                        <c:v>373</c:v>
                      </c:pt>
                      <c:pt idx="77">
                        <c:v>373</c:v>
                      </c:pt>
                      <c:pt idx="78">
                        <c:v>363</c:v>
                      </c:pt>
                      <c:pt idx="79">
                        <c:v>374</c:v>
                      </c:pt>
                      <c:pt idx="80">
                        <c:v>314</c:v>
                      </c:pt>
                      <c:pt idx="81">
                        <c:v>298</c:v>
                      </c:pt>
                      <c:pt idx="82">
                        <c:v>308</c:v>
                      </c:pt>
                      <c:pt idx="83">
                        <c:v>308</c:v>
                      </c:pt>
                      <c:pt idx="84">
                        <c:v>308</c:v>
                      </c:pt>
                      <c:pt idx="85">
                        <c:v>304</c:v>
                      </c:pt>
                      <c:pt idx="86">
                        <c:v>284</c:v>
                      </c:pt>
                      <c:pt idx="87">
                        <c:v>287</c:v>
                      </c:pt>
                      <c:pt idx="88">
                        <c:v>289</c:v>
                      </c:pt>
                      <c:pt idx="89">
                        <c:v>372</c:v>
                      </c:pt>
                      <c:pt idx="90">
                        <c:v>372</c:v>
                      </c:pt>
                      <c:pt idx="91">
                        <c:v>372</c:v>
                      </c:pt>
                      <c:pt idx="92">
                        <c:v>372</c:v>
                      </c:pt>
                      <c:pt idx="93">
                        <c:v>372</c:v>
                      </c:pt>
                      <c:pt idx="94">
                        <c:v>372</c:v>
                      </c:pt>
                      <c:pt idx="95">
                        <c:v>349</c:v>
                      </c:pt>
                      <c:pt idx="96">
                        <c:v>352</c:v>
                      </c:pt>
                      <c:pt idx="97">
                        <c:v>352</c:v>
                      </c:pt>
                      <c:pt idx="98">
                        <c:v>352</c:v>
                      </c:pt>
                      <c:pt idx="99">
                        <c:v>348</c:v>
                      </c:pt>
                      <c:pt idx="100">
                        <c:v>353</c:v>
                      </c:pt>
                      <c:pt idx="101">
                        <c:v>359</c:v>
                      </c:pt>
                      <c:pt idx="102">
                        <c:v>361</c:v>
                      </c:pt>
                      <c:pt idx="103">
                        <c:v>367</c:v>
                      </c:pt>
                      <c:pt idx="104">
                        <c:v>367</c:v>
                      </c:pt>
                      <c:pt idx="105">
                        <c:v>367</c:v>
                      </c:pt>
                      <c:pt idx="106">
                        <c:v>365</c:v>
                      </c:pt>
                      <c:pt idx="107">
                        <c:v>362</c:v>
                      </c:pt>
                      <c:pt idx="108">
                        <c:v>359</c:v>
                      </c:pt>
                      <c:pt idx="109">
                        <c:v>356</c:v>
                      </c:pt>
                      <c:pt idx="110">
                        <c:v>361</c:v>
                      </c:pt>
                      <c:pt idx="111">
                        <c:v>361</c:v>
                      </c:pt>
                      <c:pt idx="112">
                        <c:v>361</c:v>
                      </c:pt>
                      <c:pt idx="113">
                        <c:v>358</c:v>
                      </c:pt>
                      <c:pt idx="114">
                        <c:v>359</c:v>
                      </c:pt>
                      <c:pt idx="115">
                        <c:v>360</c:v>
                      </c:pt>
                      <c:pt idx="116">
                        <c:v>362</c:v>
                      </c:pt>
                      <c:pt idx="117">
                        <c:v>345</c:v>
                      </c:pt>
                      <c:pt idx="118">
                        <c:v>345</c:v>
                      </c:pt>
                      <c:pt idx="119">
                        <c:v>345</c:v>
                      </c:pt>
                      <c:pt idx="120">
                        <c:v>345</c:v>
                      </c:pt>
                      <c:pt idx="121">
                        <c:v>337</c:v>
                      </c:pt>
                      <c:pt idx="122">
                        <c:v>336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8-1119-487E-86F1-A5305110933B}"/>
                  </c:ext>
                </c:extLst>
              </c15:ser>
            </c15:filteredLineSeries>
            <c15:filteredLineSeries>
              <c15:ser>
                <c:idx val="25"/>
                <c:order val="2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Data'!$AA$3</c15:sqref>
                        </c15:formulaRef>
                      </c:ext>
                    </c:extLst>
                    <c:strCache>
                      <c:ptCount val="1"/>
                      <c:pt idx="0">
                        <c:v>Change in Student %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Data'!$AA$5:$AA$169</c15:sqref>
                        </c15:formulaRef>
                      </c:ext>
                    </c:extLst>
                    <c:numCache>
                      <c:formatCode>0.0%</c:formatCode>
                      <c:ptCount val="165"/>
                      <c:pt idx="7">
                        <c:v>1.18822576289495E-2</c:v>
                      </c:pt>
                      <c:pt idx="8">
                        <c:v>4.5576407506702412E-3</c:v>
                      </c:pt>
                      <c:pt idx="9">
                        <c:v>5.3830779480346438E-2</c:v>
                      </c:pt>
                      <c:pt idx="10">
                        <c:v>4.9412075571409697E-2</c:v>
                      </c:pt>
                      <c:pt idx="11">
                        <c:v>4.5621394861038278E-2</c:v>
                      </c:pt>
                      <c:pt idx="12">
                        <c:v>4.4797499674436775E-2</c:v>
                      </c:pt>
                      <c:pt idx="13">
                        <c:v>4.4797499674436775E-2</c:v>
                      </c:pt>
                      <c:pt idx="14">
                        <c:v>4.4797499674436775E-2</c:v>
                      </c:pt>
                      <c:pt idx="15">
                        <c:v>4.5177993527508092E-2</c:v>
                      </c:pt>
                      <c:pt idx="16">
                        <c:v>4.4038114859644602E-2</c:v>
                      </c:pt>
                      <c:pt idx="17">
                        <c:v>4.1789137380191695E-2</c:v>
                      </c:pt>
                      <c:pt idx="18">
                        <c:v>4.211731772490139E-2</c:v>
                      </c:pt>
                      <c:pt idx="19">
                        <c:v>4.4033911172972291E-2</c:v>
                      </c:pt>
                      <c:pt idx="20">
                        <c:v>4.4033911172972291E-2</c:v>
                      </c:pt>
                      <c:pt idx="21">
                        <c:v>4.4033911172972291E-2</c:v>
                      </c:pt>
                      <c:pt idx="22">
                        <c:v>4.4517102615694165E-2</c:v>
                      </c:pt>
                      <c:pt idx="23">
                        <c:v>3.5285378234493008E-2</c:v>
                      </c:pt>
                      <c:pt idx="24">
                        <c:v>3.9213275968039335E-2</c:v>
                      </c:pt>
                      <c:pt idx="25">
                        <c:v>4.1574957202249942E-2</c:v>
                      </c:pt>
                      <c:pt idx="26">
                        <c:v>3.5891238670694867E-2</c:v>
                      </c:pt>
                      <c:pt idx="27">
                        <c:v>3.5891238670694867E-2</c:v>
                      </c:pt>
                      <c:pt idx="28">
                        <c:v>3.5891238670694867E-2</c:v>
                      </c:pt>
                      <c:pt idx="29">
                        <c:v>2.4468085106382979E-2</c:v>
                      </c:pt>
                      <c:pt idx="30">
                        <c:v>2.7434041559654447E-2</c:v>
                      </c:pt>
                      <c:pt idx="31">
                        <c:v>2.8581306903307596E-2</c:v>
                      </c:pt>
                      <c:pt idx="32">
                        <c:v>2.7464387464387466E-2</c:v>
                      </c:pt>
                      <c:pt idx="33">
                        <c:v>2.6084010840108401E-2</c:v>
                      </c:pt>
                      <c:pt idx="34">
                        <c:v>2.6084010840108401E-2</c:v>
                      </c:pt>
                      <c:pt idx="35">
                        <c:v>2.6084010840108401E-2</c:v>
                      </c:pt>
                      <c:pt idx="36">
                        <c:v>2.9310152680263012E-2</c:v>
                      </c:pt>
                      <c:pt idx="37">
                        <c:v>2.7946537059538274E-2</c:v>
                      </c:pt>
                      <c:pt idx="38">
                        <c:v>3.3814839133289559E-2</c:v>
                      </c:pt>
                      <c:pt idx="39">
                        <c:v>3.4580252283601565E-2</c:v>
                      </c:pt>
                      <c:pt idx="40">
                        <c:v>3.3861749164240271E-2</c:v>
                      </c:pt>
                      <c:pt idx="41">
                        <c:v>3.3861749164240271E-2</c:v>
                      </c:pt>
                      <c:pt idx="42">
                        <c:v>3.3861749164240271E-2</c:v>
                      </c:pt>
                      <c:pt idx="43">
                        <c:v>3.4945663754528018E-2</c:v>
                      </c:pt>
                      <c:pt idx="44">
                        <c:v>3.0482016664908764E-2</c:v>
                      </c:pt>
                      <c:pt idx="45">
                        <c:v>2.7603513174404015E-2</c:v>
                      </c:pt>
                      <c:pt idx="46">
                        <c:v>2.7794998966728664E-2</c:v>
                      </c:pt>
                      <c:pt idx="47">
                        <c:v>2.5171390565844675E-2</c:v>
                      </c:pt>
                      <c:pt idx="48">
                        <c:v>2.5171390565844675E-2</c:v>
                      </c:pt>
                      <c:pt idx="49">
                        <c:v>2.5171390565844675E-2</c:v>
                      </c:pt>
                      <c:pt idx="50">
                        <c:v>2.0118700331958554E-2</c:v>
                      </c:pt>
                      <c:pt idx="51">
                        <c:v>1.5738619384400836E-2</c:v>
                      </c:pt>
                      <c:pt idx="52">
                        <c:v>1.5707326772044936E-2</c:v>
                      </c:pt>
                      <c:pt idx="53">
                        <c:v>1.9518024297948616E-2</c:v>
                      </c:pt>
                      <c:pt idx="54">
                        <c:v>2.0503632925251317E-2</c:v>
                      </c:pt>
                      <c:pt idx="55">
                        <c:v>2.0503632925251317E-2</c:v>
                      </c:pt>
                      <c:pt idx="56">
                        <c:v>2.0503632925251317E-2</c:v>
                      </c:pt>
                      <c:pt idx="57">
                        <c:v>2.0503632925251317E-2</c:v>
                      </c:pt>
                      <c:pt idx="58">
                        <c:v>1.8970997218911403E-2</c:v>
                      </c:pt>
                      <c:pt idx="59">
                        <c:v>1.8264840182648401E-2</c:v>
                      </c:pt>
                      <c:pt idx="60">
                        <c:v>2.0675944333996023E-2</c:v>
                      </c:pt>
                      <c:pt idx="61">
                        <c:v>2.2953100158982512E-2</c:v>
                      </c:pt>
                      <c:pt idx="62">
                        <c:v>2.2953100158982512E-2</c:v>
                      </c:pt>
                      <c:pt idx="63">
                        <c:v>2.2953100158982512E-2</c:v>
                      </c:pt>
                      <c:pt idx="64">
                        <c:v>2.5508684863523572E-2</c:v>
                      </c:pt>
                      <c:pt idx="65">
                        <c:v>2.9017191692338268E-2</c:v>
                      </c:pt>
                      <c:pt idx="66">
                        <c:v>3.1038599283724631E-2</c:v>
                      </c:pt>
                      <c:pt idx="67">
                        <c:v>3.0122869599682918E-2</c:v>
                      </c:pt>
                      <c:pt idx="68">
                        <c:v>2.9400118788358742E-2</c:v>
                      </c:pt>
                      <c:pt idx="69">
                        <c:v>2.9400118788358742E-2</c:v>
                      </c:pt>
                      <c:pt idx="70">
                        <c:v>2.9400118788358742E-2</c:v>
                      </c:pt>
                      <c:pt idx="71">
                        <c:v>3.4069525601663861E-2</c:v>
                      </c:pt>
                      <c:pt idx="72">
                        <c:v>2.4696236293588855E-3</c:v>
                      </c:pt>
                      <c:pt idx="73">
                        <c:v>4.3544612880252312E-2</c:v>
                      </c:pt>
                      <c:pt idx="74">
                        <c:v>3.4105727756043737E-2</c:v>
                      </c:pt>
                      <c:pt idx="75">
                        <c:v>3.7412236710130393E-2</c:v>
                      </c:pt>
                      <c:pt idx="76">
                        <c:v>3.7412236710130393E-2</c:v>
                      </c:pt>
                      <c:pt idx="77">
                        <c:v>3.7412236710130393E-2</c:v>
                      </c:pt>
                      <c:pt idx="78">
                        <c:v>3.6405576170895598E-2</c:v>
                      </c:pt>
                      <c:pt idx="79">
                        <c:v>3.7527593818984545E-2</c:v>
                      </c:pt>
                      <c:pt idx="80">
                        <c:v>3.1321695760598504E-2</c:v>
                      </c:pt>
                      <c:pt idx="81">
                        <c:v>2.9687188683004583E-2</c:v>
                      </c:pt>
                      <c:pt idx="82">
                        <c:v>3.0692575984055805E-2</c:v>
                      </c:pt>
                      <c:pt idx="83">
                        <c:v>3.0692575984055805E-2</c:v>
                      </c:pt>
                      <c:pt idx="84">
                        <c:v>3.0692575984055805E-2</c:v>
                      </c:pt>
                      <c:pt idx="85">
                        <c:v>3.0281900587707938E-2</c:v>
                      </c:pt>
                      <c:pt idx="86">
                        <c:v>2.8233422805447859E-2</c:v>
                      </c:pt>
                      <c:pt idx="87">
                        <c:v>2.8540175019888623E-2</c:v>
                      </c:pt>
                      <c:pt idx="88">
                        <c:v>2.8744778197732246E-2</c:v>
                      </c:pt>
                      <c:pt idx="89">
                        <c:v>3.7270814547640516E-2</c:v>
                      </c:pt>
                      <c:pt idx="90">
                        <c:v>3.7270814547640516E-2</c:v>
                      </c:pt>
                      <c:pt idx="91">
                        <c:v>3.7270814547640516E-2</c:v>
                      </c:pt>
                      <c:pt idx="92">
                        <c:v>3.7270814547640516E-2</c:v>
                      </c:pt>
                      <c:pt idx="93">
                        <c:v>3.7233510159143231E-2</c:v>
                      </c:pt>
                      <c:pt idx="94">
                        <c:v>3.7233510159143231E-2</c:v>
                      </c:pt>
                      <c:pt idx="95">
                        <c:v>3.4847728407388916E-2</c:v>
                      </c:pt>
                      <c:pt idx="96">
                        <c:v>3.5192961407718458E-2</c:v>
                      </c:pt>
                      <c:pt idx="97">
                        <c:v>3.5192961407718458E-2</c:v>
                      </c:pt>
                      <c:pt idx="98">
                        <c:v>3.5192961407718458E-2</c:v>
                      </c:pt>
                      <c:pt idx="99">
                        <c:v>3.4796520347965203E-2</c:v>
                      </c:pt>
                      <c:pt idx="100">
                        <c:v>3.5321192715629376E-2</c:v>
                      </c:pt>
                      <c:pt idx="101">
                        <c:v>3.5939533486835519E-2</c:v>
                      </c:pt>
                      <c:pt idx="102">
                        <c:v>3.6121673003802278E-2</c:v>
                      </c:pt>
                      <c:pt idx="103">
                        <c:v>3.6744092911493789E-2</c:v>
                      </c:pt>
                      <c:pt idx="104">
                        <c:v>3.6744092911493789E-2</c:v>
                      </c:pt>
                      <c:pt idx="105">
                        <c:v>3.6744092911493789E-2</c:v>
                      </c:pt>
                      <c:pt idx="106">
                        <c:v>3.6558493589743592E-2</c:v>
                      </c:pt>
                      <c:pt idx="107">
                        <c:v>3.6258012820512824E-2</c:v>
                      </c:pt>
                      <c:pt idx="108">
                        <c:v>3.5957532051282048E-2</c:v>
                      </c:pt>
                      <c:pt idx="109">
                        <c:v>3.565705128205128E-2</c:v>
                      </c:pt>
                      <c:pt idx="110">
                        <c:v>3.6186848436246991E-2</c:v>
                      </c:pt>
                      <c:pt idx="111">
                        <c:v>3.6186848436246991E-2</c:v>
                      </c:pt>
                      <c:pt idx="112">
                        <c:v>3.6186848436246991E-2</c:v>
                      </c:pt>
                      <c:pt idx="113">
                        <c:v>3.5878933654038887E-2</c:v>
                      </c:pt>
                      <c:pt idx="114">
                        <c:v>3.6018862245409851E-2</c:v>
                      </c:pt>
                      <c:pt idx="115">
                        <c:v>3.6137321822927122E-2</c:v>
                      </c:pt>
                      <c:pt idx="116">
                        <c:v>3.634903102721157E-2</c:v>
                      </c:pt>
                      <c:pt idx="117">
                        <c:v>3.463855421686747E-2</c:v>
                      </c:pt>
                      <c:pt idx="118">
                        <c:v>3.463855421686747E-2</c:v>
                      </c:pt>
                      <c:pt idx="119">
                        <c:v>3.463855421686747E-2</c:v>
                      </c:pt>
                      <c:pt idx="120">
                        <c:v>3.463855421686747E-2</c:v>
                      </c:pt>
                      <c:pt idx="121">
                        <c:v>3.3835341365461846E-2</c:v>
                      </c:pt>
                      <c:pt idx="122">
                        <c:v>3.3748493370831661E-2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9-1119-487E-86F1-A5305110933B}"/>
                  </c:ext>
                </c:extLst>
              </c15:ser>
            </c15:filteredLineSeries>
            <c15:filteredLineSeries>
              <c15:ser>
                <c:idx val="26"/>
                <c:order val="2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Data'!$AB$3</c15:sqref>
                        </c15:formulaRef>
                      </c:ext>
                    </c:extLst>
                    <c:strCache>
                      <c:ptCount val="1"/>
                      <c:pt idx="0">
                        <c:v>Change in Assessed Tuition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Data'!$AB$5:$AB$169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65"/>
                      <c:pt idx="7">
                        <c:v>3577484.5199999958</c:v>
                      </c:pt>
                      <c:pt idx="8">
                        <c:v>2269965.8599999994</c:v>
                      </c:pt>
                      <c:pt idx="9">
                        <c:v>2790620.3800000027</c:v>
                      </c:pt>
                      <c:pt idx="10">
                        <c:v>3376466.799999997</c:v>
                      </c:pt>
                      <c:pt idx="11">
                        <c:v>4018309.0300000012</c:v>
                      </c:pt>
                      <c:pt idx="12">
                        <c:v>3958033.8599999994</c:v>
                      </c:pt>
                      <c:pt idx="13">
                        <c:v>3958033.8599999994</c:v>
                      </c:pt>
                      <c:pt idx="14">
                        <c:v>3958033.8599999994</c:v>
                      </c:pt>
                      <c:pt idx="15">
                        <c:v>4021060.6000000089</c:v>
                      </c:pt>
                      <c:pt idx="16">
                        <c:v>3842510.2400000021</c:v>
                      </c:pt>
                      <c:pt idx="17">
                        <c:v>3897615.4400000051</c:v>
                      </c:pt>
                      <c:pt idx="18">
                        <c:v>3911490.5099999979</c:v>
                      </c:pt>
                      <c:pt idx="19">
                        <c:v>4130671.0600000024</c:v>
                      </c:pt>
                      <c:pt idx="20">
                        <c:v>4130671.0600000024</c:v>
                      </c:pt>
                      <c:pt idx="21">
                        <c:v>4130671.0600000024</c:v>
                      </c:pt>
                      <c:pt idx="22">
                        <c:v>4379510.0300000012</c:v>
                      </c:pt>
                      <c:pt idx="23">
                        <c:v>3749849.1299999952</c:v>
                      </c:pt>
                      <c:pt idx="24">
                        <c:v>3902279.9200000018</c:v>
                      </c:pt>
                      <c:pt idx="25">
                        <c:v>3461848.4399999976</c:v>
                      </c:pt>
                      <c:pt idx="26">
                        <c:v>3637566.6599999964</c:v>
                      </c:pt>
                      <c:pt idx="27">
                        <c:v>3637566.6599999964</c:v>
                      </c:pt>
                      <c:pt idx="28">
                        <c:v>3637566.6599999964</c:v>
                      </c:pt>
                      <c:pt idx="29">
                        <c:v>3750140.859999992</c:v>
                      </c:pt>
                      <c:pt idx="30">
                        <c:v>3763381.7399999946</c:v>
                      </c:pt>
                      <c:pt idx="31">
                        <c:v>3820131.6199999973</c:v>
                      </c:pt>
                      <c:pt idx="32">
                        <c:v>3805588.3799999952</c:v>
                      </c:pt>
                      <c:pt idx="33">
                        <c:v>4291350.5799999982</c:v>
                      </c:pt>
                      <c:pt idx="34">
                        <c:v>4291350.5799999982</c:v>
                      </c:pt>
                      <c:pt idx="35">
                        <c:v>4291350.5799999982</c:v>
                      </c:pt>
                      <c:pt idx="36">
                        <c:v>4225478.0400000066</c:v>
                      </c:pt>
                      <c:pt idx="37">
                        <c:v>3986583.1899999976</c:v>
                      </c:pt>
                      <c:pt idx="38">
                        <c:v>4014624.4400000051</c:v>
                      </c:pt>
                      <c:pt idx="39">
                        <c:v>4057788.25</c:v>
                      </c:pt>
                      <c:pt idx="40">
                        <c:v>4030179.7800000012</c:v>
                      </c:pt>
                      <c:pt idx="41">
                        <c:v>4030179.7800000012</c:v>
                      </c:pt>
                      <c:pt idx="42">
                        <c:v>4030179.7800000012</c:v>
                      </c:pt>
                      <c:pt idx="43">
                        <c:v>4113925.8200000003</c:v>
                      </c:pt>
                      <c:pt idx="44">
                        <c:v>3953828.3299999982</c:v>
                      </c:pt>
                      <c:pt idx="45">
                        <c:v>3995531.700000003</c:v>
                      </c:pt>
                      <c:pt idx="46">
                        <c:v>3986347.1499999985</c:v>
                      </c:pt>
                      <c:pt idx="47">
                        <c:v>3995749.9899999946</c:v>
                      </c:pt>
                      <c:pt idx="48">
                        <c:v>3995749.9899999946</c:v>
                      </c:pt>
                      <c:pt idx="49">
                        <c:v>3995749.9899999946</c:v>
                      </c:pt>
                      <c:pt idx="50">
                        <c:v>3959824.5</c:v>
                      </c:pt>
                      <c:pt idx="51">
                        <c:v>3734698.6600000039</c:v>
                      </c:pt>
                      <c:pt idx="52">
                        <c:v>3588607.5300000012</c:v>
                      </c:pt>
                      <c:pt idx="53">
                        <c:v>3778511.7800000012</c:v>
                      </c:pt>
                      <c:pt idx="54">
                        <c:v>3874613.7099999934</c:v>
                      </c:pt>
                      <c:pt idx="55">
                        <c:v>3874613.7099999934</c:v>
                      </c:pt>
                      <c:pt idx="56">
                        <c:v>3874613.7099999934</c:v>
                      </c:pt>
                      <c:pt idx="57">
                        <c:v>3874613.7099999934</c:v>
                      </c:pt>
                      <c:pt idx="58">
                        <c:v>3797555.7099999934</c:v>
                      </c:pt>
                      <c:pt idx="59">
                        <c:v>3658136.3000000045</c:v>
                      </c:pt>
                      <c:pt idx="60">
                        <c:v>3868596.9200000018</c:v>
                      </c:pt>
                      <c:pt idx="61">
                        <c:v>3831785.3200000003</c:v>
                      </c:pt>
                      <c:pt idx="62">
                        <c:v>3831785.3200000003</c:v>
                      </c:pt>
                      <c:pt idx="63">
                        <c:v>3831785.3200000003</c:v>
                      </c:pt>
                      <c:pt idx="64">
                        <c:v>3704668.1599999964</c:v>
                      </c:pt>
                      <c:pt idx="65">
                        <c:v>3797822.2300000042</c:v>
                      </c:pt>
                      <c:pt idx="66">
                        <c:v>3697176.8299999982</c:v>
                      </c:pt>
                      <c:pt idx="67">
                        <c:v>3840807.8100000024</c:v>
                      </c:pt>
                      <c:pt idx="68">
                        <c:v>3887953.2100000009</c:v>
                      </c:pt>
                      <c:pt idx="69">
                        <c:v>3887953.2100000009</c:v>
                      </c:pt>
                      <c:pt idx="70">
                        <c:v>3887953.2100000009</c:v>
                      </c:pt>
                      <c:pt idx="71">
                        <c:v>3253746.3599999994</c:v>
                      </c:pt>
                      <c:pt idx="72">
                        <c:v>3892598.2799999937</c:v>
                      </c:pt>
                      <c:pt idx="73">
                        <c:v>4624813.5200000033</c:v>
                      </c:pt>
                      <c:pt idx="74">
                        <c:v>4069260.1099999994</c:v>
                      </c:pt>
                      <c:pt idx="75">
                        <c:v>4101056.450000003</c:v>
                      </c:pt>
                      <c:pt idx="76">
                        <c:v>4101056.450000003</c:v>
                      </c:pt>
                      <c:pt idx="77">
                        <c:v>4101056.450000003</c:v>
                      </c:pt>
                      <c:pt idx="78">
                        <c:v>4145468.450000003</c:v>
                      </c:pt>
                      <c:pt idx="79">
                        <c:v>4180182.450000003</c:v>
                      </c:pt>
                      <c:pt idx="80">
                        <c:v>4163759.7599999979</c:v>
                      </c:pt>
                      <c:pt idx="81">
                        <c:v>4120303.8900000006</c:v>
                      </c:pt>
                      <c:pt idx="82">
                        <c:v>4163342.6899999976</c:v>
                      </c:pt>
                      <c:pt idx="83">
                        <c:v>4163342.6899999976</c:v>
                      </c:pt>
                      <c:pt idx="84">
                        <c:v>4163342.6899999976</c:v>
                      </c:pt>
                      <c:pt idx="85">
                        <c:v>4160882.4499999955</c:v>
                      </c:pt>
                      <c:pt idx="86">
                        <c:v>4200290.68</c:v>
                      </c:pt>
                      <c:pt idx="87">
                        <c:v>4205200.9900000021</c:v>
                      </c:pt>
                      <c:pt idx="88">
                        <c:v>4219105.2700000033</c:v>
                      </c:pt>
                      <c:pt idx="89">
                        <c:v>4790832.4499999955</c:v>
                      </c:pt>
                      <c:pt idx="90">
                        <c:v>4790832.4499999955</c:v>
                      </c:pt>
                      <c:pt idx="91">
                        <c:v>4790832.4499999955</c:v>
                      </c:pt>
                      <c:pt idx="92">
                        <c:v>4454079.4499999955</c:v>
                      </c:pt>
                      <c:pt idx="93">
                        <c:v>4433487.32</c:v>
                      </c:pt>
                      <c:pt idx="94">
                        <c:v>4743880.32</c:v>
                      </c:pt>
                      <c:pt idx="95">
                        <c:v>4734902.0599999949</c:v>
                      </c:pt>
                      <c:pt idx="96">
                        <c:v>4492206.7400000021</c:v>
                      </c:pt>
                      <c:pt idx="97">
                        <c:v>4492206.7400000021</c:v>
                      </c:pt>
                      <c:pt idx="98">
                        <c:v>4492206.7400000021</c:v>
                      </c:pt>
                      <c:pt idx="99">
                        <c:v>4505106.68</c:v>
                      </c:pt>
                      <c:pt idx="100">
                        <c:v>4502115.6200000048</c:v>
                      </c:pt>
                      <c:pt idx="101">
                        <c:v>4524230.8000000045</c:v>
                      </c:pt>
                      <c:pt idx="102">
                        <c:v>4551265.9399999976</c:v>
                      </c:pt>
                      <c:pt idx="103">
                        <c:v>4552943.5600000024</c:v>
                      </c:pt>
                      <c:pt idx="104">
                        <c:v>4552943.5600000024</c:v>
                      </c:pt>
                      <c:pt idx="105">
                        <c:v>4552943.5600000024</c:v>
                      </c:pt>
                      <c:pt idx="106">
                        <c:v>4534908.299999997</c:v>
                      </c:pt>
                      <c:pt idx="107">
                        <c:v>4533092.799999997</c:v>
                      </c:pt>
                      <c:pt idx="108">
                        <c:v>4539021.0899999961</c:v>
                      </c:pt>
                      <c:pt idx="109">
                        <c:v>4517284.3900000006</c:v>
                      </c:pt>
                      <c:pt idx="110">
                        <c:v>4493517.8400000036</c:v>
                      </c:pt>
                      <c:pt idx="111">
                        <c:v>4493517.8400000036</c:v>
                      </c:pt>
                      <c:pt idx="112">
                        <c:v>4493517.8400000036</c:v>
                      </c:pt>
                      <c:pt idx="113">
                        <c:v>4484866.9499999955</c:v>
                      </c:pt>
                      <c:pt idx="114">
                        <c:v>4480723.5</c:v>
                      </c:pt>
                      <c:pt idx="115">
                        <c:v>4496167.4399999976</c:v>
                      </c:pt>
                      <c:pt idx="116">
                        <c:v>4495642.3999999985</c:v>
                      </c:pt>
                      <c:pt idx="117">
                        <c:v>4397858.6600000039</c:v>
                      </c:pt>
                      <c:pt idx="118">
                        <c:v>4397858.6600000039</c:v>
                      </c:pt>
                      <c:pt idx="119">
                        <c:v>4397858.6600000039</c:v>
                      </c:pt>
                      <c:pt idx="120">
                        <c:v>4348025.5100000054</c:v>
                      </c:pt>
                      <c:pt idx="121">
                        <c:v>4324025.5100000054</c:v>
                      </c:pt>
                      <c:pt idx="122">
                        <c:v>4315282.5899999961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A-1119-487E-86F1-A5305110933B}"/>
                  </c:ext>
                </c:extLst>
              </c15:ser>
            </c15:filteredLineSeries>
            <c15:filteredLineSeries>
              <c15:ser>
                <c:idx val="27"/>
                <c:order val="2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Data'!$AC$3</c15:sqref>
                        </c15:formulaRef>
                      </c:ext>
                    </c:extLst>
                    <c:strCache>
                      <c:ptCount val="1"/>
                      <c:pt idx="0">
                        <c:v>Change in Assessed Tuition %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Data'!$AC$5:$AC$169</c15:sqref>
                        </c15:formulaRef>
                      </c:ext>
                    </c:extLst>
                    <c:numCache>
                      <c:formatCode>0.0%</c:formatCode>
                      <c:ptCount val="165"/>
                      <c:pt idx="7">
                        <c:v>9.9373235997117643E-2</c:v>
                      </c:pt>
                      <c:pt idx="8">
                        <c:v>6.2639279221325186E-2</c:v>
                      </c:pt>
                      <c:pt idx="9">
                        <c:v>7.6668417264978E-2</c:v>
                      </c:pt>
                      <c:pt idx="10">
                        <c:v>9.2763733598098558E-2</c:v>
                      </c:pt>
                      <c:pt idx="11">
                        <c:v>0.11039745700261418</c:v>
                      </c:pt>
                      <c:pt idx="12">
                        <c:v>0.1081824431846467</c:v>
                      </c:pt>
                      <c:pt idx="13">
                        <c:v>0.10753601530610317</c:v>
                      </c:pt>
                      <c:pt idx="14">
                        <c:v>0.10689271415654662</c:v>
                      </c:pt>
                      <c:pt idx="15">
                        <c:v>0.10838585326197435</c:v>
                      </c:pt>
                      <c:pt idx="16">
                        <c:v>0.10323652361138626</c:v>
                      </c:pt>
                      <c:pt idx="17">
                        <c:v>0.10471703216584374</c:v>
                      </c:pt>
                      <c:pt idx="18">
                        <c:v>0.10508981295293253</c:v>
                      </c:pt>
                      <c:pt idx="19">
                        <c:v>0.11093753901780315</c:v>
                      </c:pt>
                      <c:pt idx="20">
                        <c:v>0.10838106916560337</c:v>
                      </c:pt>
                      <c:pt idx="21">
                        <c:v>0.10778495062956735</c:v>
                      </c:pt>
                      <c:pt idx="22">
                        <c:v>0.11365939563990987</c:v>
                      </c:pt>
                      <c:pt idx="23">
                        <c:v>9.6996963534552755E-2</c:v>
                      </c:pt>
                      <c:pt idx="24">
                        <c:v>0.10093987517355348</c:v>
                      </c:pt>
                      <c:pt idx="25">
                        <c:v>8.9547279171956595E-2</c:v>
                      </c:pt>
                      <c:pt idx="26">
                        <c:v>9.3728849723790378E-2</c:v>
                      </c:pt>
                      <c:pt idx="27">
                        <c:v>9.346168703547468E-2</c:v>
                      </c:pt>
                      <c:pt idx="28">
                        <c:v>9.3141896201669239E-2</c:v>
                      </c:pt>
                      <c:pt idx="29">
                        <c:v>9.5548052494407898E-2</c:v>
                      </c:pt>
                      <c:pt idx="30">
                        <c:v>9.5481727523367574E-2</c:v>
                      </c:pt>
                      <c:pt idx="31">
                        <c:v>9.6921543346873182E-2</c:v>
                      </c:pt>
                      <c:pt idx="32">
                        <c:v>9.6552563058685065E-2</c:v>
                      </c:pt>
                      <c:pt idx="33">
                        <c:v>0.10829750388875072</c:v>
                      </c:pt>
                      <c:pt idx="34">
                        <c:v>0.10776945465140436</c:v>
                      </c:pt>
                      <c:pt idx="35">
                        <c:v>0.10759831566754985</c:v>
                      </c:pt>
                      <c:pt idx="36">
                        <c:v>0.10605498491145859</c:v>
                      </c:pt>
                      <c:pt idx="37">
                        <c:v>9.9518587847601037E-2</c:v>
                      </c:pt>
                      <c:pt idx="38">
                        <c:v>0.10021859220433497</c:v>
                      </c:pt>
                      <c:pt idx="39">
                        <c:v>0.10129610676068408</c:v>
                      </c:pt>
                      <c:pt idx="40">
                        <c:v>0.10026763841414982</c:v>
                      </c:pt>
                      <c:pt idx="41">
                        <c:v>0.10002235777212787</c:v>
                      </c:pt>
                      <c:pt idx="42">
                        <c:v>9.9852745004420138E-2</c:v>
                      </c:pt>
                      <c:pt idx="43">
                        <c:v>0.10144485041358391</c:v>
                      </c:pt>
                      <c:pt idx="44">
                        <c:v>9.7272253339424269E-2</c:v>
                      </c:pt>
                      <c:pt idx="45">
                        <c:v>9.8298241428226352E-2</c:v>
                      </c:pt>
                      <c:pt idx="46">
                        <c:v>9.8072282737093938E-2</c:v>
                      </c:pt>
                      <c:pt idx="47">
                        <c:v>9.7762494234208575E-2</c:v>
                      </c:pt>
                      <c:pt idx="48">
                        <c:v>9.7132897075262181E-2</c:v>
                      </c:pt>
                      <c:pt idx="49">
                        <c:v>9.6989180759099278E-2</c:v>
                      </c:pt>
                      <c:pt idx="50">
                        <c:v>9.653600187570939E-2</c:v>
                      </c:pt>
                      <c:pt idx="51">
                        <c:v>9.1173162408372019E-2</c:v>
                      </c:pt>
                      <c:pt idx="52">
                        <c:v>8.7606719293544438E-2</c:v>
                      </c:pt>
                      <c:pt idx="53">
                        <c:v>9.2242748222124721E-2</c:v>
                      </c:pt>
                      <c:pt idx="54">
                        <c:v>9.4588832249061269E-2</c:v>
                      </c:pt>
                      <c:pt idx="55">
                        <c:v>9.4674061652485528E-2</c:v>
                      </c:pt>
                      <c:pt idx="56">
                        <c:v>9.4688114613783264E-2</c:v>
                      </c:pt>
                      <c:pt idx="57">
                        <c:v>9.4968238764852761E-2</c:v>
                      </c:pt>
                      <c:pt idx="58">
                        <c:v>9.3058468626462471E-2</c:v>
                      </c:pt>
                      <c:pt idx="59">
                        <c:v>8.9642019262141256E-2</c:v>
                      </c:pt>
                      <c:pt idx="60">
                        <c:v>9.4799321616337834E-2</c:v>
                      </c:pt>
                      <c:pt idx="61">
                        <c:v>9.384964651693288E-2</c:v>
                      </c:pt>
                      <c:pt idx="62">
                        <c:v>9.4270148525119279E-2</c:v>
                      </c:pt>
                      <c:pt idx="63">
                        <c:v>9.4491333339108502E-2</c:v>
                      </c:pt>
                      <c:pt idx="64">
                        <c:v>9.1632962342816676E-2</c:v>
                      </c:pt>
                      <c:pt idx="65">
                        <c:v>9.4151442049708517E-2</c:v>
                      </c:pt>
                      <c:pt idx="66">
                        <c:v>9.1656351713247389E-2</c:v>
                      </c:pt>
                      <c:pt idx="67">
                        <c:v>9.5217093388618862E-2</c:v>
                      </c:pt>
                      <c:pt idx="68">
                        <c:v>9.6494909630233341E-2</c:v>
                      </c:pt>
                      <c:pt idx="69">
                        <c:v>9.6768530014657961E-2</c:v>
                      </c:pt>
                      <c:pt idx="70">
                        <c:v>9.9808569455117097E-2</c:v>
                      </c:pt>
                      <c:pt idx="71">
                        <c:v>8.2353694346150447E-2</c:v>
                      </c:pt>
                      <c:pt idx="72">
                        <c:v>9.8517576100012438E-2</c:v>
                      </c:pt>
                      <c:pt idx="73">
                        <c:v>0.11704917516044513</c:v>
                      </c:pt>
                      <c:pt idx="74">
                        <c:v>0.10298870156148519</c:v>
                      </c:pt>
                      <c:pt idx="75">
                        <c:v>0.10380180763376003</c:v>
                      </c:pt>
                      <c:pt idx="76">
                        <c:v>0.10375632815486328</c:v>
                      </c:pt>
                      <c:pt idx="77">
                        <c:v>0.10371671645757559</c:v>
                      </c:pt>
                      <c:pt idx="78">
                        <c:v>0.10480119320207704</c:v>
                      </c:pt>
                      <c:pt idx="79">
                        <c:v>0.10574343628102893</c:v>
                      </c:pt>
                      <c:pt idx="80">
                        <c:v>0.10532800186055798</c:v>
                      </c:pt>
                      <c:pt idx="81">
                        <c:v>0.10422872615301526</c:v>
                      </c:pt>
                      <c:pt idx="82">
                        <c:v>0.10531089746584738</c:v>
                      </c:pt>
                      <c:pt idx="83">
                        <c:v>0.10541597854589556</c:v>
                      </c:pt>
                      <c:pt idx="84">
                        <c:v>0.10542908646158493</c:v>
                      </c:pt>
                      <c:pt idx="85">
                        <c:v>0.10540389813301973</c:v>
                      </c:pt>
                      <c:pt idx="86">
                        <c:v>0.10730236166673784</c:v>
                      </c:pt>
                      <c:pt idx="87">
                        <c:v>0.10742780247540018</c:v>
                      </c:pt>
                      <c:pt idx="88">
                        <c:v>0.10778300695883744</c:v>
                      </c:pt>
                      <c:pt idx="89">
                        <c:v>0.12238858579060136</c:v>
                      </c:pt>
                      <c:pt idx="90">
                        <c:v>0.12245241580631935</c:v>
                      </c:pt>
                      <c:pt idx="91">
                        <c:v>0.12245097734346727</c:v>
                      </c:pt>
                      <c:pt idx="92">
                        <c:v>0.11381764152078858</c:v>
                      </c:pt>
                      <c:pt idx="93">
                        <c:v>0.11331597450322604</c:v>
                      </c:pt>
                      <c:pt idx="94">
                        <c:v>0.12124934224182597</c:v>
                      </c:pt>
                      <c:pt idx="95">
                        <c:v>0.12101986593845314</c:v>
                      </c:pt>
                      <c:pt idx="96">
                        <c:v>0.11485465880882192</c:v>
                      </c:pt>
                      <c:pt idx="97">
                        <c:v>0.11489250802798245</c:v>
                      </c:pt>
                      <c:pt idx="98">
                        <c:v>0.11495700996853178</c:v>
                      </c:pt>
                      <c:pt idx="99">
                        <c:v>0.11535527388533076</c:v>
                      </c:pt>
                      <c:pt idx="100">
                        <c:v>0.11528099808517663</c:v>
                      </c:pt>
                      <c:pt idx="101">
                        <c:v>0.11584727852717765</c:v>
                      </c:pt>
                      <c:pt idx="102">
                        <c:v>0.11653953927426429</c:v>
                      </c:pt>
                      <c:pt idx="103">
                        <c:v>0.11663389363061574</c:v>
                      </c:pt>
                      <c:pt idx="104">
                        <c:v>0.11665772592275221</c:v>
                      </c:pt>
                      <c:pt idx="105">
                        <c:v>0.11670195923679737</c:v>
                      </c:pt>
                      <c:pt idx="106">
                        <c:v>0.11619836218927325</c:v>
                      </c:pt>
                      <c:pt idx="107">
                        <c:v>0.11615184346990805</c:v>
                      </c:pt>
                      <c:pt idx="108">
                        <c:v>0.11630374457639414</c:v>
                      </c:pt>
                      <c:pt idx="109">
                        <c:v>0.11574678316233444</c:v>
                      </c:pt>
                      <c:pt idx="110">
                        <c:v>0.11513342251403623</c:v>
                      </c:pt>
                      <c:pt idx="111">
                        <c:v>0.11512732172679063</c:v>
                      </c:pt>
                      <c:pt idx="112">
                        <c:v>0.11517042520971578</c:v>
                      </c:pt>
                      <c:pt idx="113">
                        <c:v>0.11494959082026916</c:v>
                      </c:pt>
                      <c:pt idx="114">
                        <c:v>0.11485197558126568</c:v>
                      </c:pt>
                      <c:pt idx="115">
                        <c:v>0.11524784178897929</c:v>
                      </c:pt>
                      <c:pt idx="116">
                        <c:v>0.11523438372104471</c:v>
                      </c:pt>
                      <c:pt idx="117">
                        <c:v>0.11259097635903453</c:v>
                      </c:pt>
                      <c:pt idx="118">
                        <c:v>0.11259097635903453</c:v>
                      </c:pt>
                      <c:pt idx="119">
                        <c:v>0.11258162810824608</c:v>
                      </c:pt>
                      <c:pt idx="120">
                        <c:v>0.11126643053941256</c:v>
                      </c:pt>
                      <c:pt idx="121">
                        <c:v>0.11065226801281186</c:v>
                      </c:pt>
                      <c:pt idx="122">
                        <c:v>0.11042853576960046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B-1119-487E-86F1-A5305110933B}"/>
                  </c:ext>
                </c:extLst>
              </c15:ser>
            </c15:filteredLineSeries>
            <c15:filteredLineSeries>
              <c15:ser>
                <c:idx val="28"/>
                <c:order val="2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Data'!$AD$3</c15:sqref>
                        </c15:formulaRef>
                      </c:ext>
                    </c:extLst>
                    <c:strCache>
                      <c:ptCount val="1"/>
                      <c:pt idx="0">
                        <c:v>% Change In Cumuative Avg/Finalized Student - RIGHT AXIS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Data'!$AD$5:$AD$169</c15:sqref>
                        </c15:formulaRef>
                      </c:ext>
                    </c:extLst>
                    <c:numCache>
                      <c:formatCode>0.0%</c:formatCode>
                      <c:ptCount val="165"/>
                      <c:pt idx="9">
                        <c:v>-0.95174698593558515</c:v>
                      </c:pt>
                      <c:pt idx="10">
                        <c:v>-2.4155162199074209E-2</c:v>
                      </c:pt>
                      <c:pt idx="11">
                        <c:v>-7.8125365420596782E-2</c:v>
                      </c:pt>
                      <c:pt idx="12">
                        <c:v>-9.7396184043709089E-2</c:v>
                      </c:pt>
                      <c:pt idx="13">
                        <c:v>-9.7396184043709089E-2</c:v>
                      </c:pt>
                      <c:pt idx="14">
                        <c:v>-9.7396184043709089E-2</c:v>
                      </c:pt>
                      <c:pt idx="15">
                        <c:v>-0.11220418639105467</c:v>
                      </c:pt>
                      <c:pt idx="16">
                        <c:v>-8.6419003800345839E-2</c:v>
                      </c:pt>
                      <c:pt idx="17">
                        <c:v>-7.4334781312604514E-2</c:v>
                      </c:pt>
                      <c:pt idx="18">
                        <c:v>-9.5555191817217833E-2</c:v>
                      </c:pt>
                      <c:pt idx="19">
                        <c:v>-6.878119651300485E-2</c:v>
                      </c:pt>
                      <c:pt idx="20">
                        <c:v>-6.878119651300485E-2</c:v>
                      </c:pt>
                      <c:pt idx="21">
                        <c:v>-6.878119651300485E-2</c:v>
                      </c:pt>
                      <c:pt idx="22">
                        <c:v>-4.5375761968907025E-2</c:v>
                      </c:pt>
                      <c:pt idx="23">
                        <c:v>-8.5625675423647296E-3</c:v>
                      </c:pt>
                      <c:pt idx="24">
                        <c:v>-5.2311935754721928E-2</c:v>
                      </c:pt>
                      <c:pt idx="25">
                        <c:v>-8.2144645926406135E-2</c:v>
                      </c:pt>
                      <c:pt idx="26">
                        <c:v>-4.7913276964612117E-2</c:v>
                      </c:pt>
                      <c:pt idx="27">
                        <c:v>-4.7913276964612117E-2</c:v>
                      </c:pt>
                      <c:pt idx="28">
                        <c:v>-4.7913276964612117E-2</c:v>
                      </c:pt>
                      <c:pt idx="29">
                        <c:v>3.458661226353188E-3</c:v>
                      </c:pt>
                      <c:pt idx="30">
                        <c:v>1.612789960506511E-3</c:v>
                      </c:pt>
                      <c:pt idx="31">
                        <c:v>2.6966152150637912E-2</c:v>
                      </c:pt>
                      <c:pt idx="32">
                        <c:v>2.1058882649088284E-2</c:v>
                      </c:pt>
                      <c:pt idx="33">
                        <c:v>4.2632135605948918E-2</c:v>
                      </c:pt>
                      <c:pt idx="34">
                        <c:v>4.2632135605948918E-2</c:v>
                      </c:pt>
                      <c:pt idx="35">
                        <c:v>4.2632135605948918E-2</c:v>
                      </c:pt>
                      <c:pt idx="36">
                        <c:v>2.3409276087996256E-2</c:v>
                      </c:pt>
                      <c:pt idx="37">
                        <c:v>2.0052138659119256E-2</c:v>
                      </c:pt>
                      <c:pt idx="38">
                        <c:v>1.5812470271301615E-2</c:v>
                      </c:pt>
                      <c:pt idx="39">
                        <c:v>2.248109360605488E-2</c:v>
                      </c:pt>
                      <c:pt idx="40">
                        <c:v>2.2141966150722281E-2</c:v>
                      </c:pt>
                      <c:pt idx="41">
                        <c:v>2.2141966150722281E-2</c:v>
                      </c:pt>
                      <c:pt idx="42">
                        <c:v>2.2141966150722281E-2</c:v>
                      </c:pt>
                      <c:pt idx="43">
                        <c:v>1.9755090960905886E-2</c:v>
                      </c:pt>
                      <c:pt idx="44">
                        <c:v>2.6823570964795485E-2</c:v>
                      </c:pt>
                      <c:pt idx="45">
                        <c:v>4.8726415272397849E-2</c:v>
                      </c:pt>
                      <c:pt idx="46">
                        <c:v>-3.2626905598282852E-2</c:v>
                      </c:pt>
                      <c:pt idx="47">
                        <c:v>5.0348577180955534E-2</c:v>
                      </c:pt>
                      <c:pt idx="48">
                        <c:v>5.0348577180955534E-2</c:v>
                      </c:pt>
                      <c:pt idx="49">
                        <c:v>5.0348577180955534E-2</c:v>
                      </c:pt>
                      <c:pt idx="50">
                        <c:v>6.6343693503613244E-2</c:v>
                      </c:pt>
                      <c:pt idx="51">
                        <c:v>6.9306750208796508E-2</c:v>
                      </c:pt>
                      <c:pt idx="52">
                        <c:v>7.5375997089279778E-2</c:v>
                      </c:pt>
                      <c:pt idx="53">
                        <c:v>7.4316144002583462E-2</c:v>
                      </c:pt>
                      <c:pt idx="54">
                        <c:v>7.4228653158484592E-2</c:v>
                      </c:pt>
                      <c:pt idx="55">
                        <c:v>7.4228653158484592E-2</c:v>
                      </c:pt>
                      <c:pt idx="56">
                        <c:v>7.4228653158484592E-2</c:v>
                      </c:pt>
                      <c:pt idx="57">
                        <c:v>7.4228653158484592E-2</c:v>
                      </c:pt>
                      <c:pt idx="58">
                        <c:v>7.3356760128300058E-2</c:v>
                      </c:pt>
                      <c:pt idx="59">
                        <c:v>7.2410806431876029E-2</c:v>
                      </c:pt>
                      <c:pt idx="60">
                        <c:v>7.6100847060971644E-2</c:v>
                      </c:pt>
                      <c:pt idx="61">
                        <c:v>7.8153143732052399E-2</c:v>
                      </c:pt>
                      <c:pt idx="62">
                        <c:v>7.8153143732052399E-2</c:v>
                      </c:pt>
                      <c:pt idx="63">
                        <c:v>7.8153143732052399E-2</c:v>
                      </c:pt>
                      <c:pt idx="64">
                        <c:v>7.3810487196604324E-2</c:v>
                      </c:pt>
                      <c:pt idx="65">
                        <c:v>6.640352535685845E-2</c:v>
                      </c:pt>
                      <c:pt idx="66">
                        <c:v>6.4821857255241033E-2</c:v>
                      </c:pt>
                      <c:pt idx="67">
                        <c:v>6.6592318261309069E-2</c:v>
                      </c:pt>
                      <c:pt idx="68">
                        <c:v>6.7031717350411135E-2</c:v>
                      </c:pt>
                      <c:pt idx="69">
                        <c:v>6.7031717350411135E-2</c:v>
                      </c:pt>
                      <c:pt idx="70">
                        <c:v>6.7031717350411135E-2</c:v>
                      </c:pt>
                      <c:pt idx="71">
                        <c:v>5.0519444234113031E-2</c:v>
                      </c:pt>
                      <c:pt idx="72">
                        <c:v>0.10241612348661966</c:v>
                      </c:pt>
                      <c:pt idx="73">
                        <c:v>7.5348626900745952E-2</c:v>
                      </c:pt>
                      <c:pt idx="74">
                        <c:v>7.5185807196144205E-2</c:v>
                      </c:pt>
                      <c:pt idx="75">
                        <c:v>6.56228982983591E-2</c:v>
                      </c:pt>
                      <c:pt idx="76">
                        <c:v>6.56228982983591E-2</c:v>
                      </c:pt>
                      <c:pt idx="77">
                        <c:v>6.56228982983591E-2</c:v>
                      </c:pt>
                      <c:pt idx="78">
                        <c:v>6.8525948756295696E-2</c:v>
                      </c:pt>
                      <c:pt idx="79">
                        <c:v>6.5949281723063802E-2</c:v>
                      </c:pt>
                      <c:pt idx="80">
                        <c:v>6.7402637592229198E-2</c:v>
                      </c:pt>
                      <c:pt idx="81">
                        <c:v>6.6646630862646772E-2</c:v>
                      </c:pt>
                      <c:pt idx="82">
                        <c:v>6.4746155620898804E-2</c:v>
                      </c:pt>
                      <c:pt idx="83">
                        <c:v>6.4746155620898804E-2</c:v>
                      </c:pt>
                      <c:pt idx="84">
                        <c:v>6.4746155620898804E-2</c:v>
                      </c:pt>
                      <c:pt idx="85">
                        <c:v>6.5997338819190565E-2</c:v>
                      </c:pt>
                      <c:pt idx="86">
                        <c:v>6.640095016895442E-2</c:v>
                      </c:pt>
                      <c:pt idx="87">
                        <c:v>6.5058914684794411E-2</c:v>
                      </c:pt>
                      <c:pt idx="88">
                        <c:v>6.8455524058180783E-2</c:v>
                      </c:pt>
                      <c:pt idx="89">
                        <c:v>7.6044797853827895E-2</c:v>
                      </c:pt>
                      <c:pt idx="90">
                        <c:v>7.6044797853827895E-2</c:v>
                      </c:pt>
                      <c:pt idx="91">
                        <c:v>7.6044797853827895E-2</c:v>
                      </c:pt>
                      <c:pt idx="92">
                        <c:v>6.7390761781089825E-2</c:v>
                      </c:pt>
                      <c:pt idx="93">
                        <c:v>7.1946368886168788E-2</c:v>
                      </c:pt>
                      <c:pt idx="94">
                        <c:v>7.9277649885852508E-2</c:v>
                      </c:pt>
                      <c:pt idx="95">
                        <c:v>8.0393168600740861E-2</c:v>
                      </c:pt>
                      <c:pt idx="96">
                        <c:v>7.3440523701346683E-2</c:v>
                      </c:pt>
                      <c:pt idx="97">
                        <c:v>7.3440523701346683E-2</c:v>
                      </c:pt>
                      <c:pt idx="98">
                        <c:v>7.3440523701346683E-2</c:v>
                      </c:pt>
                      <c:pt idx="99">
                        <c:v>7.4930070688573824E-2</c:v>
                      </c:pt>
                      <c:pt idx="100">
                        <c:v>7.4898283621182227E-2</c:v>
                      </c:pt>
                      <c:pt idx="101">
                        <c:v>7.8304264257148093E-2</c:v>
                      </c:pt>
                      <c:pt idx="102">
                        <c:v>7.8624688416700561E-2</c:v>
                      </c:pt>
                      <c:pt idx="103">
                        <c:v>7.7748577309635802E-2</c:v>
                      </c:pt>
                      <c:pt idx="104">
                        <c:v>7.7748577309635802E-2</c:v>
                      </c:pt>
                      <c:pt idx="105">
                        <c:v>7.7748577309635802E-2</c:v>
                      </c:pt>
                      <c:pt idx="106">
                        <c:v>7.7935933581954719E-2</c:v>
                      </c:pt>
                      <c:pt idx="107">
                        <c:v>7.8211315082062471E-2</c:v>
                      </c:pt>
                      <c:pt idx="108">
                        <c:v>7.8737461729216696E-2</c:v>
                      </c:pt>
                      <c:pt idx="109">
                        <c:v>7.5942002204019143E-2</c:v>
                      </c:pt>
                      <c:pt idx="110">
                        <c:v>7.494253688493191E-2</c:v>
                      </c:pt>
                      <c:pt idx="111">
                        <c:v>7.494253688493191E-2</c:v>
                      </c:pt>
                      <c:pt idx="112">
                        <c:v>7.494253688493191E-2</c:v>
                      </c:pt>
                      <c:pt idx="113">
                        <c:v>7.4752579989007195E-2</c:v>
                      </c:pt>
                      <c:pt idx="114">
                        <c:v>7.1922352161732706E-2</c:v>
                      </c:pt>
                      <c:pt idx="115">
                        <c:v>7.2013615801334696E-2</c:v>
                      </c:pt>
                      <c:pt idx="116">
                        <c:v>7.1585092763460256E-2</c:v>
                      </c:pt>
                      <c:pt idx="117">
                        <c:v>7.2064858972434864E-2</c:v>
                      </c:pt>
                      <c:pt idx="118">
                        <c:v>7.2064858972434864E-2</c:v>
                      </c:pt>
                      <c:pt idx="119">
                        <c:v>7.2064858972434864E-2</c:v>
                      </c:pt>
                      <c:pt idx="120">
                        <c:v>7.0707701409193469E-2</c:v>
                      </c:pt>
                      <c:pt idx="121">
                        <c:v>7.0786688027116185E-2</c:v>
                      </c:pt>
                      <c:pt idx="122">
                        <c:v>7.1113770626509698E-2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C-1119-487E-86F1-A5305110933B}"/>
                  </c:ext>
                </c:extLst>
              </c15:ser>
            </c15:filteredLineSeries>
            <c15:filteredLineSeries>
              <c15:ser>
                <c:idx val="29"/>
                <c:order val="2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Data'!$AE$3</c15:sqref>
                        </c15:formulaRef>
                      </c:ext>
                    </c:extLst>
                    <c:strCache>
                      <c:ptCount val="1"/>
                      <c:pt idx="0">
                        <c:v>% Change In Cumuative Avg/Assessed Student - RIGHT AXIS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Data'!$AE$5:$AE$169</c15:sqref>
                        </c15:formulaRef>
                      </c:ext>
                    </c:extLst>
                    <c:numCache>
                      <c:formatCode>0.0%</c:formatCode>
                      <c:ptCount val="165"/>
                      <c:pt idx="7">
                        <c:v>9.0517005563208963E-2</c:v>
                      </c:pt>
                      <c:pt idx="8">
                        <c:v>5.8439738826733256E-2</c:v>
                      </c:pt>
                      <c:pt idx="9">
                        <c:v>2.2930122392935015E-2</c:v>
                      </c:pt>
                      <c:pt idx="10">
                        <c:v>4.2287878003678836E-2</c:v>
                      </c:pt>
                      <c:pt idx="11">
                        <c:v>6.2415597347942553E-2</c:v>
                      </c:pt>
                      <c:pt idx="12">
                        <c:v>6.1202272025961735E-2</c:v>
                      </c:pt>
                      <c:pt idx="13">
                        <c:v>6.1202272025961735E-2</c:v>
                      </c:pt>
                      <c:pt idx="14">
                        <c:v>6.1202272025961735E-2</c:v>
                      </c:pt>
                      <c:pt idx="15">
                        <c:v>6.1929279215376276E-2</c:v>
                      </c:pt>
                      <c:pt idx="16">
                        <c:v>5.7813247152438629E-2</c:v>
                      </c:pt>
                      <c:pt idx="17">
                        <c:v>6.0925847015683265E-2</c:v>
                      </c:pt>
                      <c:pt idx="18">
                        <c:v>6.0756234151362332E-2</c:v>
                      </c:pt>
                      <c:pt idx="19">
                        <c:v>6.4121110960908778E-2</c:v>
                      </c:pt>
                      <c:pt idx="20">
                        <c:v>6.4121110960908778E-2</c:v>
                      </c:pt>
                      <c:pt idx="21">
                        <c:v>6.4121110960908778E-2</c:v>
                      </c:pt>
                      <c:pt idx="22">
                        <c:v>6.9987854524938387E-2</c:v>
                      </c:pt>
                      <c:pt idx="23">
                        <c:v>6.0952891196141668E-2</c:v>
                      </c:pt>
                      <c:pt idx="24">
                        <c:v>6.0249499145397012E-2</c:v>
                      </c:pt>
                      <c:pt idx="25">
                        <c:v>4.6342120489158534E-2</c:v>
                      </c:pt>
                      <c:pt idx="26">
                        <c:v>5.6184784208216598E-2</c:v>
                      </c:pt>
                      <c:pt idx="27">
                        <c:v>5.6184784208216598E-2</c:v>
                      </c:pt>
                      <c:pt idx="28">
                        <c:v>5.6184784208216598E-2</c:v>
                      </c:pt>
                      <c:pt idx="29">
                        <c:v>7.0437971521648546E-2</c:v>
                      </c:pt>
                      <c:pt idx="30">
                        <c:v>6.74109167777317E-2</c:v>
                      </c:pt>
                      <c:pt idx="31">
                        <c:v>6.7311417294852793E-2</c:v>
                      </c:pt>
                      <c:pt idx="32">
                        <c:v>6.7638729698195954E-2</c:v>
                      </c:pt>
                      <c:pt idx="33">
                        <c:v>8.0688276248421342E-2</c:v>
                      </c:pt>
                      <c:pt idx="34">
                        <c:v>8.0688276248421342E-2</c:v>
                      </c:pt>
                      <c:pt idx="35">
                        <c:v>8.0688276248421342E-2</c:v>
                      </c:pt>
                      <c:pt idx="36">
                        <c:v>7.5123106999986033E-2</c:v>
                      </c:pt>
                      <c:pt idx="37">
                        <c:v>7.0207191731599616E-2</c:v>
                      </c:pt>
                      <c:pt idx="38">
                        <c:v>6.4658618535305079E-2</c:v>
                      </c:pt>
                      <c:pt idx="39">
                        <c:v>6.5017573925287842E-2</c:v>
                      </c:pt>
                      <c:pt idx="40">
                        <c:v>6.4559073730034111E-2</c:v>
                      </c:pt>
                      <c:pt idx="41">
                        <c:v>6.4559073730034111E-2</c:v>
                      </c:pt>
                      <c:pt idx="42">
                        <c:v>6.4559073730034111E-2</c:v>
                      </c:pt>
                      <c:pt idx="43">
                        <c:v>6.5129514797913179E-2</c:v>
                      </c:pt>
                      <c:pt idx="44">
                        <c:v>6.564444991566365E-2</c:v>
                      </c:pt>
                      <c:pt idx="45">
                        <c:v>6.9473081198029307E-2</c:v>
                      </c:pt>
                      <c:pt idx="46">
                        <c:v>6.8597242579635953E-2</c:v>
                      </c:pt>
                      <c:pt idx="47">
                        <c:v>7.1336580317475917E-2</c:v>
                      </c:pt>
                      <c:pt idx="48">
                        <c:v>7.1336580317475917E-2</c:v>
                      </c:pt>
                      <c:pt idx="49">
                        <c:v>7.1336580317475917E-2</c:v>
                      </c:pt>
                      <c:pt idx="50">
                        <c:v>7.5250868929841008E-2</c:v>
                      </c:pt>
                      <c:pt idx="51">
                        <c:v>7.3885511213969357E-2</c:v>
                      </c:pt>
                      <c:pt idx="52">
                        <c:v>7.0295102144150023E-2</c:v>
                      </c:pt>
                      <c:pt idx="53">
                        <c:v>7.1207942057056384E-2</c:v>
                      </c:pt>
                      <c:pt idx="54">
                        <c:v>7.2596703170420218E-2</c:v>
                      </c:pt>
                      <c:pt idx="55">
                        <c:v>7.2596703170420218E-2</c:v>
                      </c:pt>
                      <c:pt idx="56">
                        <c:v>7.2596703170420218E-2</c:v>
                      </c:pt>
                      <c:pt idx="57">
                        <c:v>7.2596703170420218E-2</c:v>
                      </c:pt>
                      <c:pt idx="58">
                        <c:v>7.244582490961804E-2</c:v>
                      </c:pt>
                      <c:pt idx="59">
                        <c:v>6.9857054521441642E-2</c:v>
                      </c:pt>
                      <c:pt idx="60">
                        <c:v>7.2642860897651262E-2</c:v>
                      </c:pt>
                      <c:pt idx="61">
                        <c:v>6.9352308854104816E-2</c:v>
                      </c:pt>
                      <c:pt idx="62">
                        <c:v>6.9352308854104816E-2</c:v>
                      </c:pt>
                      <c:pt idx="63">
                        <c:v>6.9352308854104816E-2</c:v>
                      </c:pt>
                      <c:pt idx="64">
                        <c:v>6.360507459970477E-2</c:v>
                      </c:pt>
                      <c:pt idx="65">
                        <c:v>6.2600889854112385E-2</c:v>
                      </c:pt>
                      <c:pt idx="66">
                        <c:v>5.8323040515023905E-2</c:v>
                      </c:pt>
                      <c:pt idx="67">
                        <c:v>6.29802863671729E-2</c:v>
                      </c:pt>
                      <c:pt idx="68">
                        <c:v>6.5072609192645903E-2</c:v>
                      </c:pt>
                      <c:pt idx="69">
                        <c:v>6.5072609192645903E-2</c:v>
                      </c:pt>
                      <c:pt idx="70">
                        <c:v>6.5072609192645903E-2</c:v>
                      </c:pt>
                      <c:pt idx="71">
                        <c:v>4.5146903437713215E-2</c:v>
                      </c:pt>
                      <c:pt idx="72">
                        <c:v>9.4181925133197897E-2</c:v>
                      </c:pt>
                      <c:pt idx="73">
                        <c:v>7.2042988406995079E-2</c:v>
                      </c:pt>
                      <c:pt idx="74">
                        <c:v>6.6616944597011063E-2</c:v>
                      </c:pt>
                      <c:pt idx="75">
                        <c:v>6.3987289226647315E-2</c:v>
                      </c:pt>
                      <c:pt idx="76">
                        <c:v>6.3987289226647315E-2</c:v>
                      </c:pt>
                      <c:pt idx="77">
                        <c:v>6.3987289226647315E-2</c:v>
                      </c:pt>
                      <c:pt idx="78">
                        <c:v>6.6113445181966268E-2</c:v>
                      </c:pt>
                      <c:pt idx="79">
                        <c:v>6.576269857703676E-2</c:v>
                      </c:pt>
                      <c:pt idx="80">
                        <c:v>7.1733973000622342E-2</c:v>
                      </c:pt>
                      <c:pt idx="81">
                        <c:v>7.233053153632274E-2</c:v>
                      </c:pt>
                      <c:pt idx="82">
                        <c:v>7.2402651633326043E-2</c:v>
                      </c:pt>
                      <c:pt idx="83">
                        <c:v>7.2402651633326043E-2</c:v>
                      </c:pt>
                      <c:pt idx="84">
                        <c:v>7.2402651633326043E-2</c:v>
                      </c:pt>
                      <c:pt idx="85">
                        <c:v>7.2763352991388697E-2</c:v>
                      </c:pt>
                      <c:pt idx="86">
                        <c:v>7.5973099465161731E-2</c:v>
                      </c:pt>
                      <c:pt idx="87">
                        <c:v>7.5785952461545847E-2</c:v>
                      </c:pt>
                      <c:pt idx="88">
                        <c:v>7.5950836397086885E-2</c:v>
                      </c:pt>
                      <c:pt idx="89">
                        <c:v>8.2059352339997282E-2</c:v>
                      </c:pt>
                      <c:pt idx="90">
                        <c:v>8.2059352339997282E-2</c:v>
                      </c:pt>
                      <c:pt idx="91">
                        <c:v>8.2059352339997282E-2</c:v>
                      </c:pt>
                      <c:pt idx="92">
                        <c:v>7.3765634638330413E-2</c:v>
                      </c:pt>
                      <c:pt idx="93">
                        <c:v>7.3354030198859999E-2</c:v>
                      </c:pt>
                      <c:pt idx="94">
                        <c:v>8.1001429649640189E-2</c:v>
                      </c:pt>
                      <c:pt idx="95">
                        <c:v>8.3245033673515545E-2</c:v>
                      </c:pt>
                      <c:pt idx="96">
                        <c:v>7.6916895663234008E-2</c:v>
                      </c:pt>
                      <c:pt idx="97">
                        <c:v>7.6916895663234008E-2</c:v>
                      </c:pt>
                      <c:pt idx="98">
                        <c:v>7.6916895663234008E-2</c:v>
                      </c:pt>
                      <c:pt idx="99">
                        <c:v>7.7684797507633574E-2</c:v>
                      </c:pt>
                      <c:pt idx="100">
                        <c:v>7.710142998178271E-2</c:v>
                      </c:pt>
                      <c:pt idx="101">
                        <c:v>7.7067222418118364E-2</c:v>
                      </c:pt>
                      <c:pt idx="102">
                        <c:v>7.7612052231640805E-2</c:v>
                      </c:pt>
                      <c:pt idx="103">
                        <c:v>7.7008785467263863E-2</c:v>
                      </c:pt>
                      <c:pt idx="104">
                        <c:v>7.7008785467263863E-2</c:v>
                      </c:pt>
                      <c:pt idx="105">
                        <c:v>7.7008785467263863E-2</c:v>
                      </c:pt>
                      <c:pt idx="106">
                        <c:v>7.6805493146904436E-2</c:v>
                      </c:pt>
                      <c:pt idx="107">
                        <c:v>7.7095748667671549E-2</c:v>
                      </c:pt>
                      <c:pt idx="108">
                        <c:v>7.7597354297808119E-2</c:v>
                      </c:pt>
                      <c:pt idx="109">
                        <c:v>7.7332290434501738E-2</c:v>
                      </c:pt>
                      <c:pt idx="110">
                        <c:v>7.6193750579378383E-2</c:v>
                      </c:pt>
                      <c:pt idx="111">
                        <c:v>7.6193750579378383E-2</c:v>
                      </c:pt>
                      <c:pt idx="112">
                        <c:v>7.6193750579378383E-2</c:v>
                      </c:pt>
                      <c:pt idx="113">
                        <c:v>7.6295435895031405E-2</c:v>
                      </c:pt>
                      <c:pt idx="114">
                        <c:v>7.6041722497449227E-2</c:v>
                      </c:pt>
                      <c:pt idx="115">
                        <c:v>7.6342210525943477E-2</c:v>
                      </c:pt>
                      <c:pt idx="116">
                        <c:v>7.6110208147681879E-2</c:v>
                      </c:pt>
                      <c:pt idx="117">
                        <c:v>7.5475045048438272E-2</c:v>
                      </c:pt>
                      <c:pt idx="118">
                        <c:v>7.5475045048438272E-2</c:v>
                      </c:pt>
                      <c:pt idx="119">
                        <c:v>7.5475045048438272E-2</c:v>
                      </c:pt>
                      <c:pt idx="120">
                        <c:v>7.4109579165588357E-2</c:v>
                      </c:pt>
                      <c:pt idx="121">
                        <c:v>7.4349759574620311E-2</c:v>
                      </c:pt>
                      <c:pt idx="122">
                        <c:v>7.4214622377758888E-2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D-1119-487E-86F1-A5305110933B}"/>
                  </c:ext>
                </c:extLst>
              </c15:ser>
            </c15:filteredLineSeries>
            <c15:filteredLineSeries>
              <c15:ser>
                <c:idx val="30"/>
                <c:order val="3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Data'!$AF$3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Data'!$AF$5:$AF$169</c15:sqref>
                        </c15:formulaRef>
                      </c:ext>
                    </c:extLst>
                    <c:numCache>
                      <c:formatCode>General</c:formatCode>
                      <c:ptCount val="165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1119-487E-86F1-A5305110933B}"/>
                  </c:ext>
                </c:extLst>
              </c15:ser>
            </c15:filteredLineSeries>
            <c15:filteredLineSeries>
              <c15:ser>
                <c:idx val="31"/>
                <c:order val="3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Data'!$AG$3</c15:sqref>
                        </c15:formulaRef>
                      </c:ext>
                    </c:extLst>
                    <c:strCache>
                      <c:ptCount val="1"/>
                      <c:pt idx="0">
                        <c:v>Compared to FINAL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Data'!$AG$5:$AG$169</c15:sqref>
                        </c15:formulaRef>
                      </c:ext>
                    </c:extLst>
                    <c:numCache>
                      <c:formatCode>0.0%</c:formatCode>
                      <c:ptCount val="165"/>
                      <c:pt idx="1">
                        <c:v>0.87799413351635902</c:v>
                      </c:pt>
                      <c:pt idx="2">
                        <c:v>0.87799413351635902</c:v>
                      </c:pt>
                      <c:pt idx="3">
                        <c:v>0.86824085320189726</c:v>
                      </c:pt>
                      <c:pt idx="4">
                        <c:v>0.87542766564617736</c:v>
                      </c:pt>
                      <c:pt idx="5">
                        <c:v>0.87895564811838545</c:v>
                      </c:pt>
                      <c:pt idx="6">
                        <c:v>0.88701449373051144</c:v>
                      </c:pt>
                      <c:pt idx="7">
                        <c:v>0.88701449373051144</c:v>
                      </c:pt>
                      <c:pt idx="8">
                        <c:v>0.88701449373051144</c:v>
                      </c:pt>
                      <c:pt idx="9">
                        <c:v>0.92056008757030416</c:v>
                      </c:pt>
                      <c:pt idx="10">
                        <c:v>0.91795249326072992</c:v>
                      </c:pt>
                      <c:pt idx="11">
                        <c:v>0.92362551048539265</c:v>
                      </c:pt>
                      <c:pt idx="12">
                        <c:v>0.9297371028305772</c:v>
                      </c:pt>
                      <c:pt idx="13">
                        <c:v>0.93383866700432527</c:v>
                      </c:pt>
                      <c:pt idx="14">
                        <c:v>0.93383866700432527</c:v>
                      </c:pt>
                      <c:pt idx="15">
                        <c:v>0.93383866700432527</c:v>
                      </c:pt>
                      <c:pt idx="16">
                        <c:v>0.9386643171755279</c:v>
                      </c:pt>
                      <c:pt idx="17">
                        <c:v>0.94430688056686329</c:v>
                      </c:pt>
                      <c:pt idx="18">
                        <c:v>0.94998990308711817</c:v>
                      </c:pt>
                      <c:pt idx="19">
                        <c:v>0.95182170958971568</c:v>
                      </c:pt>
                      <c:pt idx="20">
                        <c:v>0.95492497216431471</c:v>
                      </c:pt>
                      <c:pt idx="21">
                        <c:v>0.95492497216431471</c:v>
                      </c:pt>
                      <c:pt idx="22">
                        <c:v>0.95492497216431471</c:v>
                      </c:pt>
                      <c:pt idx="23">
                        <c:v>0.95527777390074065</c:v>
                      </c:pt>
                      <c:pt idx="24">
                        <c:v>0.97781066500667946</c:v>
                      </c:pt>
                      <c:pt idx="25">
                        <c:v>0.98321857268525192</c:v>
                      </c:pt>
                      <c:pt idx="26">
                        <c:v>0.98857078495383077</c:v>
                      </c:pt>
                      <c:pt idx="27">
                        <c:v>0.99184371269146621</c:v>
                      </c:pt>
                      <c:pt idx="28">
                        <c:v>0.99184371269146621</c:v>
                      </c:pt>
                      <c:pt idx="29">
                        <c:v>0.99184371269146621</c:v>
                      </c:pt>
                      <c:pt idx="30">
                        <c:v>0.99569256066772871</c:v>
                      </c:pt>
                      <c:pt idx="31">
                        <c:v>0.99853877401655211</c:v>
                      </c:pt>
                      <c:pt idx="32">
                        <c:v>1.0019671296776653</c:v>
                      </c:pt>
                      <c:pt idx="33">
                        <c:v>1.0069625756005363</c:v>
                      </c:pt>
                      <c:pt idx="34">
                        <c:v>1.0112198688982603</c:v>
                      </c:pt>
                      <c:pt idx="35">
                        <c:v>1.0112198688982603</c:v>
                      </c:pt>
                      <c:pt idx="36">
                        <c:v>1.0112198688982603</c:v>
                      </c:pt>
                      <c:pt idx="37">
                        <c:v>1.0166305061101371</c:v>
                      </c:pt>
                      <c:pt idx="38">
                        <c:v>1.0216117966358336</c:v>
                      </c:pt>
                      <c:pt idx="39">
                        <c:v>1.0232367068743009</c:v>
                      </c:pt>
                      <c:pt idx="40">
                        <c:v>1.022191702521597</c:v>
                      </c:pt>
                      <c:pt idx="41">
                        <c:v>1.0277422609624831</c:v>
                      </c:pt>
                      <c:pt idx="42">
                        <c:v>1.0277422609624831</c:v>
                      </c:pt>
                      <c:pt idx="43">
                        <c:v>1.0277422609624831</c:v>
                      </c:pt>
                      <c:pt idx="44">
                        <c:v>1.031219750788668</c:v>
                      </c:pt>
                      <c:pt idx="45">
                        <c:v>1.0337485678269085</c:v>
                      </c:pt>
                      <c:pt idx="46">
                        <c:v>1.035504523115822</c:v>
                      </c:pt>
                      <c:pt idx="47">
                        <c:v>1.0404328100506268</c:v>
                      </c:pt>
                      <c:pt idx="48">
                        <c:v>1.0428369749805098</c:v>
                      </c:pt>
                      <c:pt idx="49">
                        <c:v>1.0428369749805098</c:v>
                      </c:pt>
                      <c:pt idx="50">
                        <c:v>1.0428369749805098</c:v>
                      </c:pt>
                      <c:pt idx="51">
                        <c:v>1.0486091007666878</c:v>
                      </c:pt>
                      <c:pt idx="52">
                        <c:v>1.0554059876151927</c:v>
                      </c:pt>
                      <c:pt idx="53">
                        <c:v>1.0569698637033211</c:v>
                      </c:pt>
                      <c:pt idx="54">
                        <c:v>1.0523839573268905</c:v>
                      </c:pt>
                      <c:pt idx="55">
                        <c:v>1.0509356773205589</c:v>
                      </c:pt>
                      <c:pt idx="56">
                        <c:v>1.0509356773205589</c:v>
                      </c:pt>
                      <c:pt idx="57">
                        <c:v>1.0509356773205589</c:v>
                      </c:pt>
                      <c:pt idx="58">
                        <c:v>1.0509356773205589</c:v>
                      </c:pt>
                      <c:pt idx="59">
                        <c:v>1.0499895826959922</c:v>
                      </c:pt>
                      <c:pt idx="60">
                        <c:v>1.0498337504352186</c:v>
                      </c:pt>
                      <c:pt idx="61">
                        <c:v>1.0467370963124341</c:v>
                      </c:pt>
                      <c:pt idx="62">
                        <c:v>1.0469738655598677</c:v>
                      </c:pt>
                      <c:pt idx="63">
                        <c:v>1.0469738655598677</c:v>
                      </c:pt>
                      <c:pt idx="64">
                        <c:v>1.0469738655598677</c:v>
                      </c:pt>
                      <c:pt idx="65">
                        <c:v>1.0475050295595731</c:v>
                      </c:pt>
                      <c:pt idx="66">
                        <c:v>1.0428325221390744</c:v>
                      </c:pt>
                      <c:pt idx="67">
                        <c:v>1.0403914652793573</c:v>
                      </c:pt>
                      <c:pt idx="68">
                        <c:v>1.0372541349785718</c:v>
                      </c:pt>
                      <c:pt idx="69">
                        <c:v>1.0348925126948529</c:v>
                      </c:pt>
                      <c:pt idx="70">
                        <c:v>1.0348925126948529</c:v>
                      </c:pt>
                      <c:pt idx="71">
                        <c:v>1.0348925126948529</c:v>
                      </c:pt>
                      <c:pt idx="72">
                        <c:v>1.0337230845714778</c:v>
                      </c:pt>
                      <c:pt idx="73">
                        <c:v>1.0308001538651188</c:v>
                      </c:pt>
                      <c:pt idx="74">
                        <c:v>0.99940331950421268</c:v>
                      </c:pt>
                      <c:pt idx="75">
                        <c:v>1.0136504042652794</c:v>
                      </c:pt>
                      <c:pt idx="76">
                        <c:v>1.0137093615689128</c:v>
                      </c:pt>
                      <c:pt idx="77">
                        <c:v>1.0137093615689128</c:v>
                      </c:pt>
                      <c:pt idx="78">
                        <c:v>1.0137093615689128</c:v>
                      </c:pt>
                      <c:pt idx="79">
                        <c:v>1.013627581785288</c:v>
                      </c:pt>
                      <c:pt idx="80">
                        <c:v>1.014071884846458</c:v>
                      </c:pt>
                      <c:pt idx="81">
                        <c:v>1.0144591812235753</c:v>
                      </c:pt>
                      <c:pt idx="82">
                        <c:v>1.0148339223632339</c:v>
                      </c:pt>
                      <c:pt idx="83">
                        <c:v>1.0142135468296241</c:v>
                      </c:pt>
                      <c:pt idx="84">
                        <c:v>1.0142135468296241</c:v>
                      </c:pt>
                      <c:pt idx="85">
                        <c:v>1.0142135468296241</c:v>
                      </c:pt>
                      <c:pt idx="86">
                        <c:v>1.014276666549681</c:v>
                      </c:pt>
                      <c:pt idx="87">
                        <c:v>1.0132656121624912</c:v>
                      </c:pt>
                      <c:pt idx="88">
                        <c:v>1.0131396336430816</c:v>
                      </c:pt>
                      <c:pt idx="89">
                        <c:v>1.0127829065509306</c:v>
                      </c:pt>
                      <c:pt idx="90">
                        <c:v>1.0042865695243339</c:v>
                      </c:pt>
                      <c:pt idx="91">
                        <c:v>1.0042865695243339</c:v>
                      </c:pt>
                      <c:pt idx="92">
                        <c:v>1.0042865695243339</c:v>
                      </c:pt>
                      <c:pt idx="93">
                        <c:v>1.0042865695243339</c:v>
                      </c:pt>
                      <c:pt idx="94">
                        <c:v>1.0037630712568968</c:v>
                      </c:pt>
                      <c:pt idx="95">
                        <c:v>1.0037748627176235</c:v>
                      </c:pt>
                      <c:pt idx="96">
                        <c:v>1.0040052095186609</c:v>
                      </c:pt>
                      <c:pt idx="97">
                        <c:v>1.0037878197267853</c:v>
                      </c:pt>
                      <c:pt idx="98">
                        <c:v>1.0037878197267853</c:v>
                      </c:pt>
                      <c:pt idx="99">
                        <c:v>1.0037878197267853</c:v>
                      </c:pt>
                      <c:pt idx="100">
                        <c:v>1.0034568637494852</c:v>
                      </c:pt>
                      <c:pt idx="101">
                        <c:v>1.0031262933806588</c:v>
                      </c:pt>
                      <c:pt idx="102">
                        <c:v>1.0025634430372408</c:v>
                      </c:pt>
                      <c:pt idx="103">
                        <c:v>1.0019711422635176</c:v>
                      </c:pt>
                      <c:pt idx="104">
                        <c:v>1.0019510505996265</c:v>
                      </c:pt>
                      <c:pt idx="105">
                        <c:v>1.0019510505996265</c:v>
                      </c:pt>
                      <c:pt idx="106">
                        <c:v>1.0019510505996265</c:v>
                      </c:pt>
                      <c:pt idx="107">
                        <c:v>1.0015095188909102</c:v>
                      </c:pt>
                      <c:pt idx="108">
                        <c:v>1.001304918061922</c:v>
                      </c:pt>
                      <c:pt idx="109">
                        <c:v>1.0009253954284956</c:v>
                      </c:pt>
                      <c:pt idx="110">
                        <c:v>1.0012812686916364</c:v>
                      </c:pt>
                      <c:pt idx="111">
                        <c:v>1.0012812686916364</c:v>
                      </c:pt>
                      <c:pt idx="112">
                        <c:v>1.0012812686916364</c:v>
                      </c:pt>
                      <c:pt idx="113">
                        <c:v>1.0012812686916364</c:v>
                      </c:pt>
                      <c:pt idx="114">
                        <c:v>1.0013194316157363</c:v>
                      </c:pt>
                      <c:pt idx="115">
                        <c:v>1.0013724931890062</c:v>
                      </c:pt>
                      <c:pt idx="116">
                        <c:v>1.0009977212622438</c:v>
                      </c:pt>
                      <c:pt idx="117">
                        <c:v>1.0009899629121051</c:v>
                      </c:pt>
                      <c:pt idx="118">
                        <c:v>1.000915152302527</c:v>
                      </c:pt>
                      <c:pt idx="119">
                        <c:v>1.000915152302527</c:v>
                      </c:pt>
                      <c:pt idx="120">
                        <c:v>1.000915152302527</c:v>
                      </c:pt>
                      <c:pt idx="121">
                        <c:v>1.0021327871294743</c:v>
                      </c:pt>
                      <c:pt idx="122">
                        <c:v>1.0021327871294743</c:v>
                      </c:pt>
                      <c:pt idx="123">
                        <c:v>1.0022159995396589</c:v>
                      </c:pt>
                      <c:pt idx="124">
                        <c:v>1.0025718728027997</c:v>
                      </c:pt>
                      <c:pt idx="125">
                        <c:v>1.0025718728027997</c:v>
                      </c:pt>
                      <c:pt idx="126">
                        <c:v>1.0025718728027997</c:v>
                      </c:pt>
                      <c:pt idx="127">
                        <c:v>1.0025718728027997</c:v>
                      </c:pt>
                      <c:pt idx="128">
                        <c:v>1.0025939625497224</c:v>
                      </c:pt>
                      <c:pt idx="129">
                        <c:v>1.0029598980645975</c:v>
                      </c:pt>
                      <c:pt idx="130">
                        <c:v>1.0022678049990967</c:v>
                      </c:pt>
                      <c:pt idx="131">
                        <c:v>1.0022852520507777</c:v>
                      </c:pt>
                      <c:pt idx="132">
                        <c:v>1.0022941628648327</c:v>
                      </c:pt>
                      <c:pt idx="133">
                        <c:v>1.0022941628648327</c:v>
                      </c:pt>
                      <c:pt idx="134">
                        <c:v>1.0022941628648327</c:v>
                      </c:pt>
                      <c:pt idx="135">
                        <c:v>1.0022661773875468</c:v>
                      </c:pt>
                      <c:pt idx="136">
                        <c:v>1.0020098121485921</c:v>
                      </c:pt>
                      <c:pt idx="137">
                        <c:v>1.0020098121485921</c:v>
                      </c:pt>
                      <c:pt idx="138">
                        <c:v>1.0020098121485921</c:v>
                      </c:pt>
                      <c:pt idx="139">
                        <c:v>1.0020098121485921</c:v>
                      </c:pt>
                      <c:pt idx="140">
                        <c:v>1.0020098121485921</c:v>
                      </c:pt>
                      <c:pt idx="141">
                        <c:v>1.0020098121485921</c:v>
                      </c:pt>
                      <c:pt idx="142">
                        <c:v>1.0018812021014916</c:v>
                      </c:pt>
                      <c:pt idx="143">
                        <c:v>1.0016232772391738</c:v>
                      </c:pt>
                      <c:pt idx="144">
                        <c:v>1.0019717872533407</c:v>
                      </c:pt>
                      <c:pt idx="145">
                        <c:v>1.0019081133654166</c:v>
                      </c:pt>
                      <c:pt idx="146">
                        <c:v>1.0018494870231482</c:v>
                      </c:pt>
                      <c:pt idx="147">
                        <c:v>1.0018494870231482</c:v>
                      </c:pt>
                      <c:pt idx="148">
                        <c:v>1.0018494870231482</c:v>
                      </c:pt>
                      <c:pt idx="149">
                        <c:v>1.0018493392450505</c:v>
                      </c:pt>
                      <c:pt idx="150">
                        <c:v>1.0017874317672026</c:v>
                      </c:pt>
                      <c:pt idx="151">
                        <c:v>1.0017743464784421</c:v>
                      </c:pt>
                      <c:pt idx="152">
                        <c:v>1.0017743464784421</c:v>
                      </c:pt>
                      <c:pt idx="153">
                        <c:v>1.0012189979259647</c:v>
                      </c:pt>
                      <c:pt idx="154">
                        <c:v>1.0012189979259647</c:v>
                      </c:pt>
                      <c:pt idx="155">
                        <c:v>1.0012189979259647</c:v>
                      </c:pt>
                      <c:pt idx="156">
                        <c:v>0.99986739789178303</c:v>
                      </c:pt>
                      <c:pt idx="157">
                        <c:v>0.99986003464280881</c:v>
                      </c:pt>
                      <c:pt idx="158">
                        <c:v>0.99997648173146447</c:v>
                      </c:pt>
                      <c:pt idx="159">
                        <c:v>1.0003249917456312</c:v>
                      </c:pt>
                      <c:pt idx="160">
                        <c:v>1.0003249917456312</c:v>
                      </c:pt>
                      <c:pt idx="161">
                        <c:v>1.0003249917456312</c:v>
                      </c:pt>
                      <c:pt idx="162">
                        <c:v>1.0003249917456312</c:v>
                      </c:pt>
                      <c:pt idx="163">
                        <c:v>1.0003249917456312</c:v>
                      </c:pt>
                      <c:pt idx="164">
                        <c:v>1.0003308074295247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F-1119-487E-86F1-A5305110933B}"/>
                  </c:ext>
                </c:extLst>
              </c15:ser>
            </c15:filteredLineSeries>
            <c15:filteredLineSeries>
              <c15:ser>
                <c:idx val="32"/>
                <c:order val="3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Data'!$AH$3</c15:sqref>
                        </c15:formulaRef>
                      </c:ext>
                    </c:extLst>
                    <c:strCache>
                      <c:ptCount val="1"/>
                      <c:pt idx="0">
                        <c:v>Indicated End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Data'!$AH$5:$AH$169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65"/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43010533.998772345</c:v>
                      </c:pt>
                      <c:pt idx="8">
                        <c:v>43010533.998772345</c:v>
                      </c:pt>
                      <c:pt idx="9">
                        <c:v>41898388.753525414</c:v>
                      </c:pt>
                      <c:pt idx="10">
                        <c:v>42896501.027113177</c:v>
                      </c:pt>
                      <c:pt idx="11">
                        <c:v>43585853.327983275</c:v>
                      </c:pt>
                      <c:pt idx="12">
                        <c:v>43406462.834638581</c:v>
                      </c:pt>
                      <c:pt idx="13">
                        <c:v>43215814.921715036</c:v>
                      </c:pt>
                      <c:pt idx="14">
                        <c:v>43215814.921715036</c:v>
                      </c:pt>
                      <c:pt idx="15">
                        <c:v>43484724.155047141</c:v>
                      </c:pt>
                      <c:pt idx="16">
                        <c:v>43305256.156231105</c:v>
                      </c:pt>
                      <c:pt idx="17">
                        <c:v>43339420.639858596</c:v>
                      </c:pt>
                      <c:pt idx="18">
                        <c:v>43169918.992538087</c:v>
                      </c:pt>
                      <c:pt idx="19">
                        <c:v>43444191.568003282</c:v>
                      </c:pt>
                      <c:pt idx="20">
                        <c:v>43303009.027273275</c:v>
                      </c:pt>
                      <c:pt idx="21">
                        <c:v>43303009.027273275</c:v>
                      </c:pt>
                      <c:pt idx="22">
                        <c:v>43577994.243551411</c:v>
                      </c:pt>
                      <c:pt idx="23">
                        <c:v>43822150.764652617</c:v>
                      </c:pt>
                      <c:pt idx="24">
                        <c:v>43183762.349034674</c:v>
                      </c:pt>
                      <c:pt idx="25">
                        <c:v>42710469.641873859</c:v>
                      </c:pt>
                      <c:pt idx="26">
                        <c:v>42786025.992033936</c:v>
                      </c:pt>
                      <c:pt idx="27">
                        <c:v>42644838.857951574</c:v>
                      </c:pt>
                      <c:pt idx="28">
                        <c:v>42644838.857951574</c:v>
                      </c:pt>
                      <c:pt idx="29">
                        <c:v>42909590.377409644</c:v>
                      </c:pt>
                      <c:pt idx="30">
                        <c:v>42868439.391949974</c:v>
                      </c:pt>
                      <c:pt idx="31">
                        <c:v>42936904.841002502</c:v>
                      </c:pt>
                      <c:pt idx="32">
                        <c:v>42969803.194891885</c:v>
                      </c:pt>
                      <c:pt idx="33">
                        <c:v>43403828.184909873</c:v>
                      </c:pt>
                      <c:pt idx="34">
                        <c:v>43221095.593798399</c:v>
                      </c:pt>
                      <c:pt idx="35">
                        <c:v>43221095.593798399</c:v>
                      </c:pt>
                      <c:pt idx="36">
                        <c:v>43364506.353871793</c:v>
                      </c:pt>
                      <c:pt idx="37">
                        <c:v>43089709.453647085</c:v>
                      </c:pt>
                      <c:pt idx="38">
                        <c:v>42969050.704538696</c:v>
                      </c:pt>
                      <c:pt idx="39">
                        <c:v>42903192.482316695</c:v>
                      </c:pt>
                      <c:pt idx="40">
                        <c:v>43131693.322533585</c:v>
                      </c:pt>
                      <c:pt idx="41">
                        <c:v>42898750.693301916</c:v>
                      </c:pt>
                      <c:pt idx="42">
                        <c:v>42898750.693301916</c:v>
                      </c:pt>
                      <c:pt idx="43">
                        <c:v>43112120.735898621</c:v>
                      </c:pt>
                      <c:pt idx="44">
                        <c:v>42907069.541831963</c:v>
                      </c:pt>
                      <c:pt idx="45">
                        <c:v>42908657.6857315</c:v>
                      </c:pt>
                      <c:pt idx="46">
                        <c:v>43012531.085794397</c:v>
                      </c:pt>
                      <c:pt idx="47">
                        <c:v>42907894.578822158</c:v>
                      </c:pt>
                      <c:pt idx="48">
                        <c:v>42808974.366136521</c:v>
                      </c:pt>
                      <c:pt idx="49">
                        <c:v>42808974.366136521</c:v>
                      </c:pt>
                      <c:pt idx="50">
                        <c:v>42990265.147472255</c:v>
                      </c:pt>
                      <c:pt idx="51">
                        <c:v>42791576.848982356</c:v>
                      </c:pt>
                      <c:pt idx="52">
                        <c:v>42435330.172041267</c:v>
                      </c:pt>
                      <c:pt idx="53">
                        <c:v>42383099.857778132</c:v>
                      </c:pt>
                      <c:pt idx="54">
                        <c:v>42605468.059289955</c:v>
                      </c:pt>
                      <c:pt idx="55">
                        <c:v>42664182.068988428</c:v>
                      </c:pt>
                      <c:pt idx="56">
                        <c:v>42664182.068988428</c:v>
                      </c:pt>
                      <c:pt idx="57">
                        <c:v>42664182.068988428</c:v>
                      </c:pt>
                      <c:pt idx="58">
                        <c:v>42555769.848850951</c:v>
                      </c:pt>
                      <c:pt idx="59">
                        <c:v>42455548.326051176</c:v>
                      </c:pt>
                      <c:pt idx="60">
                        <c:v>42547350.636691377</c:v>
                      </c:pt>
                      <c:pt idx="61">
                        <c:v>42646870.821014315</c:v>
                      </c:pt>
                      <c:pt idx="62">
                        <c:v>42637226.38972348</c:v>
                      </c:pt>
                      <c:pt idx="63">
                        <c:v>42637226.38972348</c:v>
                      </c:pt>
                      <c:pt idx="64">
                        <c:v>42535586.994987398</c:v>
                      </c:pt>
                      <c:pt idx="65">
                        <c:v>42429085.069583781</c:v>
                      </c:pt>
                      <c:pt idx="66">
                        <c:v>42431442.940843455</c:v>
                      </c:pt>
                      <c:pt idx="67">
                        <c:v>42551516.681380041</c:v>
                      </c:pt>
                      <c:pt idx="68">
                        <c:v>42636928.500568114</c:v>
                      </c:pt>
                      <c:pt idx="69">
                        <c:v>42734225.871281587</c:v>
                      </c:pt>
                      <c:pt idx="70">
                        <c:v>42734225.871281587</c:v>
                      </c:pt>
                      <c:pt idx="71">
                        <c:v>42077357.586255707</c:v>
                      </c:pt>
                      <c:pt idx="72">
                        <c:v>42632758.015913986</c:v>
                      </c:pt>
                      <c:pt idx="73">
                        <c:v>42276784.211367458</c:v>
                      </c:pt>
                      <c:pt idx="74">
                        <c:v>43604694.070476629</c:v>
                      </c:pt>
                      <c:pt idx="75">
                        <c:v>43025455.479013689</c:v>
                      </c:pt>
                      <c:pt idx="76">
                        <c:v>43022953.119916685</c:v>
                      </c:pt>
                      <c:pt idx="77">
                        <c:v>43022953.119916685</c:v>
                      </c:pt>
                      <c:pt idx="78">
                        <c:v>43063620.04237283</c:v>
                      </c:pt>
                      <c:pt idx="79">
                        <c:v>43118426.654315375</c:v>
                      </c:pt>
                      <c:pt idx="80">
                        <c:v>43098226.361553632</c:v>
                      </c:pt>
                      <c:pt idx="81">
                        <c:v>43053334.228116505</c:v>
                      </c:pt>
                      <c:pt idx="82">
                        <c:v>43056018.750583895</c:v>
                      </c:pt>
                      <c:pt idx="83">
                        <c:v>43082355.315196946</c:v>
                      </c:pt>
                      <c:pt idx="84">
                        <c:v>43082355.315196946</c:v>
                      </c:pt>
                      <c:pt idx="85">
                        <c:v>43082355.315196946</c:v>
                      </c:pt>
                      <c:pt idx="86">
                        <c:v>43079674.245724909</c:v>
                      </c:pt>
                      <c:pt idx="87">
                        <c:v>43122659.908242248</c:v>
                      </c:pt>
                      <c:pt idx="88">
                        <c:v>43128021.981413461</c:v>
                      </c:pt>
                      <c:pt idx="89">
                        <c:v>43380738.859054379</c:v>
                      </c:pt>
                      <c:pt idx="90">
                        <c:v>43747743.047892511</c:v>
                      </c:pt>
                      <c:pt idx="91">
                        <c:v>43747743.047892511</c:v>
                      </c:pt>
                      <c:pt idx="92">
                        <c:v>43412427.401722416</c:v>
                      </c:pt>
                      <c:pt idx="93">
                        <c:v>43371605.67688404</c:v>
                      </c:pt>
                      <c:pt idx="94">
                        <c:v>43703912.742146105</c:v>
                      </c:pt>
                      <c:pt idx="95">
                        <c:v>43703399.396982916</c:v>
                      </c:pt>
                      <c:pt idx="96">
                        <c:v>43443205.987856291</c:v>
                      </c:pt>
                      <c:pt idx="97">
                        <c:v>43452614.459768891</c:v>
                      </c:pt>
                      <c:pt idx="98">
                        <c:v>43452614.459768891</c:v>
                      </c:pt>
                      <c:pt idx="99">
                        <c:v>43452614.609202862</c:v>
                      </c:pt>
                      <c:pt idx="100">
                        <c:v>43451124.841660507</c:v>
                      </c:pt>
                      <c:pt idx="101">
                        <c:v>43465619.940095052</c:v>
                      </c:pt>
                      <c:pt idx="102">
                        <c:v>43493960.749155551</c:v>
                      </c:pt>
                      <c:pt idx="103">
                        <c:v>43520564.316343918</c:v>
                      </c:pt>
                      <c:pt idx="104">
                        <c:v>43521437.014216803</c:v>
                      </c:pt>
                      <c:pt idx="105">
                        <c:v>43521437.014216803</c:v>
                      </c:pt>
                      <c:pt idx="106">
                        <c:v>43486260.645092875</c:v>
                      </c:pt>
                      <c:pt idx="107">
                        <c:v>43495656.724501818</c:v>
                      </c:pt>
                      <c:pt idx="108">
                        <c:v>43495691.426641583</c:v>
                      </c:pt>
                      <c:pt idx="109">
                        <c:v>43504325.33621408</c:v>
                      </c:pt>
                      <c:pt idx="110">
                        <c:v>43465126.983617894</c:v>
                      </c:pt>
                      <c:pt idx="111">
                        <c:v>43465126.983617894</c:v>
                      </c:pt>
                      <c:pt idx="112">
                        <c:v>43465126.983617894</c:v>
                      </c:pt>
                      <c:pt idx="113">
                        <c:v>43457972.750113294</c:v>
                      </c:pt>
                      <c:pt idx="114">
                        <c:v>43454243.936711982</c:v>
                      </c:pt>
                      <c:pt idx="115">
                        <c:v>43452776.520182639</c:v>
                      </c:pt>
                      <c:pt idx="116">
                        <c:v>43468218.554116696</c:v>
                      </c:pt>
                      <c:pt idx="117">
                        <c:v>43367955.392587513</c:v>
                      </c:pt>
                      <c:pt idx="118">
                        <c:v>43371196.809376545</c:v>
                      </c:pt>
                      <c:pt idx="119">
                        <c:v>43371196.809376545</c:v>
                      </c:pt>
                      <c:pt idx="120">
                        <c:v>43368826.019010812</c:v>
                      </c:pt>
                      <c:pt idx="121">
                        <c:v>43292182.091228969</c:v>
                      </c:pt>
                      <c:pt idx="122">
                        <c:v>43286694.27557157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0-1119-487E-86F1-A5305110933B}"/>
                  </c:ext>
                </c:extLst>
              </c15:ser>
            </c15:filteredLineSeries>
            <c15:filteredLineSeries>
              <c15:ser>
                <c:idx val="33"/>
                <c:order val="3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Data'!$AI$3</c15:sqref>
                        </c15:formulaRef>
                      </c:ext>
                    </c:extLst>
                    <c:strCache>
                      <c:ptCount val="1"/>
                      <c:pt idx="0">
                        <c:v>Average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Data'!$AI$5:$AI$169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65"/>
                      <c:pt idx="11">
                        <c:v>42880362.221233308</c:v>
                      </c:pt>
                      <c:pt idx="12">
                        <c:v>42959547.988406561</c:v>
                      </c:pt>
                      <c:pt idx="13">
                        <c:v>43000604.17299509</c:v>
                      </c:pt>
                      <c:pt idx="14">
                        <c:v>43264089.406633019</c:v>
                      </c:pt>
                      <c:pt idx="15">
                        <c:v>43381734.032219812</c:v>
                      </c:pt>
                      <c:pt idx="16">
                        <c:v>43325614.597869381</c:v>
                      </c:pt>
                      <c:pt idx="17">
                        <c:v>43312206.158913389</c:v>
                      </c:pt>
                      <c:pt idx="18">
                        <c:v>43303026.973077998</c:v>
                      </c:pt>
                      <c:pt idx="19">
                        <c:v>43348702.302335642</c:v>
                      </c:pt>
                      <c:pt idx="20">
                        <c:v>43312359.276780874</c:v>
                      </c:pt>
                      <c:pt idx="21">
                        <c:v>43311909.850989297</c:v>
                      </c:pt>
                      <c:pt idx="22">
                        <c:v>43359624.571727857</c:v>
                      </c:pt>
                      <c:pt idx="23">
                        <c:v>43490070.926150769</c:v>
                      </c:pt>
                      <c:pt idx="24">
                        <c:v>43437985.082357049</c:v>
                      </c:pt>
                      <c:pt idx="25">
                        <c:v>43319477.205277167</c:v>
                      </c:pt>
                      <c:pt idx="26">
                        <c:v>43216080.598229304</c:v>
                      </c:pt>
                      <c:pt idx="27">
                        <c:v>43029449.521109328</c:v>
                      </c:pt>
                      <c:pt idx="28">
                        <c:v>42793987.139769122</c:v>
                      </c:pt>
                      <c:pt idx="29">
                        <c:v>42739152.745444119</c:v>
                      </c:pt>
                      <c:pt idx="30">
                        <c:v>42770746.695459343</c:v>
                      </c:pt>
                      <c:pt idx="31">
                        <c:v>42800922.465253055</c:v>
                      </c:pt>
                      <c:pt idx="32">
                        <c:v>42865915.33264111</c:v>
                      </c:pt>
                      <c:pt idx="33">
                        <c:v>43017713.198032774</c:v>
                      </c:pt>
                      <c:pt idx="34">
                        <c:v>43080014.241310522</c:v>
                      </c:pt>
                      <c:pt idx="35">
                        <c:v>43150545.481680214</c:v>
                      </c:pt>
                      <c:pt idx="36">
                        <c:v>43236065.784254067</c:v>
                      </c:pt>
                      <c:pt idx="37">
                        <c:v>43260047.03600511</c:v>
                      </c:pt>
                      <c:pt idx="38">
                        <c:v>43173091.539930873</c:v>
                      </c:pt>
                      <c:pt idx="39">
                        <c:v>43109510.917634532</c:v>
                      </c:pt>
                      <c:pt idx="40">
                        <c:v>43091630.463381574</c:v>
                      </c:pt>
                      <c:pt idx="41">
                        <c:v>42998479.331267595</c:v>
                      </c:pt>
                      <c:pt idx="42">
                        <c:v>42960287.579198562</c:v>
                      </c:pt>
                      <c:pt idx="43">
                        <c:v>42988901.585470542</c:v>
                      </c:pt>
                      <c:pt idx="44">
                        <c:v>42989676.997373596</c:v>
                      </c:pt>
                      <c:pt idx="45">
                        <c:v>42945069.870013185</c:v>
                      </c:pt>
                      <c:pt idx="46">
                        <c:v>42967825.948511675</c:v>
                      </c:pt>
                      <c:pt idx="47">
                        <c:v>42969654.725615725</c:v>
                      </c:pt>
                      <c:pt idx="48">
                        <c:v>42909025.451663308</c:v>
                      </c:pt>
                      <c:pt idx="49">
                        <c:v>42889406.416524217</c:v>
                      </c:pt>
                      <c:pt idx="50">
                        <c:v>42905727.908872373</c:v>
                      </c:pt>
                      <c:pt idx="51">
                        <c:v>42861537.061509967</c:v>
                      </c:pt>
                      <c:pt idx="52">
                        <c:v>42767024.180153787</c:v>
                      </c:pt>
                      <c:pt idx="53">
                        <c:v>42681849.278482109</c:v>
                      </c:pt>
                      <c:pt idx="54">
                        <c:v>42641148.017112799</c:v>
                      </c:pt>
                      <c:pt idx="55">
                        <c:v>42575931.401416026</c:v>
                      </c:pt>
                      <c:pt idx="56">
                        <c:v>42550452.445417248</c:v>
                      </c:pt>
                      <c:pt idx="57">
                        <c:v>42596222.824806675</c:v>
                      </c:pt>
                      <c:pt idx="58">
                        <c:v>42630756.823021233</c:v>
                      </c:pt>
                      <c:pt idx="59">
                        <c:v>42600772.876373485</c:v>
                      </c:pt>
                      <c:pt idx="60">
                        <c:v>42577406.589914069</c:v>
                      </c:pt>
                      <c:pt idx="61">
                        <c:v>42573944.340319246</c:v>
                      </c:pt>
                      <c:pt idx="62">
                        <c:v>42568553.204466261</c:v>
                      </c:pt>
                      <c:pt idx="63">
                        <c:v>42584844.512640759</c:v>
                      </c:pt>
                      <c:pt idx="64">
                        <c:v>42600852.246428005</c:v>
                      </c:pt>
                      <c:pt idx="65">
                        <c:v>42577199.133006491</c:v>
                      </c:pt>
                      <c:pt idx="66">
                        <c:v>42534113.556972317</c:v>
                      </c:pt>
                      <c:pt idx="67">
                        <c:v>42516971.615303628</c:v>
                      </c:pt>
                      <c:pt idx="68">
                        <c:v>42516912.037472561</c:v>
                      </c:pt>
                      <c:pt idx="69">
                        <c:v>42556639.8127314</c:v>
                      </c:pt>
                      <c:pt idx="70">
                        <c:v>42617667.973070964</c:v>
                      </c:pt>
                      <c:pt idx="71">
                        <c:v>42546850.90215341</c:v>
                      </c:pt>
                      <c:pt idx="72">
                        <c:v>42563099.169060193</c:v>
                      </c:pt>
                      <c:pt idx="73">
                        <c:v>42491070.311220065</c:v>
                      </c:pt>
                      <c:pt idx="74">
                        <c:v>42665163.951059073</c:v>
                      </c:pt>
                      <c:pt idx="75">
                        <c:v>42723409.872605488</c:v>
                      </c:pt>
                      <c:pt idx="76">
                        <c:v>42912528.979337685</c:v>
                      </c:pt>
                      <c:pt idx="77">
                        <c:v>42990568.000138223</c:v>
                      </c:pt>
                      <c:pt idx="78">
                        <c:v>43147935.166339301</c:v>
                      </c:pt>
                      <c:pt idx="79">
                        <c:v>43050681.683107056</c:v>
                      </c:pt>
                      <c:pt idx="80">
                        <c:v>43065235.859615043</c:v>
                      </c:pt>
                      <c:pt idx="81">
                        <c:v>43071312.081255004</c:v>
                      </c:pt>
                      <c:pt idx="82">
                        <c:v>43077925.207388446</c:v>
                      </c:pt>
                      <c:pt idx="83">
                        <c:v>43081672.261953272</c:v>
                      </c:pt>
                      <c:pt idx="84">
                        <c:v>43074457.994129583</c:v>
                      </c:pt>
                      <c:pt idx="85">
                        <c:v>43071283.784858249</c:v>
                      </c:pt>
                      <c:pt idx="86">
                        <c:v>43076551.78837993</c:v>
                      </c:pt>
                      <c:pt idx="87">
                        <c:v>43089880.019911602</c:v>
                      </c:pt>
                      <c:pt idx="88">
                        <c:v>43099013.353154905</c:v>
                      </c:pt>
                      <c:pt idx="89">
                        <c:v>43158690.061926387</c:v>
                      </c:pt>
                      <c:pt idx="90">
                        <c:v>43291767.608465508</c:v>
                      </c:pt>
                      <c:pt idx="91">
                        <c:v>43425381.368899025</c:v>
                      </c:pt>
                      <c:pt idx="92">
                        <c:v>43483334.867595054</c:v>
                      </c:pt>
                      <c:pt idx="93">
                        <c:v>43532051.606689177</c:v>
                      </c:pt>
                      <c:pt idx="94">
                        <c:v>43596686.383307517</c:v>
                      </c:pt>
                      <c:pt idx="95">
                        <c:v>43587817.653125599</c:v>
                      </c:pt>
                      <c:pt idx="96">
                        <c:v>43526910.241118357</c:v>
                      </c:pt>
                      <c:pt idx="97">
                        <c:v>43534947.652727649</c:v>
                      </c:pt>
                      <c:pt idx="98">
                        <c:v>43551149.409304619</c:v>
                      </c:pt>
                      <c:pt idx="99">
                        <c:v>43500889.782715969</c:v>
                      </c:pt>
                      <c:pt idx="100">
                        <c:v>43450434.871651486</c:v>
                      </c:pt>
                      <c:pt idx="101">
                        <c:v>43454917.662099242</c:v>
                      </c:pt>
                      <c:pt idx="102">
                        <c:v>43463186.919976577</c:v>
                      </c:pt>
                      <c:pt idx="103">
                        <c:v>43476776.891291574</c:v>
                      </c:pt>
                      <c:pt idx="104">
                        <c:v>43490541.372294374</c:v>
                      </c:pt>
                      <c:pt idx="105">
                        <c:v>43504603.806805626</c:v>
                      </c:pt>
                      <c:pt idx="106">
                        <c:v>43508731.947805189</c:v>
                      </c:pt>
                      <c:pt idx="107">
                        <c:v>43509071.142874442</c:v>
                      </c:pt>
                      <c:pt idx="108">
                        <c:v>43504096.564933978</c:v>
                      </c:pt>
                      <c:pt idx="109">
                        <c:v>43500674.229333438</c:v>
                      </c:pt>
                      <c:pt idx="110">
                        <c:v>43489412.22321365</c:v>
                      </c:pt>
                      <c:pt idx="111">
                        <c:v>43485185.490918651</c:v>
                      </c:pt>
                      <c:pt idx="112">
                        <c:v>43479079.542741872</c:v>
                      </c:pt>
                      <c:pt idx="113">
                        <c:v>43471535.807436213</c:v>
                      </c:pt>
                      <c:pt idx="114">
                        <c:v>43461519.527535781</c:v>
                      </c:pt>
                      <c:pt idx="115">
                        <c:v>43459049.434848741</c:v>
                      </c:pt>
                      <c:pt idx="116">
                        <c:v>43459667.7489485</c:v>
                      </c:pt>
                      <c:pt idx="117">
                        <c:v>43440233.430742428</c:v>
                      </c:pt>
                      <c:pt idx="118">
                        <c:v>43422878.242595077</c:v>
                      </c:pt>
                      <c:pt idx="119">
                        <c:v>43406268.817127988</c:v>
                      </c:pt>
                      <c:pt idx="120">
                        <c:v>43389478.716893621</c:v>
                      </c:pt>
                      <c:pt idx="121">
                        <c:v>43354271.424316071</c:v>
                      </c:pt>
                      <c:pt idx="122">
                        <c:v>43338019.200912893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1-1119-487E-86F1-A5305110933B}"/>
                  </c:ext>
                </c:extLst>
              </c15:ser>
            </c15:filteredLineSeries>
            <c15:filteredLineSeries>
              <c15:ser>
                <c:idx val="34"/>
                <c:order val="3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Data'!$AJ$3</c15:sqref>
                        </c15:formulaRef>
                      </c:ext>
                    </c:extLst>
                    <c:strCache>
                      <c:ptCount val="1"/>
                      <c:pt idx="0">
                        <c:v>2023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Data'!$AJ$5:$AJ$169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65"/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234843.99877234548</c:v>
                      </c:pt>
                      <c:pt idx="8">
                        <c:v>234843.99877234548</c:v>
                      </c:pt>
                      <c:pt idx="9">
                        <c:v>-877301.24647458643</c:v>
                      </c:pt>
                      <c:pt idx="10">
                        <c:v>120811.02711317688</c:v>
                      </c:pt>
                      <c:pt idx="11">
                        <c:v>810163.32798327506</c:v>
                      </c:pt>
                      <c:pt idx="12">
                        <c:v>630772.83463858068</c:v>
                      </c:pt>
                      <c:pt idx="13">
                        <c:v>440124.92171503603</c:v>
                      </c:pt>
                      <c:pt idx="14">
                        <c:v>440124.92171503603</c:v>
                      </c:pt>
                      <c:pt idx="15">
                        <c:v>709034.15504714102</c:v>
                      </c:pt>
                      <c:pt idx="16">
                        <c:v>529566.15623110533</c:v>
                      </c:pt>
                      <c:pt idx="17">
                        <c:v>563730.63985859603</c:v>
                      </c:pt>
                      <c:pt idx="18">
                        <c:v>394228.99253808707</c:v>
                      </c:pt>
                      <c:pt idx="19">
                        <c:v>668501.56800328195</c:v>
                      </c:pt>
                      <c:pt idx="20">
                        <c:v>527319.02727327496</c:v>
                      </c:pt>
                      <c:pt idx="21">
                        <c:v>527319.02727327496</c:v>
                      </c:pt>
                      <c:pt idx="22">
                        <c:v>802304.24355141073</c:v>
                      </c:pt>
                      <c:pt idx="23">
                        <c:v>1046460.7646526173</c:v>
                      </c:pt>
                      <c:pt idx="24">
                        <c:v>408072.34903467447</c:v>
                      </c:pt>
                      <c:pt idx="25">
                        <c:v>-65220.358126141131</c:v>
                      </c:pt>
                      <c:pt idx="26">
                        <c:v>10335.992033936083</c:v>
                      </c:pt>
                      <c:pt idx="27">
                        <c:v>-130851.14204842597</c:v>
                      </c:pt>
                      <c:pt idx="28">
                        <c:v>-130851.14204842597</c:v>
                      </c:pt>
                      <c:pt idx="29">
                        <c:v>133900.37740964442</c:v>
                      </c:pt>
                      <c:pt idx="30">
                        <c:v>92749.391949974</c:v>
                      </c:pt>
                      <c:pt idx="31">
                        <c:v>161214.84100250155</c:v>
                      </c:pt>
                      <c:pt idx="32">
                        <c:v>194113.19489188492</c:v>
                      </c:pt>
                      <c:pt idx="33">
                        <c:v>628138.18490987271</c:v>
                      </c:pt>
                      <c:pt idx="34">
                        <c:v>445405.59379839897</c:v>
                      </c:pt>
                      <c:pt idx="35">
                        <c:v>445405.59379839897</c:v>
                      </c:pt>
                      <c:pt idx="36">
                        <c:v>588816.35387179255</c:v>
                      </c:pt>
                      <c:pt idx="37">
                        <c:v>314019.45364708453</c:v>
                      </c:pt>
                      <c:pt idx="38">
                        <c:v>193360.70453869551</c:v>
                      </c:pt>
                      <c:pt idx="39">
                        <c:v>127502.48231669515</c:v>
                      </c:pt>
                      <c:pt idx="40">
                        <c:v>356003.32253358513</c:v>
                      </c:pt>
                      <c:pt idx="41">
                        <c:v>123060.69330191612</c:v>
                      </c:pt>
                      <c:pt idx="42">
                        <c:v>123060.69330191612</c:v>
                      </c:pt>
                      <c:pt idx="43">
                        <c:v>336430.73589862138</c:v>
                      </c:pt>
                      <c:pt idx="44">
                        <c:v>131379.54183196276</c:v>
                      </c:pt>
                      <c:pt idx="45">
                        <c:v>132967.68573150039</c:v>
                      </c:pt>
                      <c:pt idx="46">
                        <c:v>236841.0857943967</c:v>
                      </c:pt>
                      <c:pt idx="47">
                        <c:v>132204.57882215828</c:v>
                      </c:pt>
                      <c:pt idx="48">
                        <c:v>33284.366136521101</c:v>
                      </c:pt>
                      <c:pt idx="49">
                        <c:v>33284.366136521101</c:v>
                      </c:pt>
                      <c:pt idx="50">
                        <c:v>214575.14747225493</c:v>
                      </c:pt>
                      <c:pt idx="51">
                        <c:v>15886.848982356489</c:v>
                      </c:pt>
                      <c:pt idx="52">
                        <c:v>-340359.82795873284</c:v>
                      </c:pt>
                      <c:pt idx="53">
                        <c:v>-392590.14222186804</c:v>
                      </c:pt>
                      <c:pt idx="54">
                        <c:v>-170221.9407100454</c:v>
                      </c:pt>
                      <c:pt idx="55">
                        <c:v>-111507.93101157248</c:v>
                      </c:pt>
                      <c:pt idx="56">
                        <c:v>-111507.93101157248</c:v>
                      </c:pt>
                      <c:pt idx="57">
                        <c:v>-111507.93101157248</c:v>
                      </c:pt>
                      <c:pt idx="58">
                        <c:v>-219920.1511490494</c:v>
                      </c:pt>
                      <c:pt idx="59">
                        <c:v>-320141.67394882441</c:v>
                      </c:pt>
                      <c:pt idx="60">
                        <c:v>-228339.36330862343</c:v>
                      </c:pt>
                      <c:pt idx="61">
                        <c:v>-128819.17898568511</c:v>
                      </c:pt>
                      <c:pt idx="62">
                        <c:v>-138463.61027652025</c:v>
                      </c:pt>
                      <c:pt idx="63">
                        <c:v>-138463.61027652025</c:v>
                      </c:pt>
                      <c:pt idx="64">
                        <c:v>-240103.00501260161</c:v>
                      </c:pt>
                      <c:pt idx="65">
                        <c:v>-346604.93041621894</c:v>
                      </c:pt>
                      <c:pt idx="66">
                        <c:v>-344247.05915654451</c:v>
                      </c:pt>
                      <c:pt idx="67">
                        <c:v>-224173.31861995906</c:v>
                      </c:pt>
                      <c:pt idx="68">
                        <c:v>-138761.49943188578</c:v>
                      </c:pt>
                      <c:pt idx="69">
                        <c:v>-41464.128718413413</c:v>
                      </c:pt>
                      <c:pt idx="70">
                        <c:v>-41464.128718413413</c:v>
                      </c:pt>
                      <c:pt idx="71">
                        <c:v>-698332.41374429315</c:v>
                      </c:pt>
                      <c:pt idx="72">
                        <c:v>-142931.98408601433</c:v>
                      </c:pt>
                      <c:pt idx="73">
                        <c:v>-498905.78863254189</c:v>
                      </c:pt>
                      <c:pt idx="74">
                        <c:v>829004.07047662884</c:v>
                      </c:pt>
                      <c:pt idx="75">
                        <c:v>249765.47901368886</c:v>
                      </c:pt>
                      <c:pt idx="76">
                        <c:v>247263.11991668493</c:v>
                      </c:pt>
                      <c:pt idx="77">
                        <c:v>247263.11991668493</c:v>
                      </c:pt>
                      <c:pt idx="78">
                        <c:v>287930.04237283021</c:v>
                      </c:pt>
                      <c:pt idx="79">
                        <c:v>342736.65431537479</c:v>
                      </c:pt>
                      <c:pt idx="80">
                        <c:v>322536.36155363172</c:v>
                      </c:pt>
                      <c:pt idx="81">
                        <c:v>277644.22811650485</c:v>
                      </c:pt>
                      <c:pt idx="82">
                        <c:v>280328.75058389455</c:v>
                      </c:pt>
                      <c:pt idx="83">
                        <c:v>306665.31519694626</c:v>
                      </c:pt>
                      <c:pt idx="84">
                        <c:v>306665.31519694626</c:v>
                      </c:pt>
                      <c:pt idx="85">
                        <c:v>306665.31519694626</c:v>
                      </c:pt>
                      <c:pt idx="86">
                        <c:v>303984.24572490901</c:v>
                      </c:pt>
                      <c:pt idx="87">
                        <c:v>346969.908242248</c:v>
                      </c:pt>
                      <c:pt idx="88">
                        <c:v>352331.98141346127</c:v>
                      </c:pt>
                      <c:pt idx="89">
                        <c:v>605048.85905437917</c:v>
                      </c:pt>
                      <c:pt idx="90">
                        <c:v>972053.04789251089</c:v>
                      </c:pt>
                      <c:pt idx="91">
                        <c:v>972053.04789251089</c:v>
                      </c:pt>
                      <c:pt idx="92">
                        <c:v>636737.40172241628</c:v>
                      </c:pt>
                      <c:pt idx="93">
                        <c:v>595915.67688404024</c:v>
                      </c:pt>
                      <c:pt idx="94">
                        <c:v>928222.74214610457</c:v>
                      </c:pt>
                      <c:pt idx="95">
                        <c:v>927709.3969829157</c:v>
                      </c:pt>
                      <c:pt idx="96">
                        <c:v>667515.98785629123</c:v>
                      </c:pt>
                      <c:pt idx="97">
                        <c:v>676924.45976889133</c:v>
                      </c:pt>
                      <c:pt idx="98">
                        <c:v>676924.45976889133</c:v>
                      </c:pt>
                      <c:pt idx="99">
                        <c:v>676924.60920286179</c:v>
                      </c:pt>
                      <c:pt idx="100">
                        <c:v>675434.84166050702</c:v>
                      </c:pt>
                      <c:pt idx="101">
                        <c:v>689929.94009505212</c:v>
                      </c:pt>
                      <c:pt idx="102">
                        <c:v>718270.7491555512</c:v>
                      </c:pt>
                      <c:pt idx="103">
                        <c:v>744874.31634391844</c:v>
                      </c:pt>
                      <c:pt idx="104">
                        <c:v>745747.01421680301</c:v>
                      </c:pt>
                      <c:pt idx="105">
                        <c:v>745747.01421680301</c:v>
                      </c:pt>
                      <c:pt idx="106">
                        <c:v>710570.64509287477</c:v>
                      </c:pt>
                      <c:pt idx="107">
                        <c:v>719966.72450181842</c:v>
                      </c:pt>
                      <c:pt idx="108">
                        <c:v>720001.42664158344</c:v>
                      </c:pt>
                      <c:pt idx="109">
                        <c:v>728635.33621408045</c:v>
                      </c:pt>
                      <c:pt idx="110">
                        <c:v>689436.98361789435</c:v>
                      </c:pt>
                      <c:pt idx="111">
                        <c:v>689436.98361789435</c:v>
                      </c:pt>
                      <c:pt idx="112">
                        <c:v>689436.98361789435</c:v>
                      </c:pt>
                      <c:pt idx="113">
                        <c:v>682282.75011329353</c:v>
                      </c:pt>
                      <c:pt idx="114">
                        <c:v>678553.93671198189</c:v>
                      </c:pt>
                      <c:pt idx="115">
                        <c:v>677086.52018263936</c:v>
                      </c:pt>
                      <c:pt idx="116">
                        <c:v>692528.55411669612</c:v>
                      </c:pt>
                      <c:pt idx="117">
                        <c:v>592265.39258751273</c:v>
                      </c:pt>
                      <c:pt idx="118">
                        <c:v>595506.80937654525</c:v>
                      </c:pt>
                      <c:pt idx="119">
                        <c:v>595506.80937654525</c:v>
                      </c:pt>
                      <c:pt idx="120">
                        <c:v>593136.01901081204</c:v>
                      </c:pt>
                      <c:pt idx="121">
                        <c:v>516492.0912289694</c:v>
                      </c:pt>
                      <c:pt idx="122">
                        <c:v>511004.2755715698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2-1119-487E-86F1-A5305110933B}"/>
                  </c:ext>
                </c:extLst>
              </c15:ser>
            </c15:filteredLineSeries>
            <c15:filteredLineSeries>
              <c15:ser>
                <c:idx val="35"/>
                <c:order val="3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Data'!$AK$3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Data'!$AK$5:$AK$169</c15:sqref>
                        </c15:formulaRef>
                      </c:ext>
                    </c:extLst>
                    <c:numCache>
                      <c:formatCode>General</c:formatCode>
                      <c:ptCount val="165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3-1119-487E-86F1-A5305110933B}"/>
                  </c:ext>
                </c:extLst>
              </c15:ser>
            </c15:filteredLineSeries>
            <c15:filteredLineSeries>
              <c15:ser>
                <c:idx val="36"/>
                <c:order val="3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Data'!$AL$3</c15:sqref>
                        </c15:formulaRef>
                      </c:ext>
                    </c:extLst>
                    <c:strCache>
                      <c:ptCount val="1"/>
                      <c:pt idx="0">
                        <c:v>Compared to FINAL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Data'!$AL$5:$AL$169</c15:sqref>
                        </c15:formulaRef>
                      </c:ext>
                    </c:extLst>
                    <c:numCache>
                      <c:formatCode>0.0%</c:formatCode>
                      <c:ptCount val="165"/>
                      <c:pt idx="1">
                        <c:v>0</c:v>
                      </c:pt>
                      <c:pt idx="2">
                        <c:v>6.023737496317471E-3</c:v>
                      </c:pt>
                      <c:pt idx="3">
                        <c:v>1.7509793745857361E-2</c:v>
                      </c:pt>
                      <c:pt idx="4">
                        <c:v>2.4240893171767725E-2</c:v>
                      </c:pt>
                      <c:pt idx="5">
                        <c:v>2.9109730465839114E-2</c:v>
                      </c:pt>
                      <c:pt idx="6">
                        <c:v>2.9109730465839114E-2</c:v>
                      </c:pt>
                      <c:pt idx="7">
                        <c:v>2.9109730465839114E-2</c:v>
                      </c:pt>
                      <c:pt idx="8">
                        <c:v>3.6218829333219078E-2</c:v>
                      </c:pt>
                      <c:pt idx="9">
                        <c:v>4.0653385281501253E-2</c:v>
                      </c:pt>
                      <c:pt idx="10">
                        <c:v>4.4929834058603867E-2</c:v>
                      </c:pt>
                      <c:pt idx="11">
                        <c:v>5.0699945855079864E-2</c:v>
                      </c:pt>
                      <c:pt idx="12">
                        <c:v>5.5904245075640853E-2</c:v>
                      </c:pt>
                      <c:pt idx="13">
                        <c:v>5.5904245075640853E-2</c:v>
                      </c:pt>
                      <c:pt idx="14">
                        <c:v>5.5904245075640853E-2</c:v>
                      </c:pt>
                      <c:pt idx="15">
                        <c:v>6.5251275702255002E-2</c:v>
                      </c:pt>
                      <c:pt idx="16">
                        <c:v>7.0206075207992075E-2</c:v>
                      </c:pt>
                      <c:pt idx="17">
                        <c:v>7.5962946497392755E-2</c:v>
                      </c:pt>
                      <c:pt idx="18">
                        <c:v>8.4551084509876751E-2</c:v>
                      </c:pt>
                      <c:pt idx="19">
                        <c:v>9.0891827577119097E-2</c:v>
                      </c:pt>
                      <c:pt idx="20">
                        <c:v>9.0891827577119097E-2</c:v>
                      </c:pt>
                      <c:pt idx="21">
                        <c:v>9.0891827577119097E-2</c:v>
                      </c:pt>
                      <c:pt idx="22">
                        <c:v>0.10268110652436459</c:v>
                      </c:pt>
                      <c:pt idx="23">
                        <c:v>0.11001961600826957</c:v>
                      </c:pt>
                      <c:pt idx="24">
                        <c:v>0.12681704620297468</c:v>
                      </c:pt>
                      <c:pt idx="25">
                        <c:v>0.13555654028790978</c:v>
                      </c:pt>
                      <c:pt idx="26">
                        <c:v>0.14234422897605861</c:v>
                      </c:pt>
                      <c:pt idx="27">
                        <c:v>0.14234422897605861</c:v>
                      </c:pt>
                      <c:pt idx="28">
                        <c:v>0.14234422897605861</c:v>
                      </c:pt>
                      <c:pt idx="29">
                        <c:v>0.16070653968815132</c:v>
                      </c:pt>
                      <c:pt idx="30">
                        <c:v>0.17595145603191684</c:v>
                      </c:pt>
                      <c:pt idx="31">
                        <c:v>0.19142822133082235</c:v>
                      </c:pt>
                      <c:pt idx="32">
                        <c:v>0.20754271274876043</c:v>
                      </c:pt>
                      <c:pt idx="33">
                        <c:v>0.21935768815212997</c:v>
                      </c:pt>
                      <c:pt idx="34">
                        <c:v>0.21935768815212997</c:v>
                      </c:pt>
                      <c:pt idx="35">
                        <c:v>0.21935768815212997</c:v>
                      </c:pt>
                      <c:pt idx="36">
                        <c:v>0.25290105916303385</c:v>
                      </c:pt>
                      <c:pt idx="37">
                        <c:v>0.27359840082423975</c:v>
                      </c:pt>
                      <c:pt idx="38">
                        <c:v>0.30787757643051283</c:v>
                      </c:pt>
                      <c:pt idx="39">
                        <c:v>0.32952788311504072</c:v>
                      </c:pt>
                      <c:pt idx="40">
                        <c:v>0.35437286441631111</c:v>
                      </c:pt>
                      <c:pt idx="41">
                        <c:v>0.35437286441631111</c:v>
                      </c:pt>
                      <c:pt idx="42">
                        <c:v>0.35437286441631111</c:v>
                      </c:pt>
                      <c:pt idx="43">
                        <c:v>0.40360025078538425</c:v>
                      </c:pt>
                      <c:pt idx="44">
                        <c:v>0.43936850367193092</c:v>
                      </c:pt>
                      <c:pt idx="45">
                        <c:v>0.47226368710595645</c:v>
                      </c:pt>
                      <c:pt idx="46">
                        <c:v>0.51664003908024636</c:v>
                      </c:pt>
                      <c:pt idx="47">
                        <c:v>0.55956284901905973</c:v>
                      </c:pt>
                      <c:pt idx="48">
                        <c:v>0.55956284901905973</c:v>
                      </c:pt>
                      <c:pt idx="49">
                        <c:v>0.55956284901905973</c:v>
                      </c:pt>
                      <c:pt idx="50">
                        <c:v>0.69319582953849579</c:v>
                      </c:pt>
                      <c:pt idx="51">
                        <c:v>0.77740410426646045</c:v>
                      </c:pt>
                      <c:pt idx="52">
                        <c:v>0.792430517094873</c:v>
                      </c:pt>
                      <c:pt idx="53">
                        <c:v>0.80200225252920787</c:v>
                      </c:pt>
                      <c:pt idx="54">
                        <c:v>0.81308925249768549</c:v>
                      </c:pt>
                      <c:pt idx="55">
                        <c:v>0.81308925249768549</c:v>
                      </c:pt>
                      <c:pt idx="56">
                        <c:v>0.81308925249768549</c:v>
                      </c:pt>
                      <c:pt idx="57">
                        <c:v>0.81308925249768549</c:v>
                      </c:pt>
                      <c:pt idx="58">
                        <c:v>0.82703378648958537</c:v>
                      </c:pt>
                      <c:pt idx="59">
                        <c:v>0.83239544680717903</c:v>
                      </c:pt>
                      <c:pt idx="60">
                        <c:v>0.84402211673900274</c:v>
                      </c:pt>
                      <c:pt idx="61">
                        <c:v>0.85207665138692956</c:v>
                      </c:pt>
                      <c:pt idx="62">
                        <c:v>0.85207665138692956</c:v>
                      </c:pt>
                      <c:pt idx="63">
                        <c:v>0.85207665138692956</c:v>
                      </c:pt>
                      <c:pt idx="64">
                        <c:v>0.86474878414274348</c:v>
                      </c:pt>
                      <c:pt idx="65">
                        <c:v>0.87846423719668743</c:v>
                      </c:pt>
                      <c:pt idx="66">
                        <c:v>0.8877188464772745</c:v>
                      </c:pt>
                      <c:pt idx="67">
                        <c:v>0.89822375364938711</c:v>
                      </c:pt>
                      <c:pt idx="68">
                        <c:v>0.91063296325659371</c:v>
                      </c:pt>
                      <c:pt idx="69">
                        <c:v>0.91063296325659371</c:v>
                      </c:pt>
                      <c:pt idx="70">
                        <c:v>0.91063296325659371</c:v>
                      </c:pt>
                      <c:pt idx="71">
                        <c:v>0.93863857197315637</c:v>
                      </c:pt>
                      <c:pt idx="72">
                        <c:v>0.96446630430748448</c:v>
                      </c:pt>
                      <c:pt idx="73">
                        <c:v>0.96593664378675326</c:v>
                      </c:pt>
                      <c:pt idx="74">
                        <c:v>0.96641504459153571</c:v>
                      </c:pt>
                      <c:pt idx="75">
                        <c:v>0.96808740519705982</c:v>
                      </c:pt>
                      <c:pt idx="76">
                        <c:v>0.96808740519705982</c:v>
                      </c:pt>
                      <c:pt idx="77">
                        <c:v>0.96808740519705982</c:v>
                      </c:pt>
                      <c:pt idx="78">
                        <c:v>0.97001653178700542</c:v>
                      </c:pt>
                      <c:pt idx="79">
                        <c:v>0.97132013370024306</c:v>
                      </c:pt>
                      <c:pt idx="80">
                        <c:v>0.97265265958431202</c:v>
                      </c:pt>
                      <c:pt idx="81">
                        <c:v>0.97432726456969787</c:v>
                      </c:pt>
                      <c:pt idx="82">
                        <c:v>0.97647553171148427</c:v>
                      </c:pt>
                      <c:pt idx="83">
                        <c:v>0.97647553171148427</c:v>
                      </c:pt>
                      <c:pt idx="84">
                        <c:v>0.97647553171148427</c:v>
                      </c:pt>
                      <c:pt idx="85">
                        <c:v>0.97849155644104879</c:v>
                      </c:pt>
                      <c:pt idx="86">
                        <c:v>0.97893041762507627</c:v>
                      </c:pt>
                      <c:pt idx="87">
                        <c:v>0.98198692177277469</c:v>
                      </c:pt>
                      <c:pt idx="88">
                        <c:v>0.99037413006183039</c:v>
                      </c:pt>
                      <c:pt idx="89">
                        <c:v>0.99198803160168336</c:v>
                      </c:pt>
                      <c:pt idx="90">
                        <c:v>0.99198803160168336</c:v>
                      </c:pt>
                      <c:pt idx="91">
                        <c:v>0.99198803160168336</c:v>
                      </c:pt>
                      <c:pt idx="92">
                        <c:v>0.99198803160168336</c:v>
                      </c:pt>
                      <c:pt idx="93">
                        <c:v>0.99300969830352681</c:v>
                      </c:pt>
                      <c:pt idx="94">
                        <c:v>0.9931732447862569</c:v>
                      </c:pt>
                      <c:pt idx="95">
                        <c:v>0.99312483437468235</c:v>
                      </c:pt>
                      <c:pt idx="96">
                        <c:v>0.99329573153498596</c:v>
                      </c:pt>
                      <c:pt idx="97">
                        <c:v>0.99329573153498596</c:v>
                      </c:pt>
                      <c:pt idx="98">
                        <c:v>0.99329573153498596</c:v>
                      </c:pt>
                      <c:pt idx="99">
                        <c:v>0.99401355723145746</c:v>
                      </c:pt>
                      <c:pt idx="100">
                        <c:v>0.99418230468224333</c:v>
                      </c:pt>
                      <c:pt idx="101">
                        <c:v>0.99412062605520013</c:v>
                      </c:pt>
                      <c:pt idx="102">
                        <c:v>0.99395978806792018</c:v>
                      </c:pt>
                      <c:pt idx="103">
                        <c:v>0.99486249904527246</c:v>
                      </c:pt>
                      <c:pt idx="104">
                        <c:v>0.99486249904527246</c:v>
                      </c:pt>
                      <c:pt idx="105">
                        <c:v>0.99486249904527246</c:v>
                      </c:pt>
                      <c:pt idx="106">
                        <c:v>0.99478256263948361</c:v>
                      </c:pt>
                      <c:pt idx="107">
                        <c:v>0.99489047656922358</c:v>
                      </c:pt>
                      <c:pt idx="108">
                        <c:v>0.9949656432829681</c:v>
                      </c:pt>
                      <c:pt idx="109">
                        <c:v>0.99570492066363736</c:v>
                      </c:pt>
                      <c:pt idx="110">
                        <c:v>0.99570492066363736</c:v>
                      </c:pt>
                      <c:pt idx="111">
                        <c:v>0.99570492066363736</c:v>
                      </c:pt>
                      <c:pt idx="112">
                        <c:v>0.99570492066363736</c:v>
                      </c:pt>
                      <c:pt idx="113">
                        <c:v>0.99624099648918285</c:v>
                      </c:pt>
                      <c:pt idx="114">
                        <c:v>0.99660565972699633</c:v>
                      </c:pt>
                      <c:pt idx="115">
                        <c:v>0.99666626593659347</c:v>
                      </c:pt>
                      <c:pt idx="116">
                        <c:v>0.99676891552815561</c:v>
                      </c:pt>
                      <c:pt idx="117">
                        <c:v>0.99669410491857746</c:v>
                      </c:pt>
                      <c:pt idx="118">
                        <c:v>0.99669410491857746</c:v>
                      </c:pt>
                      <c:pt idx="119">
                        <c:v>0.99669410491857746</c:v>
                      </c:pt>
                      <c:pt idx="120">
                        <c:v>0.99820299293042036</c:v>
                      </c:pt>
                      <c:pt idx="121">
                        <c:v>0.99820299293042036</c:v>
                      </c:pt>
                      <c:pt idx="122">
                        <c:v>0.99829056710352537</c:v>
                      </c:pt>
                      <c:pt idx="123">
                        <c:v>0.99865080212958646</c:v>
                      </c:pt>
                      <c:pt idx="124">
                        <c:v>0.99865080212958646</c:v>
                      </c:pt>
                      <c:pt idx="125">
                        <c:v>0.99865080212958646</c:v>
                      </c:pt>
                      <c:pt idx="126">
                        <c:v>0.99865080212958646</c:v>
                      </c:pt>
                      <c:pt idx="127">
                        <c:v>0.99910523594379641</c:v>
                      </c:pt>
                      <c:pt idx="128">
                        <c:v>0.9994095202834623</c:v>
                      </c:pt>
                      <c:pt idx="129">
                        <c:v>0.99944614924011888</c:v>
                      </c:pt>
                      <c:pt idx="130">
                        <c:v>0.99944614924011888</c:v>
                      </c:pt>
                      <c:pt idx="131">
                        <c:v>0.9998140284474758</c:v>
                      </c:pt>
                      <c:pt idx="132">
                        <c:v>0.9998140284474758</c:v>
                      </c:pt>
                      <c:pt idx="133">
                        <c:v>0.9998140284474758</c:v>
                      </c:pt>
                      <c:pt idx="134">
                        <c:v>0.9997860429701898</c:v>
                      </c:pt>
                      <c:pt idx="135">
                        <c:v>0.99978596292372002</c:v>
                      </c:pt>
                      <c:pt idx="136">
                        <c:v>0.99982870055487438</c:v>
                      </c:pt>
                      <c:pt idx="137">
                        <c:v>0.99982870055487438</c:v>
                      </c:pt>
                      <c:pt idx="138">
                        <c:v>0.99982870055487438</c:v>
                      </c:pt>
                      <c:pt idx="139">
                        <c:v>0.99982870055487438</c:v>
                      </c:pt>
                      <c:pt idx="140">
                        <c:v>0.99982870055487438</c:v>
                      </c:pt>
                      <c:pt idx="141">
                        <c:v>0.99982870055487438</c:v>
                      </c:pt>
                      <c:pt idx="142">
                        <c:v>0.99956737448727273</c:v>
                      </c:pt>
                      <c:pt idx="143">
                        <c:v>0.99963812325163282</c:v>
                      </c:pt>
                      <c:pt idx="144">
                        <c:v>0.99957444936370887</c:v>
                      </c:pt>
                      <c:pt idx="145">
                        <c:v>0.99954409635814634</c:v>
                      </c:pt>
                      <c:pt idx="146">
                        <c:v>0.99954409635814634</c:v>
                      </c:pt>
                      <c:pt idx="147">
                        <c:v>0.99954409635814634</c:v>
                      </c:pt>
                      <c:pt idx="148">
                        <c:v>0.99954394858004847</c:v>
                      </c:pt>
                      <c:pt idx="149">
                        <c:v>0.99954310578308392</c:v>
                      </c:pt>
                      <c:pt idx="150">
                        <c:v>0.9996501225253096</c:v>
                      </c:pt>
                      <c:pt idx="151">
                        <c:v>0.99965448428822978</c:v>
                      </c:pt>
                      <c:pt idx="152">
                        <c:v>0.99946509280160001</c:v>
                      </c:pt>
                      <c:pt idx="153">
                        <c:v>0.99946509280160001</c:v>
                      </c:pt>
                      <c:pt idx="154">
                        <c:v>0.99946509280160001</c:v>
                      </c:pt>
                      <c:pt idx="155">
                        <c:v>0.99947672416938749</c:v>
                      </c:pt>
                      <c:pt idx="156">
                        <c:v>0.99949262365598779</c:v>
                      </c:pt>
                      <c:pt idx="157">
                        <c:v>0.99962360995437771</c:v>
                      </c:pt>
                      <c:pt idx="158">
                        <c:v>0.99997211996854429</c:v>
                      </c:pt>
                      <c:pt idx="159">
                        <c:v>0.99997211996854429</c:v>
                      </c:pt>
                      <c:pt idx="160">
                        <c:v>0.99997211996854429</c:v>
                      </c:pt>
                      <c:pt idx="161">
                        <c:v>0.99997211996854429</c:v>
                      </c:pt>
                      <c:pt idx="162">
                        <c:v>0.99997211996854429</c:v>
                      </c:pt>
                      <c:pt idx="163">
                        <c:v>0.99997793565243798</c:v>
                      </c:pt>
                      <c:pt idx="164">
                        <c:v>0.99999563823707982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4-1119-487E-86F1-A5305110933B}"/>
                  </c:ext>
                </c:extLst>
              </c15:ser>
            </c15:filteredLineSeries>
            <c15:filteredLineSeries>
              <c15:ser>
                <c:idx val="37"/>
                <c:order val="3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Data'!$AM$3</c15:sqref>
                        </c15:formulaRef>
                      </c:ext>
                    </c:extLst>
                    <c:strCache>
                      <c:ptCount val="1"/>
                      <c:pt idx="0">
                        <c:v>Indicated End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Data'!$AM$5:$AM$169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65"/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597765.71696866571</c:v>
                      </c:pt>
                      <c:pt idx="10">
                        <c:v>14432044.177021138</c:v>
                      </c:pt>
                      <c:pt idx="11">
                        <c:v>15982846.457395364</c:v>
                      </c:pt>
                      <c:pt idx="12">
                        <c:v>17324838.188755333</c:v>
                      </c:pt>
                      <c:pt idx="13">
                        <c:v>17324838.188755333</c:v>
                      </c:pt>
                      <c:pt idx="14">
                        <c:v>17324838.188755333</c:v>
                      </c:pt>
                      <c:pt idx="15">
                        <c:v>20080556.830473099</c:v>
                      </c:pt>
                      <c:pt idx="16">
                        <c:v>22473016.121835478</c:v>
                      </c:pt>
                      <c:pt idx="17">
                        <c:v>23502041.354613274</c:v>
                      </c:pt>
                      <c:pt idx="18">
                        <c:v>23161685.285908282</c:v>
                      </c:pt>
                      <c:pt idx="19">
                        <c:v>24489629.808701798</c:v>
                      </c:pt>
                      <c:pt idx="20">
                        <c:v>24489629.808701798</c:v>
                      </c:pt>
                      <c:pt idx="21">
                        <c:v>24489629.808701798</c:v>
                      </c:pt>
                      <c:pt idx="22">
                        <c:v>25682678.140737135</c:v>
                      </c:pt>
                      <c:pt idx="23">
                        <c:v>28974345.263670024</c:v>
                      </c:pt>
                      <c:pt idx="24">
                        <c:v>26887904.600320335</c:v>
                      </c:pt>
                      <c:pt idx="25">
                        <c:v>27737310.512751039</c:v>
                      </c:pt>
                      <c:pt idx="26">
                        <c:v>29806159.761584722</c:v>
                      </c:pt>
                      <c:pt idx="27">
                        <c:v>29806159.761584722</c:v>
                      </c:pt>
                      <c:pt idx="28">
                        <c:v>29806159.761584722</c:v>
                      </c:pt>
                      <c:pt idx="29">
                        <c:v>34314724.408235043</c:v>
                      </c:pt>
                      <c:pt idx="30">
                        <c:v>34323223.667467192</c:v>
                      </c:pt>
                      <c:pt idx="31">
                        <c:v>36483704.970179789</c:v>
                      </c:pt>
                      <c:pt idx="32">
                        <c:v>36686545.141274661</c:v>
                      </c:pt>
                      <c:pt idx="33">
                        <c:v>37733597.485124789</c:v>
                      </c:pt>
                      <c:pt idx="34">
                        <c:v>37733597.485124789</c:v>
                      </c:pt>
                      <c:pt idx="35">
                        <c:v>37733597.485124789</c:v>
                      </c:pt>
                      <c:pt idx="36">
                        <c:v>37737926.21345821</c:v>
                      </c:pt>
                      <c:pt idx="37">
                        <c:v>38095508.959848329</c:v>
                      </c:pt>
                      <c:pt idx="38">
                        <c:v>38929586.749897994</c:v>
                      </c:pt>
                      <c:pt idx="39">
                        <c:v>39579190.467007555</c:v>
                      </c:pt>
                      <c:pt idx="40">
                        <c:v>40658472.464396782</c:v>
                      </c:pt>
                      <c:pt idx="41">
                        <c:v>40658472.464396782</c:v>
                      </c:pt>
                      <c:pt idx="42">
                        <c:v>40658472.464396782</c:v>
                      </c:pt>
                      <c:pt idx="43">
                        <c:v>41613241.18931447</c:v>
                      </c:pt>
                      <c:pt idx="44">
                        <c:v>41582940.532401197</c:v>
                      </c:pt>
                      <c:pt idx="45">
                        <c:v>42833729.232841678</c:v>
                      </c:pt>
                      <c:pt idx="46">
                        <c:v>42395526.949466482</c:v>
                      </c:pt>
                      <c:pt idx="47">
                        <c:v>42723404.907793842</c:v>
                      </c:pt>
                      <c:pt idx="48">
                        <c:v>42723404.907793842</c:v>
                      </c:pt>
                      <c:pt idx="49">
                        <c:v>42723404.907793842</c:v>
                      </c:pt>
                      <c:pt idx="50">
                        <c:v>42982671.995930336</c:v>
                      </c:pt>
                      <c:pt idx="51">
                        <c:v>43023404.09118288</c:v>
                      </c:pt>
                      <c:pt idx="52">
                        <c:v>43268458.647580057</c:v>
                      </c:pt>
                      <c:pt idx="53">
                        <c:v>43586169.016061381</c:v>
                      </c:pt>
                      <c:pt idx="54">
                        <c:v>43540410.45463305</c:v>
                      </c:pt>
                      <c:pt idx="55">
                        <c:v>43540410.45463305</c:v>
                      </c:pt>
                      <c:pt idx="56">
                        <c:v>43540410.45463305</c:v>
                      </c:pt>
                      <c:pt idx="57">
                        <c:v>43540410.45463305</c:v>
                      </c:pt>
                      <c:pt idx="58">
                        <c:v>43731041.936646976</c:v>
                      </c:pt>
                      <c:pt idx="59">
                        <c:v>43829548.047072947</c:v>
                      </c:pt>
                      <c:pt idx="60">
                        <c:v>43685344.908327512</c:v>
                      </c:pt>
                      <c:pt idx="61">
                        <c:v>43554502.602075726</c:v>
                      </c:pt>
                      <c:pt idx="62">
                        <c:v>43554502.602075726</c:v>
                      </c:pt>
                      <c:pt idx="63">
                        <c:v>43554502.602075726</c:v>
                      </c:pt>
                      <c:pt idx="64">
                        <c:v>43281817.027477659</c:v>
                      </c:pt>
                      <c:pt idx="65">
                        <c:v>43206908.662693515</c:v>
                      </c:pt>
                      <c:pt idx="66">
                        <c:v>43078542.256654665</c:v>
                      </c:pt>
                      <c:pt idx="67">
                        <c:v>42889530.212799989</c:v>
                      </c:pt>
                      <c:pt idx="68">
                        <c:v>42587651.957281798</c:v>
                      </c:pt>
                      <c:pt idx="69">
                        <c:v>42587651.957281798</c:v>
                      </c:pt>
                      <c:pt idx="70">
                        <c:v>42587651.957281798</c:v>
                      </c:pt>
                      <c:pt idx="71">
                        <c:v>41712981.118700214</c:v>
                      </c:pt>
                      <c:pt idx="72">
                        <c:v>43646551.011676781</c:v>
                      </c:pt>
                      <c:pt idx="73">
                        <c:v>42736011.999885693</c:v>
                      </c:pt>
                      <c:pt idx="74">
                        <c:v>42711640.543061063</c:v>
                      </c:pt>
                      <c:pt idx="75">
                        <c:v>42335417.00881584</c:v>
                      </c:pt>
                      <c:pt idx="76">
                        <c:v>42335417.00881584</c:v>
                      </c:pt>
                      <c:pt idx="77">
                        <c:v>42335417.00881584</c:v>
                      </c:pt>
                      <c:pt idx="78">
                        <c:v>42380207.607664518</c:v>
                      </c:pt>
                      <c:pt idx="79">
                        <c:v>42532906.059115559</c:v>
                      </c:pt>
                      <c:pt idx="80">
                        <c:v>42615382.368578218</c:v>
                      </c:pt>
                      <c:pt idx="81">
                        <c:v>42597194.504589446</c:v>
                      </c:pt>
                      <c:pt idx="82">
                        <c:v>42493819.509509362</c:v>
                      </c:pt>
                      <c:pt idx="83">
                        <c:v>42493819.509509362</c:v>
                      </c:pt>
                      <c:pt idx="84">
                        <c:v>42493819.509509362</c:v>
                      </c:pt>
                      <c:pt idx="85">
                        <c:v>42482160.143713385</c:v>
                      </c:pt>
                      <c:pt idx="86">
                        <c:v>42463115.101527505</c:v>
                      </c:pt>
                      <c:pt idx="87">
                        <c:v>42330945.635158531</c:v>
                      </c:pt>
                      <c:pt idx="88">
                        <c:v>41972456.406353049</c:v>
                      </c:pt>
                      <c:pt idx="89">
                        <c:v>42210130.229487486</c:v>
                      </c:pt>
                      <c:pt idx="90">
                        <c:v>42210130.229487486</c:v>
                      </c:pt>
                      <c:pt idx="91">
                        <c:v>42210130.229487486</c:v>
                      </c:pt>
                      <c:pt idx="92">
                        <c:v>41870657.383775555</c:v>
                      </c:pt>
                      <c:pt idx="93">
                        <c:v>42191967.582569979</c:v>
                      </c:pt>
                      <c:pt idx="94">
                        <c:v>42522934.665934324</c:v>
                      </c:pt>
                      <c:pt idx="95">
                        <c:v>42656272.941431098</c:v>
                      </c:pt>
                      <c:pt idx="96">
                        <c:v>42416218.717553228</c:v>
                      </c:pt>
                      <c:pt idx="97">
                        <c:v>42416218.717553228</c:v>
                      </c:pt>
                      <c:pt idx="98">
                        <c:v>42416218.717553228</c:v>
                      </c:pt>
                      <c:pt idx="99">
                        <c:v>42474434.772894122</c:v>
                      </c:pt>
                      <c:pt idx="100">
                        <c:v>42502728.001687303</c:v>
                      </c:pt>
                      <c:pt idx="101">
                        <c:v>42585150.866439521</c:v>
                      </c:pt>
                      <c:pt idx="102">
                        <c:v>42618904.978382602</c:v>
                      </c:pt>
                      <c:pt idx="103">
                        <c:v>42630978.955082707</c:v>
                      </c:pt>
                      <c:pt idx="104">
                        <c:v>42630978.955082707</c:v>
                      </c:pt>
                      <c:pt idx="105">
                        <c:v>42630978.955082707</c:v>
                      </c:pt>
                      <c:pt idx="106">
                        <c:v>42642756.722077176</c:v>
                      </c:pt>
                      <c:pt idx="107">
                        <c:v>42649282.819873959</c:v>
                      </c:pt>
                      <c:pt idx="108">
                        <c:v>42652999.424152538</c:v>
                      </c:pt>
                      <c:pt idx="109">
                        <c:v>42626956.469905928</c:v>
                      </c:pt>
                      <c:pt idx="110">
                        <c:v>42617526.015355453</c:v>
                      </c:pt>
                      <c:pt idx="111">
                        <c:v>42617526.015355453</c:v>
                      </c:pt>
                      <c:pt idx="112">
                        <c:v>42617526.015355453</c:v>
                      </c:pt>
                      <c:pt idx="113">
                        <c:v>42609704.689522795</c:v>
                      </c:pt>
                      <c:pt idx="114">
                        <c:v>42658607.991094448</c:v>
                      </c:pt>
                      <c:pt idx="115">
                        <c:v>42662151.266896658</c:v>
                      </c:pt>
                      <c:pt idx="116">
                        <c:v>42716819.7128608</c:v>
                      </c:pt>
                      <c:pt idx="117">
                        <c:v>42756950.853523284</c:v>
                      </c:pt>
                      <c:pt idx="118">
                        <c:v>42756950.853523284</c:v>
                      </c:pt>
                      <c:pt idx="119">
                        <c:v>42756950.853523284</c:v>
                      </c:pt>
                      <c:pt idx="120">
                        <c:v>42736139.003916577</c:v>
                      </c:pt>
                      <c:pt idx="121">
                        <c:v>42739291.669278517</c:v>
                      </c:pt>
                      <c:pt idx="122">
                        <c:v>42794813.121348113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5-1119-487E-86F1-A5305110933B}"/>
                  </c:ext>
                </c:extLst>
              </c15:ser>
            </c15:filteredLineSeries>
            <c15:filteredLineSeries>
              <c15:ser>
                <c:idx val="38"/>
                <c:order val="3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Data'!$AN$3</c15:sqref>
                        </c15:formulaRef>
                      </c:ext>
                    </c:extLst>
                    <c:strCache>
                      <c:ptCount val="1"/>
                      <c:pt idx="0">
                        <c:v>Average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Data'!$AN$5:$AN$169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65"/>
                      <c:pt idx="12">
                        <c:v>9667498.9080280997</c:v>
                      </c:pt>
                      <c:pt idx="13">
                        <c:v>13132466.545779167</c:v>
                      </c:pt>
                      <c:pt idx="14">
                        <c:v>16477881.040136501</c:v>
                      </c:pt>
                      <c:pt idx="15">
                        <c:v>17607583.570826892</c:v>
                      </c:pt>
                      <c:pt idx="16">
                        <c:v>18905617.503714912</c:v>
                      </c:pt>
                      <c:pt idx="17">
                        <c:v>20141058.1368865</c:v>
                      </c:pt>
                      <c:pt idx="18">
                        <c:v>21308427.556317091</c:v>
                      </c:pt>
                      <c:pt idx="19">
                        <c:v>22741385.880306385</c:v>
                      </c:pt>
                      <c:pt idx="20">
                        <c:v>23623200.475952126</c:v>
                      </c:pt>
                      <c:pt idx="21">
                        <c:v>24026523.213325389</c:v>
                      </c:pt>
                      <c:pt idx="22">
                        <c:v>24462650.570550162</c:v>
                      </c:pt>
                      <c:pt idx="23">
                        <c:v>25625182.566102512</c:v>
                      </c:pt>
                      <c:pt idx="24">
                        <c:v>26104837.524426218</c:v>
                      </c:pt>
                      <c:pt idx="25">
                        <c:v>26754373.665236067</c:v>
                      </c:pt>
                      <c:pt idx="26">
                        <c:v>27817679.655812651</c:v>
                      </c:pt>
                      <c:pt idx="27">
                        <c:v>28642375.979982167</c:v>
                      </c:pt>
                      <c:pt idx="28">
                        <c:v>28808738.879565109</c:v>
                      </c:pt>
                      <c:pt idx="29">
                        <c:v>30294102.841148049</c:v>
                      </c:pt>
                      <c:pt idx="30">
                        <c:v>31611285.47209128</c:v>
                      </c:pt>
                      <c:pt idx="31">
                        <c:v>32946794.513810296</c:v>
                      </c:pt>
                      <c:pt idx="32">
                        <c:v>34322871.589748278</c:v>
                      </c:pt>
                      <c:pt idx="33">
                        <c:v>35908359.134456292</c:v>
                      </c:pt>
                      <c:pt idx="34">
                        <c:v>36592133.749834247</c:v>
                      </c:pt>
                      <c:pt idx="35">
                        <c:v>37274208.513365768</c:v>
                      </c:pt>
                      <c:pt idx="36">
                        <c:v>37525052.762021452</c:v>
                      </c:pt>
                      <c:pt idx="37">
                        <c:v>37806845.525736175</c:v>
                      </c:pt>
                      <c:pt idx="38">
                        <c:v>38046043.378690824</c:v>
                      </c:pt>
                      <c:pt idx="39">
                        <c:v>38415161.975067377</c:v>
                      </c:pt>
                      <c:pt idx="40">
                        <c:v>39000136.97092177</c:v>
                      </c:pt>
                      <c:pt idx="41">
                        <c:v>39584246.221109487</c:v>
                      </c:pt>
                      <c:pt idx="42">
                        <c:v>40096838.922019176</c:v>
                      </c:pt>
                      <c:pt idx="43">
                        <c:v>40633569.809902474</c:v>
                      </c:pt>
                      <c:pt idx="44">
                        <c:v>41034319.822981201</c:v>
                      </c:pt>
                      <c:pt idx="45">
                        <c:v>41469371.176670179</c:v>
                      </c:pt>
                      <c:pt idx="46">
                        <c:v>41816782.073684119</c:v>
                      </c:pt>
                      <c:pt idx="47">
                        <c:v>42229768.562363535</c:v>
                      </c:pt>
                      <c:pt idx="48">
                        <c:v>42451801.306059405</c:v>
                      </c:pt>
                      <c:pt idx="49">
                        <c:v>42679894.181137942</c:v>
                      </c:pt>
                      <c:pt idx="50">
                        <c:v>42709682.73375567</c:v>
                      </c:pt>
                      <c:pt idx="51">
                        <c:v>42835258.162098952</c:v>
                      </c:pt>
                      <c:pt idx="52">
                        <c:v>42944268.910056189</c:v>
                      </c:pt>
                      <c:pt idx="53">
                        <c:v>43116821.731709696</c:v>
                      </c:pt>
                      <c:pt idx="54">
                        <c:v>43280222.841077544</c:v>
                      </c:pt>
                      <c:pt idx="55">
                        <c:v>43391770.532818086</c:v>
                      </c:pt>
                      <c:pt idx="56">
                        <c:v>43495171.805508122</c:v>
                      </c:pt>
                      <c:pt idx="57">
                        <c:v>43549562.166918717</c:v>
                      </c:pt>
                      <c:pt idx="58">
                        <c:v>43578536.751035832</c:v>
                      </c:pt>
                      <c:pt idx="59">
                        <c:v>43636364.269523814</c:v>
                      </c:pt>
                      <c:pt idx="60">
                        <c:v>43665351.160262711</c:v>
                      </c:pt>
                      <c:pt idx="61">
                        <c:v>43668169.589751244</c:v>
                      </c:pt>
                      <c:pt idx="62">
                        <c:v>43670988.019239776</c:v>
                      </c:pt>
                      <c:pt idx="63">
                        <c:v>43635680.152325526</c:v>
                      </c:pt>
                      <c:pt idx="64">
                        <c:v>43526133.948406473</c:v>
                      </c:pt>
                      <c:pt idx="65">
                        <c:v>43430446.699279666</c:v>
                      </c:pt>
                      <c:pt idx="66">
                        <c:v>43335254.630195461</c:v>
                      </c:pt>
                      <c:pt idx="67">
                        <c:v>43202260.152340308</c:v>
                      </c:pt>
                      <c:pt idx="68">
                        <c:v>43008890.023381524</c:v>
                      </c:pt>
                      <c:pt idx="69">
                        <c:v>42870057.009342358</c:v>
                      </c:pt>
                      <c:pt idx="70">
                        <c:v>42746205.668260008</c:v>
                      </c:pt>
                      <c:pt idx="71">
                        <c:v>42473093.440669119</c:v>
                      </c:pt>
                      <c:pt idx="72">
                        <c:v>42624497.600444481</c:v>
                      </c:pt>
                      <c:pt idx="73">
                        <c:v>42654169.608965255</c:v>
                      </c:pt>
                      <c:pt idx="74">
                        <c:v>42678967.326121114</c:v>
                      </c:pt>
                      <c:pt idx="75">
                        <c:v>42628520.336427912</c:v>
                      </c:pt>
                      <c:pt idx="76">
                        <c:v>42753007.514451042</c:v>
                      </c:pt>
                      <c:pt idx="77">
                        <c:v>42490780.713878855</c:v>
                      </c:pt>
                      <c:pt idx="78">
                        <c:v>42419619.835434623</c:v>
                      </c:pt>
                      <c:pt idx="79">
                        <c:v>42383872.938645519</c:v>
                      </c:pt>
                      <c:pt idx="80">
                        <c:v>42439866.010597996</c:v>
                      </c:pt>
                      <c:pt idx="81">
                        <c:v>42492221.509752713</c:v>
                      </c:pt>
                      <c:pt idx="82">
                        <c:v>42523902.009891421</c:v>
                      </c:pt>
                      <c:pt idx="83">
                        <c:v>42546624.390260383</c:v>
                      </c:pt>
                      <c:pt idx="84">
                        <c:v>42538807.080339149</c:v>
                      </c:pt>
                      <c:pt idx="85">
                        <c:v>42512162.635366186</c:v>
                      </c:pt>
                      <c:pt idx="86">
                        <c:v>42485346.754753798</c:v>
                      </c:pt>
                      <c:pt idx="87">
                        <c:v>42452771.979883626</c:v>
                      </c:pt>
                      <c:pt idx="88">
                        <c:v>42348499.359252371</c:v>
                      </c:pt>
                      <c:pt idx="89">
                        <c:v>42291761.503247991</c:v>
                      </c:pt>
                      <c:pt idx="90">
                        <c:v>42237355.520402804</c:v>
                      </c:pt>
                      <c:pt idx="91">
                        <c:v>42186758.545994803</c:v>
                      </c:pt>
                      <c:pt idx="92">
                        <c:v>42094700.895718209</c:v>
                      </c:pt>
                      <c:pt idx="93">
                        <c:v>42138603.130961604</c:v>
                      </c:pt>
                      <c:pt idx="94">
                        <c:v>42201164.018250965</c:v>
                      </c:pt>
                      <c:pt idx="95">
                        <c:v>42290392.560639694</c:v>
                      </c:pt>
                      <c:pt idx="96">
                        <c:v>42331610.258252837</c:v>
                      </c:pt>
                      <c:pt idx="97">
                        <c:v>42440722.525008373</c:v>
                      </c:pt>
                      <c:pt idx="98">
                        <c:v>42485572.752005026</c:v>
                      </c:pt>
                      <c:pt idx="99">
                        <c:v>42475872.773396984</c:v>
                      </c:pt>
                      <c:pt idx="100">
                        <c:v>42445163.785448216</c:v>
                      </c:pt>
                      <c:pt idx="101">
                        <c:v>42478950.21522548</c:v>
                      </c:pt>
                      <c:pt idx="102">
                        <c:v>42519487.467391349</c:v>
                      </c:pt>
                      <c:pt idx="103">
                        <c:v>42562439.51489725</c:v>
                      </c:pt>
                      <c:pt idx="104">
                        <c:v>42593748.351334974</c:v>
                      </c:pt>
                      <c:pt idx="105">
                        <c:v>42619398.542014048</c:v>
                      </c:pt>
                      <c:pt idx="106">
                        <c:v>42630919.713141583</c:v>
                      </c:pt>
                      <c:pt idx="107">
                        <c:v>42636995.281439848</c:v>
                      </c:pt>
                      <c:pt idx="108">
                        <c:v>42641399.375253819</c:v>
                      </c:pt>
                      <c:pt idx="109">
                        <c:v>42640594.878218457</c:v>
                      </c:pt>
                      <c:pt idx="110">
                        <c:v>42637904.290273011</c:v>
                      </c:pt>
                      <c:pt idx="111">
                        <c:v>42632858.148928665</c:v>
                      </c:pt>
                      <c:pt idx="112">
                        <c:v>42626506.788024962</c:v>
                      </c:pt>
                      <c:pt idx="113">
                        <c:v>42617847.841099016</c:v>
                      </c:pt>
                      <c:pt idx="114">
                        <c:v>42624178.145336717</c:v>
                      </c:pt>
                      <c:pt idx="115">
                        <c:v>42633103.19564496</c:v>
                      </c:pt>
                      <c:pt idx="116">
                        <c:v>42652961.935146026</c:v>
                      </c:pt>
                      <c:pt idx="117">
                        <c:v>42680846.902779594</c:v>
                      </c:pt>
                      <c:pt idx="118">
                        <c:v>42710296.13557969</c:v>
                      </c:pt>
                      <c:pt idx="119">
                        <c:v>42729964.708065465</c:v>
                      </c:pt>
                      <c:pt idx="120">
                        <c:v>42744762.255469441</c:v>
                      </c:pt>
                      <c:pt idx="121">
                        <c:v>42749256.646752991</c:v>
                      </c:pt>
                      <c:pt idx="122">
                        <c:v>42756829.100317955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6-1119-487E-86F1-A5305110933B}"/>
                  </c:ext>
                </c:extLst>
              </c15:ser>
            </c15:filteredLineSeries>
            <c15:filteredLineSeries>
              <c15:ser>
                <c:idx val="39"/>
                <c:order val="3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Data'!$AO$3</c15:sqref>
                        </c15:formulaRef>
                      </c:ext>
                    </c:extLst>
                    <c:strCache>
                      <c:ptCount val="1"/>
                      <c:pt idx="0">
                        <c:v>of Budget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Data'!$AO$5:$AO$169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65"/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-42775690</c:v>
                      </c:pt>
                      <c:pt idx="8">
                        <c:v>-42775690</c:v>
                      </c:pt>
                      <c:pt idx="9">
                        <c:v>-42177924.283031337</c:v>
                      </c:pt>
                      <c:pt idx="10">
                        <c:v>-28343645.822978862</c:v>
                      </c:pt>
                      <c:pt idx="11">
                        <c:v>-26792843.542604636</c:v>
                      </c:pt>
                      <c:pt idx="12">
                        <c:v>-25450851.811244667</c:v>
                      </c:pt>
                      <c:pt idx="13">
                        <c:v>-25450851.811244667</c:v>
                      </c:pt>
                      <c:pt idx="14">
                        <c:v>-25450851.811244667</c:v>
                      </c:pt>
                      <c:pt idx="15">
                        <c:v>-22695133.169526901</c:v>
                      </c:pt>
                      <c:pt idx="16">
                        <c:v>-20302673.878164522</c:v>
                      </c:pt>
                      <c:pt idx="17">
                        <c:v>-19273648.645386726</c:v>
                      </c:pt>
                      <c:pt idx="18">
                        <c:v>-19614004.714091718</c:v>
                      </c:pt>
                      <c:pt idx="19">
                        <c:v>-18286060.191298202</c:v>
                      </c:pt>
                      <c:pt idx="20">
                        <c:v>-18286060.191298202</c:v>
                      </c:pt>
                      <c:pt idx="21">
                        <c:v>-18286060.191298202</c:v>
                      </c:pt>
                      <c:pt idx="22">
                        <c:v>-17093011.859262865</c:v>
                      </c:pt>
                      <c:pt idx="23">
                        <c:v>-13801344.736329976</c:v>
                      </c:pt>
                      <c:pt idx="24">
                        <c:v>-15887785.399679665</c:v>
                      </c:pt>
                      <c:pt idx="25">
                        <c:v>-15038379.487248961</c:v>
                      </c:pt>
                      <c:pt idx="26">
                        <c:v>-12969530.238415278</c:v>
                      </c:pt>
                      <c:pt idx="27">
                        <c:v>-12969530.238415278</c:v>
                      </c:pt>
                      <c:pt idx="28">
                        <c:v>-12969530.238415278</c:v>
                      </c:pt>
                      <c:pt idx="29">
                        <c:v>-8460965.5917649567</c:v>
                      </c:pt>
                      <c:pt idx="30">
                        <c:v>-8452466.3325328082</c:v>
                      </c:pt>
                      <c:pt idx="31">
                        <c:v>-6291985.0298202112</c:v>
                      </c:pt>
                      <c:pt idx="32">
                        <c:v>-6089144.8587253392</c:v>
                      </c:pt>
                      <c:pt idx="33">
                        <c:v>-5042092.5148752108</c:v>
                      </c:pt>
                      <c:pt idx="34">
                        <c:v>-5042092.5148752108</c:v>
                      </c:pt>
                      <c:pt idx="35">
                        <c:v>-5042092.5148752108</c:v>
                      </c:pt>
                      <c:pt idx="36">
                        <c:v>-5037763.7865417898</c:v>
                      </c:pt>
                      <c:pt idx="37">
                        <c:v>-4680181.0401516706</c:v>
                      </c:pt>
                      <c:pt idx="38">
                        <c:v>-3846103.2501020059</c:v>
                      </c:pt>
                      <c:pt idx="39">
                        <c:v>-3196499.5329924449</c:v>
                      </c:pt>
                      <c:pt idx="40">
                        <c:v>-2117217.5356032178</c:v>
                      </c:pt>
                      <c:pt idx="41">
                        <c:v>-2117217.5356032178</c:v>
                      </c:pt>
                      <c:pt idx="42">
                        <c:v>-2117217.5356032178</c:v>
                      </c:pt>
                      <c:pt idx="43">
                        <c:v>-1162448.8106855303</c:v>
                      </c:pt>
                      <c:pt idx="44">
                        <c:v>-1192749.4675988033</c:v>
                      </c:pt>
                      <c:pt idx="45">
                        <c:v>58039.232841677964</c:v>
                      </c:pt>
                      <c:pt idx="46">
                        <c:v>-380163.0505335182</c:v>
                      </c:pt>
                      <c:pt idx="47">
                        <c:v>-52285.092206157744</c:v>
                      </c:pt>
                      <c:pt idx="48">
                        <c:v>-52285.092206157744</c:v>
                      </c:pt>
                      <c:pt idx="49">
                        <c:v>-52285.092206157744</c:v>
                      </c:pt>
                      <c:pt idx="50">
                        <c:v>206981.99593033642</c:v>
                      </c:pt>
                      <c:pt idx="51">
                        <c:v>247714.0911828801</c:v>
                      </c:pt>
                      <c:pt idx="52">
                        <c:v>492768.64758005738</c:v>
                      </c:pt>
                      <c:pt idx="53">
                        <c:v>810479.01606138051</c:v>
                      </c:pt>
                      <c:pt idx="54">
                        <c:v>764720.45463304967</c:v>
                      </c:pt>
                      <c:pt idx="55">
                        <c:v>764720.45463304967</c:v>
                      </c:pt>
                      <c:pt idx="56">
                        <c:v>764720.45463304967</c:v>
                      </c:pt>
                      <c:pt idx="57">
                        <c:v>764720.45463304967</c:v>
                      </c:pt>
                      <c:pt idx="58">
                        <c:v>955351.93664697558</c:v>
                      </c:pt>
                      <c:pt idx="59">
                        <c:v>1053858.047072947</c:v>
                      </c:pt>
                      <c:pt idx="60">
                        <c:v>909654.90832751244</c:v>
                      </c:pt>
                      <c:pt idx="61">
                        <c:v>778812.60207572579</c:v>
                      </c:pt>
                      <c:pt idx="62">
                        <c:v>778812.60207572579</c:v>
                      </c:pt>
                      <c:pt idx="63">
                        <c:v>778812.60207572579</c:v>
                      </c:pt>
                      <c:pt idx="64">
                        <c:v>506127.02747765929</c:v>
                      </c:pt>
                      <c:pt idx="65">
                        <c:v>431218.66269351542</c:v>
                      </c:pt>
                      <c:pt idx="66">
                        <c:v>302852.25665466487</c:v>
                      </c:pt>
                      <c:pt idx="67">
                        <c:v>113840.21279998869</c:v>
                      </c:pt>
                      <c:pt idx="68">
                        <c:v>-188038.04271820188</c:v>
                      </c:pt>
                      <c:pt idx="69">
                        <c:v>-188038.04271820188</c:v>
                      </c:pt>
                      <c:pt idx="70">
                        <c:v>-188038.04271820188</c:v>
                      </c:pt>
                      <c:pt idx="71">
                        <c:v>-1062708.8812997863</c:v>
                      </c:pt>
                      <c:pt idx="72">
                        <c:v>870861.01167678088</c:v>
                      </c:pt>
                      <c:pt idx="73">
                        <c:v>-39678.000114306808</c:v>
                      </c:pt>
                      <c:pt idx="74">
                        <c:v>-64049.456938937306</c:v>
                      </c:pt>
                      <c:pt idx="75">
                        <c:v>-440272.99118416011</c:v>
                      </c:pt>
                      <c:pt idx="76">
                        <c:v>-440272.99118416011</c:v>
                      </c:pt>
                      <c:pt idx="77">
                        <c:v>-440272.99118416011</c:v>
                      </c:pt>
                      <c:pt idx="78">
                        <c:v>-395482.39233548194</c:v>
                      </c:pt>
                      <c:pt idx="79">
                        <c:v>-242783.94088444114</c:v>
                      </c:pt>
                      <c:pt idx="80">
                        <c:v>-160307.63142178208</c:v>
                      </c:pt>
                      <c:pt idx="81">
                        <c:v>-178495.49541055411</c:v>
                      </c:pt>
                      <c:pt idx="82">
                        <c:v>-281870.49049063772</c:v>
                      </c:pt>
                      <c:pt idx="83">
                        <c:v>-281870.49049063772</c:v>
                      </c:pt>
                      <c:pt idx="84">
                        <c:v>-281870.49049063772</c:v>
                      </c:pt>
                      <c:pt idx="85">
                        <c:v>-293529.85628661513</c:v>
                      </c:pt>
                      <c:pt idx="86">
                        <c:v>-312574.89847249538</c:v>
                      </c:pt>
                      <c:pt idx="87">
                        <c:v>-444744.36484146863</c:v>
                      </c:pt>
                      <c:pt idx="88">
                        <c:v>-803233.59364695102</c:v>
                      </c:pt>
                      <c:pt idx="89">
                        <c:v>-565559.77051251382</c:v>
                      </c:pt>
                      <c:pt idx="90">
                        <c:v>-565559.77051251382</c:v>
                      </c:pt>
                      <c:pt idx="91">
                        <c:v>-565559.77051251382</c:v>
                      </c:pt>
                      <c:pt idx="92">
                        <c:v>-905032.6162244454</c:v>
                      </c:pt>
                      <c:pt idx="93">
                        <c:v>-583722.41743002087</c:v>
                      </c:pt>
                      <c:pt idx="94">
                        <c:v>-252755.33406567574</c:v>
                      </c:pt>
                      <c:pt idx="95">
                        <c:v>-119417.05856890231</c:v>
                      </c:pt>
                      <c:pt idx="96">
                        <c:v>-359471.28244677186</c:v>
                      </c:pt>
                      <c:pt idx="97">
                        <c:v>-359471.28244677186</c:v>
                      </c:pt>
                      <c:pt idx="98">
                        <c:v>-359471.28244677186</c:v>
                      </c:pt>
                      <c:pt idx="99">
                        <c:v>-301255.22710587829</c:v>
                      </c:pt>
                      <c:pt idx="100">
                        <c:v>-272961.99831269681</c:v>
                      </c:pt>
                      <c:pt idx="101">
                        <c:v>-190539.13356047869</c:v>
                      </c:pt>
                      <c:pt idx="102">
                        <c:v>-156785.02161739767</c:v>
                      </c:pt>
                      <c:pt idx="103">
                        <c:v>-144711.04491729289</c:v>
                      </c:pt>
                      <c:pt idx="104">
                        <c:v>-144711.04491729289</c:v>
                      </c:pt>
                      <c:pt idx="105">
                        <c:v>-144711.04491729289</c:v>
                      </c:pt>
                      <c:pt idx="106">
                        <c:v>-132933.27792282403</c:v>
                      </c:pt>
                      <c:pt idx="107">
                        <c:v>-126407.18012604117</c:v>
                      </c:pt>
                      <c:pt idx="108">
                        <c:v>-122690.57584746182</c:v>
                      </c:pt>
                      <c:pt idx="109">
                        <c:v>-148733.53009407222</c:v>
                      </c:pt>
                      <c:pt idx="110">
                        <c:v>-158163.9846445471</c:v>
                      </c:pt>
                      <c:pt idx="111">
                        <c:v>-158163.9846445471</c:v>
                      </c:pt>
                      <c:pt idx="112">
                        <c:v>-158163.9846445471</c:v>
                      </c:pt>
                      <c:pt idx="113">
                        <c:v>-165985.31047720462</c:v>
                      </c:pt>
                      <c:pt idx="114">
                        <c:v>-117082.00890555233</c:v>
                      </c:pt>
                      <c:pt idx="115">
                        <c:v>-113538.73310334235</c:v>
                      </c:pt>
                      <c:pt idx="116">
                        <c:v>-58870.287139199674</c:v>
                      </c:pt>
                      <c:pt idx="117">
                        <c:v>-18739.146476715803</c:v>
                      </c:pt>
                      <c:pt idx="118">
                        <c:v>-18739.146476715803</c:v>
                      </c:pt>
                      <c:pt idx="119">
                        <c:v>-18739.146476715803</c:v>
                      </c:pt>
                      <c:pt idx="120">
                        <c:v>-39550.996083423495</c:v>
                      </c:pt>
                      <c:pt idx="121">
                        <c:v>-36398.330721482635</c:v>
                      </c:pt>
                      <c:pt idx="122">
                        <c:v>19123.121348112822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7-1119-487E-86F1-A5305110933B}"/>
                  </c:ext>
                </c:extLst>
              </c15:ser>
            </c15:filteredLineSeries>
            <c15:filteredLineSeries>
              <c15:ser>
                <c:idx val="40"/>
                <c:order val="4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Data'!$AP$3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Data'!$AP$5:$AP$169</c15:sqref>
                        </c15:formulaRef>
                      </c:ext>
                    </c:extLst>
                    <c:numCache>
                      <c:formatCode>General</c:formatCode>
                      <c:ptCount val="165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8-1119-487E-86F1-A5305110933B}"/>
                  </c:ext>
                </c:extLst>
              </c15:ser>
            </c15:filteredLineSeries>
            <c15:filteredLineSeries>
              <c15:ser>
                <c:idx val="41"/>
                <c:order val="4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Data'!$AR$3</c15:sqref>
                        </c15:formulaRef>
                      </c:ext>
                    </c:extLst>
                    <c:strCache>
                      <c:ptCount val="1"/>
                      <c:pt idx="0">
                        <c:v>Variance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Data'!$AR$5:$AR$169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65"/>
                      <c:pt idx="5">
                        <c:v>0</c:v>
                      </c:pt>
                      <c:pt idx="6">
                        <c:v>0</c:v>
                      </c:pt>
                      <c:pt idx="7">
                        <c:v>-21270423.000613827</c:v>
                      </c:pt>
                      <c:pt idx="8">
                        <c:v>-21270423.000613827</c:v>
                      </c:pt>
                      <c:pt idx="9">
                        <c:v>-21527612.764752962</c:v>
                      </c:pt>
                      <c:pt idx="10">
                        <c:v>-14111417.397932842</c:v>
                      </c:pt>
                      <c:pt idx="11">
                        <c:v>-12991340.107310681</c:v>
                      </c:pt>
                      <c:pt idx="12">
                        <c:v>-12410039.488303043</c:v>
                      </c:pt>
                      <c:pt idx="13">
                        <c:v>-12505363.444764815</c:v>
                      </c:pt>
                      <c:pt idx="14">
                        <c:v>-12505363.444764815</c:v>
                      </c:pt>
                      <c:pt idx="15">
                        <c:v>-10993049.50723988</c:v>
                      </c:pt>
                      <c:pt idx="16">
                        <c:v>-9886553.8609667085</c:v>
                      </c:pt>
                      <c:pt idx="17">
                        <c:v>-9354959.0027640648</c:v>
                      </c:pt>
                      <c:pt idx="18">
                        <c:v>-9609887.8607768156</c:v>
                      </c:pt>
                      <c:pt idx="19">
                        <c:v>-8808779.3116474599</c:v>
                      </c:pt>
                      <c:pt idx="20">
                        <c:v>-8879370.5820124634</c:v>
                      </c:pt>
                      <c:pt idx="21">
                        <c:v>-8879370.5820124634</c:v>
                      </c:pt>
                      <c:pt idx="22">
                        <c:v>-8145353.8078557272</c:v>
                      </c:pt>
                      <c:pt idx="23">
                        <c:v>-6377441.9858386796</c:v>
                      </c:pt>
                      <c:pt idx="24">
                        <c:v>-7739856.525322495</c:v>
                      </c:pt>
                      <c:pt idx="25">
                        <c:v>-7551799.922687551</c:v>
                      </c:pt>
                      <c:pt idx="26">
                        <c:v>-6479597.1231906712</c:v>
                      </c:pt>
                      <c:pt idx="27">
                        <c:v>-6550190.6902318522</c:v>
                      </c:pt>
                      <c:pt idx="28">
                        <c:v>-6550190.6902318522</c:v>
                      </c:pt>
                      <c:pt idx="29">
                        <c:v>-4163532.6071776561</c:v>
                      </c:pt>
                      <c:pt idx="30">
                        <c:v>-4179858.4702914171</c:v>
                      </c:pt>
                      <c:pt idx="31">
                        <c:v>-3065385.0944088548</c:v>
                      </c:pt>
                      <c:pt idx="32">
                        <c:v>-2947515.8319167271</c:v>
                      </c:pt>
                      <c:pt idx="33">
                        <c:v>-2206977.1649826691</c:v>
                      </c:pt>
                      <c:pt idx="34">
                        <c:v>-2298343.4605384059</c:v>
                      </c:pt>
                      <c:pt idx="35">
                        <c:v>-2298343.4605384059</c:v>
                      </c:pt>
                      <c:pt idx="36">
                        <c:v>-2224473.7163349986</c:v>
                      </c:pt>
                      <c:pt idx="37">
                        <c:v>-2183080.793252293</c:v>
                      </c:pt>
                      <c:pt idx="38">
                        <c:v>-1826371.2727816552</c:v>
                      </c:pt>
                      <c:pt idx="39">
                        <c:v>-1534498.5253378749</c:v>
                      </c:pt>
                      <c:pt idx="40">
                        <c:v>-880607.10653481632</c:v>
                      </c:pt>
                      <c:pt idx="41">
                        <c:v>-997078.42115065083</c:v>
                      </c:pt>
                      <c:pt idx="42">
                        <c:v>-997078.42115065083</c:v>
                      </c:pt>
                      <c:pt idx="43">
                        <c:v>-413009.03739345446</c:v>
                      </c:pt>
                      <c:pt idx="44">
                        <c:v>-530684.96288342029</c:v>
                      </c:pt>
                      <c:pt idx="45">
                        <c:v>95503.459286589175</c:v>
                      </c:pt>
                      <c:pt idx="46">
                        <c:v>-71660.982369560748</c:v>
                      </c:pt>
                      <c:pt idx="47">
                        <c:v>39959.743308000267</c:v>
                      </c:pt>
                      <c:pt idx="48">
                        <c:v>-9500.3630348183215</c:v>
                      </c:pt>
                      <c:pt idx="49">
                        <c:v>-9500.3630348183215</c:v>
                      </c:pt>
                      <c:pt idx="50">
                        <c:v>210778.57170129567</c:v>
                      </c:pt>
                      <c:pt idx="51">
                        <c:v>131800.4700826183</c:v>
                      </c:pt>
                      <c:pt idx="52">
                        <c:v>76204.40981066227</c:v>
                      </c:pt>
                      <c:pt idx="53">
                        <c:v>208944.43691975623</c:v>
                      </c:pt>
                      <c:pt idx="54">
                        <c:v>297249.25696150213</c:v>
                      </c:pt>
                      <c:pt idx="55">
                        <c:v>326606.26181073859</c:v>
                      </c:pt>
                      <c:pt idx="56">
                        <c:v>326606.26181073859</c:v>
                      </c:pt>
                      <c:pt idx="57">
                        <c:v>326606.26181073859</c:v>
                      </c:pt>
                      <c:pt idx="58">
                        <c:v>367715.89274896309</c:v>
                      </c:pt>
                      <c:pt idx="59">
                        <c:v>366858.18656206131</c:v>
                      </c:pt>
                      <c:pt idx="60">
                        <c:v>340657.7725094445</c:v>
                      </c:pt>
                      <c:pt idx="61">
                        <c:v>324996.71154502034</c:v>
                      </c:pt>
                      <c:pt idx="62">
                        <c:v>320174.49589960277</c:v>
                      </c:pt>
                      <c:pt idx="63">
                        <c:v>320174.49589960277</c:v>
                      </c:pt>
                      <c:pt idx="64">
                        <c:v>133012.01123252884</c:v>
                      </c:pt>
                      <c:pt idx="65">
                        <c:v>42306.866138648242</c:v>
                      </c:pt>
                      <c:pt idx="66">
                        <c:v>-20697.401250939816</c:v>
                      </c:pt>
                      <c:pt idx="67">
                        <c:v>-55166.552909985185</c:v>
                      </c:pt>
                      <c:pt idx="68">
                        <c:v>-163399.77107504383</c:v>
                      </c:pt>
                      <c:pt idx="69">
                        <c:v>-114751.08571830764</c:v>
                      </c:pt>
                      <c:pt idx="70">
                        <c:v>-114751.08571830764</c:v>
                      </c:pt>
                      <c:pt idx="71">
                        <c:v>-880520.64752203971</c:v>
                      </c:pt>
                      <c:pt idx="72">
                        <c:v>363964.51379538327</c:v>
                      </c:pt>
                      <c:pt idx="73">
                        <c:v>-269291.89437342435</c:v>
                      </c:pt>
                      <c:pt idx="74">
                        <c:v>382477.30676884577</c:v>
                      </c:pt>
                      <c:pt idx="75">
                        <c:v>-95253.756085235626</c:v>
                      </c:pt>
                      <c:pt idx="76">
                        <c:v>-96504.935633737594</c:v>
                      </c:pt>
                      <c:pt idx="77">
                        <c:v>-96504.935633737594</c:v>
                      </c:pt>
                      <c:pt idx="78">
                        <c:v>-53776.174981325865</c:v>
                      </c:pt>
                      <c:pt idx="79">
                        <c:v>49976.356715466827</c:v>
                      </c:pt>
                      <c:pt idx="80">
                        <c:v>81114.365065924823</c:v>
                      </c:pt>
                      <c:pt idx="81">
                        <c:v>49574.366352975368</c:v>
                      </c:pt>
                      <c:pt idx="82">
                        <c:v>-770.86995337158442</c:v>
                      </c:pt>
                      <c:pt idx="83">
                        <c:v>12397.412353154272</c:v>
                      </c:pt>
                      <c:pt idx="84">
                        <c:v>12397.412353154272</c:v>
                      </c:pt>
                      <c:pt idx="85">
                        <c:v>6567.729455165565</c:v>
                      </c:pt>
                      <c:pt idx="86">
                        <c:v>-4295.3263737931848</c:v>
                      </c:pt>
                      <c:pt idx="87">
                        <c:v>-48887.228299610317</c:v>
                      </c:pt>
                      <c:pt idx="88">
                        <c:v>-225450.80611674488</c:v>
                      </c:pt>
                      <c:pt idx="89">
                        <c:v>19744.544270932674</c:v>
                      </c:pt>
                      <c:pt idx="90">
                        <c:v>203246.63868999854</c:v>
                      </c:pt>
                      <c:pt idx="91">
                        <c:v>203246.63868999854</c:v>
                      </c:pt>
                      <c:pt idx="92">
                        <c:v>-134147.60725101456</c:v>
                      </c:pt>
                      <c:pt idx="93">
                        <c:v>6096.6297270096838</c:v>
                      </c:pt>
                      <c:pt idx="94">
                        <c:v>337733.70404021442</c:v>
                      </c:pt>
                      <c:pt idx="95">
                        <c:v>404146.16920700669</c:v>
                      </c:pt>
                      <c:pt idx="96">
                        <c:v>154022.35270475969</c:v>
                      </c:pt>
                      <c:pt idx="97">
                        <c:v>158726.58866105974</c:v>
                      </c:pt>
                      <c:pt idx="98">
                        <c:v>158726.58866105974</c:v>
                      </c:pt>
                      <c:pt idx="99">
                        <c:v>187834.69104849175</c:v>
                      </c:pt>
                      <c:pt idx="100">
                        <c:v>201236.4216739051</c:v>
                      </c:pt>
                      <c:pt idx="101">
                        <c:v>249695.40326728672</c:v>
                      </c:pt>
                      <c:pt idx="102">
                        <c:v>280742.86376907676</c:v>
                      </c:pt>
                      <c:pt idx="103">
                        <c:v>300081.63571331277</c:v>
                      </c:pt>
                      <c:pt idx="104">
                        <c:v>300517.98464975506</c:v>
                      </c:pt>
                      <c:pt idx="105">
                        <c:v>300517.98464975506</c:v>
                      </c:pt>
                      <c:pt idx="106">
                        <c:v>288818.68358502537</c:v>
                      </c:pt>
                      <c:pt idx="107">
                        <c:v>296779.77218788862</c:v>
                      </c:pt>
                      <c:pt idx="108">
                        <c:v>298655.42539706081</c:v>
                      </c:pt>
                      <c:pt idx="109">
                        <c:v>289950.90306000412</c:v>
                      </c:pt>
                      <c:pt idx="110">
                        <c:v>265636.49948667362</c:v>
                      </c:pt>
                      <c:pt idx="111">
                        <c:v>265636.49948667362</c:v>
                      </c:pt>
                      <c:pt idx="112">
                        <c:v>265636.49948667362</c:v>
                      </c:pt>
                      <c:pt idx="113">
                        <c:v>258148.71981804445</c:v>
                      </c:pt>
                      <c:pt idx="114">
                        <c:v>280735.96390321478</c:v>
                      </c:pt>
                      <c:pt idx="115">
                        <c:v>281773.8935396485</c:v>
                      </c:pt>
                      <c:pt idx="116">
                        <c:v>316829.13348874822</c:v>
                      </c:pt>
                      <c:pt idx="117">
                        <c:v>286763.12305539846</c:v>
                      </c:pt>
                      <c:pt idx="118">
                        <c:v>288383.83144991472</c:v>
                      </c:pt>
                      <c:pt idx="119">
                        <c:v>288383.83144991472</c:v>
                      </c:pt>
                      <c:pt idx="120">
                        <c:v>276792.51146369427</c:v>
                      </c:pt>
                      <c:pt idx="121">
                        <c:v>240046.88025374338</c:v>
                      </c:pt>
                      <c:pt idx="122">
                        <c:v>265063.69845984131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9-1119-487E-86F1-A5305110933B}"/>
                  </c:ext>
                </c:extLst>
              </c15:ser>
            </c15:filteredLineSeries>
          </c:ext>
        </c:extLst>
      </c:lineChart>
      <c:catAx>
        <c:axId val="1997726832"/>
        <c:scaling>
          <c:orientation val="minMax"/>
        </c:scaling>
        <c:delete val="0"/>
        <c:axPos val="b"/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7715184"/>
        <c:crosses val="autoZero"/>
        <c:auto val="1"/>
        <c:lblAlgn val="ctr"/>
        <c:lblOffset val="100"/>
        <c:noMultiLvlLbl val="0"/>
      </c:catAx>
      <c:valAx>
        <c:axId val="199771518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7726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University of Montana</a:t>
            </a:r>
          </a:p>
          <a:p>
            <a:pPr>
              <a:defRPr/>
            </a:pPr>
            <a:r>
              <a:rPr lang="en-US"/>
              <a:t>Finalized</a:t>
            </a:r>
            <a:r>
              <a:rPr lang="en-US" baseline="0"/>
              <a:t> </a:t>
            </a:r>
            <a:r>
              <a:rPr lang="en-US"/>
              <a:t>$ Comparison  - 2023 vs 2022</a:t>
            </a:r>
          </a:p>
          <a:p>
            <a:pPr>
              <a:defRPr/>
            </a:pPr>
            <a:r>
              <a:rPr lang="en-US"/>
              <a:t>Days</a:t>
            </a:r>
            <a:r>
              <a:rPr lang="en-US" baseline="0"/>
              <a:t> Relative to First Day of Class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5"/>
          <c:order val="5"/>
          <c:tx>
            <c:strRef>
              <c:f>'Days Before Start Data'!$G$3</c:f>
              <c:strCache>
                <c:ptCount val="1"/>
                <c:pt idx="0">
                  <c:v>2023 Tuition Finalized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'Days Before Start Data'!$O$5:$O$174</c:f>
              <c:numCache>
                <c:formatCode>_(* #,##0_);_(* \(#,##0\);_(* "-"??_);_(@_)</c:formatCode>
                <c:ptCount val="170"/>
                <c:pt idx="0">
                  <c:v>50</c:v>
                </c:pt>
                <c:pt idx="1">
                  <c:v>49</c:v>
                </c:pt>
                <c:pt idx="2">
                  <c:v>48</c:v>
                </c:pt>
                <c:pt idx="3">
                  <c:v>47</c:v>
                </c:pt>
                <c:pt idx="4">
                  <c:v>46</c:v>
                </c:pt>
                <c:pt idx="5">
                  <c:v>45</c:v>
                </c:pt>
                <c:pt idx="6">
                  <c:v>44</c:v>
                </c:pt>
                <c:pt idx="7">
                  <c:v>43</c:v>
                </c:pt>
                <c:pt idx="8">
                  <c:v>42</c:v>
                </c:pt>
                <c:pt idx="9">
                  <c:v>41</c:v>
                </c:pt>
                <c:pt idx="10">
                  <c:v>40</c:v>
                </c:pt>
                <c:pt idx="11">
                  <c:v>39</c:v>
                </c:pt>
                <c:pt idx="12">
                  <c:v>38</c:v>
                </c:pt>
                <c:pt idx="13">
                  <c:v>37</c:v>
                </c:pt>
                <c:pt idx="14">
                  <c:v>36</c:v>
                </c:pt>
                <c:pt idx="15">
                  <c:v>35</c:v>
                </c:pt>
                <c:pt idx="16">
                  <c:v>34</c:v>
                </c:pt>
                <c:pt idx="17">
                  <c:v>33</c:v>
                </c:pt>
                <c:pt idx="18">
                  <c:v>32</c:v>
                </c:pt>
                <c:pt idx="19">
                  <c:v>31</c:v>
                </c:pt>
                <c:pt idx="20">
                  <c:v>30</c:v>
                </c:pt>
                <c:pt idx="21">
                  <c:v>29</c:v>
                </c:pt>
                <c:pt idx="22">
                  <c:v>28</c:v>
                </c:pt>
                <c:pt idx="23">
                  <c:v>27</c:v>
                </c:pt>
                <c:pt idx="24">
                  <c:v>26</c:v>
                </c:pt>
                <c:pt idx="25">
                  <c:v>25</c:v>
                </c:pt>
                <c:pt idx="26">
                  <c:v>24</c:v>
                </c:pt>
                <c:pt idx="27">
                  <c:v>23</c:v>
                </c:pt>
                <c:pt idx="28">
                  <c:v>22</c:v>
                </c:pt>
                <c:pt idx="29">
                  <c:v>21</c:v>
                </c:pt>
                <c:pt idx="30">
                  <c:v>20</c:v>
                </c:pt>
                <c:pt idx="31">
                  <c:v>19</c:v>
                </c:pt>
                <c:pt idx="32">
                  <c:v>18</c:v>
                </c:pt>
                <c:pt idx="33">
                  <c:v>17</c:v>
                </c:pt>
                <c:pt idx="34">
                  <c:v>16</c:v>
                </c:pt>
                <c:pt idx="35">
                  <c:v>15</c:v>
                </c:pt>
                <c:pt idx="36">
                  <c:v>14</c:v>
                </c:pt>
                <c:pt idx="37">
                  <c:v>13</c:v>
                </c:pt>
                <c:pt idx="38">
                  <c:v>12</c:v>
                </c:pt>
                <c:pt idx="39">
                  <c:v>11</c:v>
                </c:pt>
                <c:pt idx="40">
                  <c:v>10</c:v>
                </c:pt>
                <c:pt idx="41">
                  <c:v>9</c:v>
                </c:pt>
                <c:pt idx="42">
                  <c:v>8</c:v>
                </c:pt>
                <c:pt idx="43">
                  <c:v>7</c:v>
                </c:pt>
                <c:pt idx="44">
                  <c:v>6</c:v>
                </c:pt>
                <c:pt idx="45">
                  <c:v>5</c:v>
                </c:pt>
                <c:pt idx="46">
                  <c:v>4</c:v>
                </c:pt>
                <c:pt idx="47">
                  <c:v>3</c:v>
                </c:pt>
                <c:pt idx="48">
                  <c:v>2</c:v>
                </c:pt>
                <c:pt idx="49">
                  <c:v>1</c:v>
                </c:pt>
                <c:pt idx="50">
                  <c:v>0</c:v>
                </c:pt>
                <c:pt idx="51">
                  <c:v>-1</c:v>
                </c:pt>
                <c:pt idx="52">
                  <c:v>-2</c:v>
                </c:pt>
                <c:pt idx="53">
                  <c:v>-3</c:v>
                </c:pt>
                <c:pt idx="54">
                  <c:v>-4</c:v>
                </c:pt>
                <c:pt idx="55">
                  <c:v>-5</c:v>
                </c:pt>
                <c:pt idx="56">
                  <c:v>-6</c:v>
                </c:pt>
                <c:pt idx="57">
                  <c:v>-7</c:v>
                </c:pt>
                <c:pt idx="58">
                  <c:v>-8</c:v>
                </c:pt>
                <c:pt idx="59">
                  <c:v>-9</c:v>
                </c:pt>
                <c:pt idx="60">
                  <c:v>-10</c:v>
                </c:pt>
                <c:pt idx="61">
                  <c:v>-11</c:v>
                </c:pt>
                <c:pt idx="62">
                  <c:v>-12</c:v>
                </c:pt>
                <c:pt idx="63">
                  <c:v>-13</c:v>
                </c:pt>
                <c:pt idx="64">
                  <c:v>-14</c:v>
                </c:pt>
                <c:pt idx="65">
                  <c:v>-15</c:v>
                </c:pt>
                <c:pt idx="66">
                  <c:v>-16</c:v>
                </c:pt>
                <c:pt idx="67">
                  <c:v>-17</c:v>
                </c:pt>
                <c:pt idx="68">
                  <c:v>-18</c:v>
                </c:pt>
                <c:pt idx="69">
                  <c:v>-19</c:v>
                </c:pt>
                <c:pt idx="70">
                  <c:v>-20</c:v>
                </c:pt>
                <c:pt idx="71">
                  <c:v>-21</c:v>
                </c:pt>
                <c:pt idx="72">
                  <c:v>-22</c:v>
                </c:pt>
                <c:pt idx="73">
                  <c:v>-23</c:v>
                </c:pt>
                <c:pt idx="74">
                  <c:v>-24</c:v>
                </c:pt>
                <c:pt idx="75">
                  <c:v>-25</c:v>
                </c:pt>
                <c:pt idx="76">
                  <c:v>-26</c:v>
                </c:pt>
                <c:pt idx="77">
                  <c:v>-27</c:v>
                </c:pt>
                <c:pt idx="78">
                  <c:v>-28</c:v>
                </c:pt>
                <c:pt idx="79">
                  <c:v>-29</c:v>
                </c:pt>
                <c:pt idx="80">
                  <c:v>-30</c:v>
                </c:pt>
                <c:pt idx="81">
                  <c:v>-31</c:v>
                </c:pt>
                <c:pt idx="82">
                  <c:v>-32</c:v>
                </c:pt>
                <c:pt idx="83">
                  <c:v>-33</c:v>
                </c:pt>
                <c:pt idx="84">
                  <c:v>-34</c:v>
                </c:pt>
                <c:pt idx="85">
                  <c:v>-35</c:v>
                </c:pt>
                <c:pt idx="86">
                  <c:v>-36</c:v>
                </c:pt>
                <c:pt idx="87">
                  <c:v>-37</c:v>
                </c:pt>
                <c:pt idx="88">
                  <c:v>-38</c:v>
                </c:pt>
                <c:pt idx="89">
                  <c:v>-39</c:v>
                </c:pt>
                <c:pt idx="90">
                  <c:v>-40</c:v>
                </c:pt>
                <c:pt idx="91">
                  <c:v>-41</c:v>
                </c:pt>
                <c:pt idx="92">
                  <c:v>-42</c:v>
                </c:pt>
                <c:pt idx="93">
                  <c:v>-43</c:v>
                </c:pt>
                <c:pt idx="94">
                  <c:v>-44</c:v>
                </c:pt>
                <c:pt idx="95">
                  <c:v>-45</c:v>
                </c:pt>
                <c:pt idx="96">
                  <c:v>-46</c:v>
                </c:pt>
                <c:pt idx="97">
                  <c:v>-47</c:v>
                </c:pt>
                <c:pt idx="98">
                  <c:v>-48</c:v>
                </c:pt>
                <c:pt idx="99">
                  <c:v>-49</c:v>
                </c:pt>
                <c:pt idx="100">
                  <c:v>-50</c:v>
                </c:pt>
                <c:pt idx="101">
                  <c:v>-51</c:v>
                </c:pt>
                <c:pt idx="102">
                  <c:v>-52</c:v>
                </c:pt>
                <c:pt idx="103">
                  <c:v>-53</c:v>
                </c:pt>
                <c:pt idx="104">
                  <c:v>-54</c:v>
                </c:pt>
                <c:pt idx="105">
                  <c:v>-55</c:v>
                </c:pt>
                <c:pt idx="106">
                  <c:v>-56</c:v>
                </c:pt>
                <c:pt idx="107">
                  <c:v>-57</c:v>
                </c:pt>
                <c:pt idx="108">
                  <c:v>-58</c:v>
                </c:pt>
                <c:pt idx="109">
                  <c:v>-59</c:v>
                </c:pt>
                <c:pt idx="110">
                  <c:v>-60</c:v>
                </c:pt>
                <c:pt idx="111">
                  <c:v>-61</c:v>
                </c:pt>
                <c:pt idx="112">
                  <c:v>-62</c:v>
                </c:pt>
                <c:pt idx="113">
                  <c:v>-63</c:v>
                </c:pt>
                <c:pt idx="114">
                  <c:v>-64</c:v>
                </c:pt>
                <c:pt idx="115">
                  <c:v>-65</c:v>
                </c:pt>
                <c:pt idx="116">
                  <c:v>-66</c:v>
                </c:pt>
                <c:pt idx="117">
                  <c:v>-67</c:v>
                </c:pt>
                <c:pt idx="118">
                  <c:v>-68</c:v>
                </c:pt>
                <c:pt idx="119">
                  <c:v>-69</c:v>
                </c:pt>
                <c:pt idx="120">
                  <c:v>-70</c:v>
                </c:pt>
                <c:pt idx="121">
                  <c:v>-71</c:v>
                </c:pt>
                <c:pt idx="122">
                  <c:v>-72</c:v>
                </c:pt>
                <c:pt idx="123">
                  <c:v>-73</c:v>
                </c:pt>
                <c:pt idx="124">
                  <c:v>-74</c:v>
                </c:pt>
                <c:pt idx="125">
                  <c:v>-75</c:v>
                </c:pt>
                <c:pt idx="126">
                  <c:v>-76</c:v>
                </c:pt>
                <c:pt idx="127">
                  <c:v>-77</c:v>
                </c:pt>
                <c:pt idx="128">
                  <c:v>-78</c:v>
                </c:pt>
                <c:pt idx="129">
                  <c:v>-79</c:v>
                </c:pt>
                <c:pt idx="130">
                  <c:v>-80</c:v>
                </c:pt>
                <c:pt idx="131">
                  <c:v>-81</c:v>
                </c:pt>
                <c:pt idx="132">
                  <c:v>-82</c:v>
                </c:pt>
                <c:pt idx="133">
                  <c:v>-83</c:v>
                </c:pt>
                <c:pt idx="134">
                  <c:v>-84</c:v>
                </c:pt>
                <c:pt idx="135">
                  <c:v>-85</c:v>
                </c:pt>
                <c:pt idx="136">
                  <c:v>-86</c:v>
                </c:pt>
                <c:pt idx="137">
                  <c:v>-87</c:v>
                </c:pt>
                <c:pt idx="138">
                  <c:v>-88</c:v>
                </c:pt>
                <c:pt idx="139">
                  <c:v>-89</c:v>
                </c:pt>
                <c:pt idx="140">
                  <c:v>-90</c:v>
                </c:pt>
                <c:pt idx="141">
                  <c:v>-91</c:v>
                </c:pt>
                <c:pt idx="142">
                  <c:v>-92</c:v>
                </c:pt>
                <c:pt idx="143">
                  <c:v>-93</c:v>
                </c:pt>
                <c:pt idx="144">
                  <c:v>-94</c:v>
                </c:pt>
                <c:pt idx="145">
                  <c:v>-95</c:v>
                </c:pt>
                <c:pt idx="146">
                  <c:v>-96</c:v>
                </c:pt>
                <c:pt idx="147">
                  <c:v>-97</c:v>
                </c:pt>
                <c:pt idx="148">
                  <c:v>-98</c:v>
                </c:pt>
                <c:pt idx="149">
                  <c:v>-99</c:v>
                </c:pt>
                <c:pt idx="150">
                  <c:v>-100</c:v>
                </c:pt>
                <c:pt idx="151">
                  <c:v>-101</c:v>
                </c:pt>
                <c:pt idx="152">
                  <c:v>-102</c:v>
                </c:pt>
                <c:pt idx="153">
                  <c:v>-103</c:v>
                </c:pt>
                <c:pt idx="154">
                  <c:v>-104</c:v>
                </c:pt>
                <c:pt idx="155">
                  <c:v>-105</c:v>
                </c:pt>
                <c:pt idx="156">
                  <c:v>-106</c:v>
                </c:pt>
                <c:pt idx="157">
                  <c:v>-107</c:v>
                </c:pt>
                <c:pt idx="158">
                  <c:v>-109</c:v>
                </c:pt>
                <c:pt idx="159">
                  <c:v>-110</c:v>
                </c:pt>
                <c:pt idx="160">
                  <c:v>-111</c:v>
                </c:pt>
                <c:pt idx="161">
                  <c:v>-112</c:v>
                </c:pt>
                <c:pt idx="162">
                  <c:v>-113</c:v>
                </c:pt>
                <c:pt idx="163">
                  <c:v>-114</c:v>
                </c:pt>
                <c:pt idx="164">
                  <c:v>-115</c:v>
                </c:pt>
                <c:pt idx="165">
                  <c:v>-116</c:v>
                </c:pt>
                <c:pt idx="166">
                  <c:v>-117</c:v>
                </c:pt>
                <c:pt idx="167">
                  <c:v>-118</c:v>
                </c:pt>
                <c:pt idx="168">
                  <c:v>-119</c:v>
                </c:pt>
                <c:pt idx="169">
                  <c:v>-120</c:v>
                </c:pt>
              </c:numCache>
            </c:numRef>
          </c:cat>
          <c:val>
            <c:numRef>
              <c:f>'Days Before Start Data'!$G$4:$G$174</c:f>
              <c:numCache>
                <c:formatCode>_("$"* #,##0_);_("$"* \(#,##0\);_("$"* "-"??_);_(@_)</c:formatCode>
                <c:ptCount val="171"/>
                <c:pt idx="8">
                  <c:v>0</c:v>
                </c:pt>
                <c:pt idx="9">
                  <c:v>0</c:v>
                </c:pt>
                <c:pt idx="10">
                  <c:v>24301.200000000001</c:v>
                </c:pt>
                <c:pt idx="11">
                  <c:v>648429.35</c:v>
                </c:pt>
                <c:pt idx="12">
                  <c:v>810329.45</c:v>
                </c:pt>
                <c:pt idx="13">
                  <c:v>968532</c:v>
                </c:pt>
                <c:pt idx="14">
                  <c:v>968532</c:v>
                </c:pt>
                <c:pt idx="15">
                  <c:v>968532</c:v>
                </c:pt>
                <c:pt idx="16">
                  <c:v>1310281.95</c:v>
                </c:pt>
                <c:pt idx="17">
                  <c:v>1577742.26</c:v>
                </c:pt>
                <c:pt idx="18">
                  <c:v>1785284.31</c:v>
                </c:pt>
                <c:pt idx="19">
                  <c:v>1958345.6099999999</c:v>
                </c:pt>
                <c:pt idx="20">
                  <c:v>2225907.21</c:v>
                </c:pt>
                <c:pt idx="21">
                  <c:v>2225907.21</c:v>
                </c:pt>
                <c:pt idx="22">
                  <c:v>2225907.21</c:v>
                </c:pt>
                <c:pt idx="23">
                  <c:v>2637125.8099999996</c:v>
                </c:pt>
                <c:pt idx="24">
                  <c:v>3187746.34</c:v>
                </c:pt>
                <c:pt idx="25">
                  <c:v>3409844.6399999997</c:v>
                </c:pt>
                <c:pt idx="26">
                  <c:v>3759973.8499999996</c:v>
                </c:pt>
                <c:pt idx="27">
                  <c:v>4242734.83</c:v>
                </c:pt>
                <c:pt idx="28">
                  <c:v>4242734.83</c:v>
                </c:pt>
                <c:pt idx="29">
                  <c:v>4242734.83</c:v>
                </c:pt>
                <c:pt idx="30">
                  <c:v>5514600.6200000001</c:v>
                </c:pt>
                <c:pt idx="31">
                  <c:v>6039221.1800000006</c:v>
                </c:pt>
                <c:pt idx="32">
                  <c:v>6984010.75</c:v>
                </c:pt>
                <c:pt idx="33">
                  <c:v>7614025.0999999996</c:v>
                </c:pt>
                <c:pt idx="34">
                  <c:v>8277154.71</c:v>
                </c:pt>
                <c:pt idx="35">
                  <c:v>8277154.71</c:v>
                </c:pt>
                <c:pt idx="36">
                  <c:v>8277154.71</c:v>
                </c:pt>
                <c:pt idx="37">
                  <c:v>9543961.5100000016</c:v>
                </c:pt>
                <c:pt idx="38">
                  <c:v>10422870.33</c:v>
                </c:pt>
                <c:pt idx="39">
                  <c:v>11985546.82</c:v>
                </c:pt>
                <c:pt idx="40">
                  <c:v>13042446.85</c:v>
                </c:pt>
                <c:pt idx="41">
                  <c:v>14408259.35</c:v>
                </c:pt>
                <c:pt idx="42">
                  <c:v>14408259.35</c:v>
                </c:pt>
                <c:pt idx="43">
                  <c:v>14408259.35</c:v>
                </c:pt>
                <c:pt idx="44">
                  <c:v>16795114.580000002</c:v>
                </c:pt>
                <c:pt idx="45">
                  <c:v>18270234.359999999</c:v>
                </c:pt>
                <c:pt idx="46">
                  <c:v>20228814.900000002</c:v>
                </c:pt>
                <c:pt idx="47">
                  <c:v>21903226.699999999</c:v>
                </c:pt>
                <c:pt idx="48">
                  <c:v>23906430.170000002</c:v>
                </c:pt>
                <c:pt idx="49">
                  <c:v>23906430.170000002</c:v>
                </c:pt>
                <c:pt idx="50">
                  <c:v>23906430.170000002</c:v>
                </c:pt>
                <c:pt idx="51">
                  <c:v>29795408.970000003</c:v>
                </c:pt>
                <c:pt idx="52">
                  <c:v>33446570.919999998</c:v>
                </c:pt>
                <c:pt idx="53">
                  <c:v>34287247.059999995</c:v>
                </c:pt>
                <c:pt idx="54">
                  <c:v>34956205.729999997</c:v>
                </c:pt>
                <c:pt idx="55">
                  <c:v>35402239.789999999</c:v>
                </c:pt>
                <c:pt idx="56">
                  <c:v>35402239.789999999</c:v>
                </c:pt>
                <c:pt idx="57">
                  <c:v>35402239.789999999</c:v>
                </c:pt>
                <c:pt idx="58">
                  <c:v>35402239.789999999</c:v>
                </c:pt>
                <c:pt idx="59">
                  <c:v>36167049.199999996</c:v>
                </c:pt>
                <c:pt idx="60">
                  <c:v>36483516.230000004</c:v>
                </c:pt>
                <c:pt idx="61">
                  <c:v>36871397.280000001</c:v>
                </c:pt>
                <c:pt idx="62">
                  <c:v>37111774.729999997</c:v>
                </c:pt>
                <c:pt idx="63">
                  <c:v>37111774.729999997</c:v>
                </c:pt>
                <c:pt idx="64">
                  <c:v>37111774.729999997</c:v>
                </c:pt>
                <c:pt idx="65">
                  <c:v>37427898.649999999</c:v>
                </c:pt>
                <c:pt idx="66">
                  <c:v>37955724.060000002</c:v>
                </c:pt>
                <c:pt idx="67">
                  <c:v>38241633.840000004</c:v>
                </c:pt>
                <c:pt idx="68">
                  <c:v>38524394.82</c:v>
                </c:pt>
                <c:pt idx="69">
                  <c:v>38781719.699999996</c:v>
                </c:pt>
                <c:pt idx="70">
                  <c:v>38781719.699999996</c:v>
                </c:pt>
                <c:pt idx="71">
                  <c:v>38781719.699999996</c:v>
                </c:pt>
                <c:pt idx="72">
                  <c:v>39153413.030000001</c:v>
                </c:pt>
                <c:pt idx="73">
                  <c:v>42095627.75</c:v>
                </c:pt>
                <c:pt idx="74">
                  <c:v>41280280</c:v>
                </c:pt>
                <c:pt idx="75">
                  <c:v>41277172</c:v>
                </c:pt>
                <c:pt idx="76">
                  <c:v>40984384</c:v>
                </c:pt>
                <c:pt idx="77">
                  <c:v>40984384</c:v>
                </c:pt>
                <c:pt idx="78">
                  <c:v>40984384</c:v>
                </c:pt>
                <c:pt idx="79">
                  <c:v>41109502</c:v>
                </c:pt>
                <c:pt idx="80">
                  <c:v>41313068</c:v>
                </c:pt>
                <c:pt idx="81">
                  <c:v>41449965</c:v>
                </c:pt>
                <c:pt idx="82">
                  <c:v>41503608</c:v>
                </c:pt>
                <c:pt idx="83">
                  <c:v>41494175</c:v>
                </c:pt>
                <c:pt idx="84">
                  <c:v>41494175</c:v>
                </c:pt>
                <c:pt idx="85">
                  <c:v>41494175</c:v>
                </c:pt>
                <c:pt idx="86">
                  <c:v>41568435</c:v>
                </c:pt>
                <c:pt idx="87">
                  <c:v>41568435</c:v>
                </c:pt>
                <c:pt idx="88">
                  <c:v>41568435</c:v>
                </c:pt>
                <c:pt idx="89">
                  <c:v>41568435</c:v>
                </c:pt>
                <c:pt idx="90">
                  <c:v>41871944</c:v>
                </c:pt>
                <c:pt idx="91">
                  <c:v>41871944</c:v>
                </c:pt>
                <c:pt idx="92">
                  <c:v>41871944</c:v>
                </c:pt>
                <c:pt idx="93">
                  <c:v>41535191</c:v>
                </c:pt>
                <c:pt idx="94">
                  <c:v>41897033</c:v>
                </c:pt>
                <c:pt idx="95">
                  <c:v>42232641</c:v>
                </c:pt>
                <c:pt idx="96">
                  <c:v>42363004</c:v>
                </c:pt>
                <c:pt idx="97">
                  <c:v>42131849</c:v>
                </c:pt>
                <c:pt idx="98">
                  <c:v>42131849</c:v>
                </c:pt>
                <c:pt idx="99">
                  <c:v>42131849</c:v>
                </c:pt>
                <c:pt idx="100">
                  <c:v>42220164</c:v>
                </c:pt>
                <c:pt idx="101">
                  <c:v>42255460.079999998</c:v>
                </c:pt>
                <c:pt idx="102">
                  <c:v>42334776.840000004</c:v>
                </c:pt>
                <c:pt idx="103">
                  <c:v>42361477.759999998</c:v>
                </c:pt>
                <c:pt idx="104">
                  <c:v>42411962.259999998</c:v>
                </c:pt>
                <c:pt idx="105">
                  <c:v>42411962.259999998</c:v>
                </c:pt>
                <c:pt idx="106">
                  <c:v>42411962.259999998</c:v>
                </c:pt>
                <c:pt idx="107">
                  <c:v>42420270.810000002</c:v>
                </c:pt>
                <c:pt idx="108">
                  <c:v>42431365.310000002</c:v>
                </c:pt>
                <c:pt idx="109">
                  <c:v>42438269.009999998</c:v>
                </c:pt>
                <c:pt idx="110">
                  <c:v>42443870.310000002</c:v>
                </c:pt>
                <c:pt idx="111">
                  <c:v>42434480.359999999</c:v>
                </c:pt>
                <c:pt idx="112">
                  <c:v>42434480.359999999</c:v>
                </c:pt>
                <c:pt idx="113">
                  <c:v>42434480.359999999</c:v>
                </c:pt>
                <c:pt idx="114">
                  <c:v>42449534.659999996</c:v>
                </c:pt>
                <c:pt idx="115">
                  <c:v>42513810.159999996</c:v>
                </c:pt>
                <c:pt idx="116">
                  <c:v>42519927</c:v>
                </c:pt>
                <c:pt idx="117">
                  <c:v>42578798.060000002</c:v>
                </c:pt>
                <c:pt idx="118">
                  <c:v>42615600.859999999</c:v>
                </c:pt>
                <c:pt idx="119">
                  <c:v>42615600.859999999</c:v>
                </c:pt>
                <c:pt idx="120">
                  <c:v>42615600.859999999</c:v>
                </c:pt>
                <c:pt idx="121">
                  <c:v>42659341.859999999</c:v>
                </c:pt>
                <c:pt idx="122">
                  <c:v>42662488.859999999</c:v>
                </c:pt>
                <c:pt idx="123">
                  <c:v>42721658.259999998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7-D7E9-4136-BA5C-5AD1512DB9DC}"/>
            </c:ext>
          </c:extLst>
        </c:ser>
        <c:ser>
          <c:idx val="19"/>
          <c:order val="18"/>
          <c:tx>
            <c:strRef>
              <c:f>'Days Before Start Data'!$T$3</c:f>
              <c:strCache>
                <c:ptCount val="1"/>
                <c:pt idx="0">
                  <c:v>2022 Tuition Finalized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'Days Before Start Data'!$O$5:$O$174</c:f>
              <c:numCache>
                <c:formatCode>_(* #,##0_);_(* \(#,##0\);_(* "-"??_);_(@_)</c:formatCode>
                <c:ptCount val="170"/>
                <c:pt idx="0">
                  <c:v>50</c:v>
                </c:pt>
                <c:pt idx="1">
                  <c:v>49</c:v>
                </c:pt>
                <c:pt idx="2">
                  <c:v>48</c:v>
                </c:pt>
                <c:pt idx="3">
                  <c:v>47</c:v>
                </c:pt>
                <c:pt idx="4">
                  <c:v>46</c:v>
                </c:pt>
                <c:pt idx="5">
                  <c:v>45</c:v>
                </c:pt>
                <c:pt idx="6">
                  <c:v>44</c:v>
                </c:pt>
                <c:pt idx="7">
                  <c:v>43</c:v>
                </c:pt>
                <c:pt idx="8">
                  <c:v>42</c:v>
                </c:pt>
                <c:pt idx="9">
                  <c:v>41</c:v>
                </c:pt>
                <c:pt idx="10">
                  <c:v>40</c:v>
                </c:pt>
                <c:pt idx="11">
                  <c:v>39</c:v>
                </c:pt>
                <c:pt idx="12">
                  <c:v>38</c:v>
                </c:pt>
                <c:pt idx="13">
                  <c:v>37</c:v>
                </c:pt>
                <c:pt idx="14">
                  <c:v>36</c:v>
                </c:pt>
                <c:pt idx="15">
                  <c:v>35</c:v>
                </c:pt>
                <c:pt idx="16">
                  <c:v>34</c:v>
                </c:pt>
                <c:pt idx="17">
                  <c:v>33</c:v>
                </c:pt>
                <c:pt idx="18">
                  <c:v>32</c:v>
                </c:pt>
                <c:pt idx="19">
                  <c:v>31</c:v>
                </c:pt>
                <c:pt idx="20">
                  <c:v>30</c:v>
                </c:pt>
                <c:pt idx="21">
                  <c:v>29</c:v>
                </c:pt>
                <c:pt idx="22">
                  <c:v>28</c:v>
                </c:pt>
                <c:pt idx="23">
                  <c:v>27</c:v>
                </c:pt>
                <c:pt idx="24">
                  <c:v>26</c:v>
                </c:pt>
                <c:pt idx="25">
                  <c:v>25</c:v>
                </c:pt>
                <c:pt idx="26">
                  <c:v>24</c:v>
                </c:pt>
                <c:pt idx="27">
                  <c:v>23</c:v>
                </c:pt>
                <c:pt idx="28">
                  <c:v>22</c:v>
                </c:pt>
                <c:pt idx="29">
                  <c:v>21</c:v>
                </c:pt>
                <c:pt idx="30">
                  <c:v>20</c:v>
                </c:pt>
                <c:pt idx="31">
                  <c:v>19</c:v>
                </c:pt>
                <c:pt idx="32">
                  <c:v>18</c:v>
                </c:pt>
                <c:pt idx="33">
                  <c:v>17</c:v>
                </c:pt>
                <c:pt idx="34">
                  <c:v>16</c:v>
                </c:pt>
                <c:pt idx="35">
                  <c:v>15</c:v>
                </c:pt>
                <c:pt idx="36">
                  <c:v>14</c:v>
                </c:pt>
                <c:pt idx="37">
                  <c:v>13</c:v>
                </c:pt>
                <c:pt idx="38">
                  <c:v>12</c:v>
                </c:pt>
                <c:pt idx="39">
                  <c:v>11</c:v>
                </c:pt>
                <c:pt idx="40">
                  <c:v>10</c:v>
                </c:pt>
                <c:pt idx="41">
                  <c:v>9</c:v>
                </c:pt>
                <c:pt idx="42">
                  <c:v>8</c:v>
                </c:pt>
                <c:pt idx="43">
                  <c:v>7</c:v>
                </c:pt>
                <c:pt idx="44">
                  <c:v>6</c:v>
                </c:pt>
                <c:pt idx="45">
                  <c:v>5</c:v>
                </c:pt>
                <c:pt idx="46">
                  <c:v>4</c:v>
                </c:pt>
                <c:pt idx="47">
                  <c:v>3</c:v>
                </c:pt>
                <c:pt idx="48">
                  <c:v>2</c:v>
                </c:pt>
                <c:pt idx="49">
                  <c:v>1</c:v>
                </c:pt>
                <c:pt idx="50">
                  <c:v>0</c:v>
                </c:pt>
                <c:pt idx="51">
                  <c:v>-1</c:v>
                </c:pt>
                <c:pt idx="52">
                  <c:v>-2</c:v>
                </c:pt>
                <c:pt idx="53">
                  <c:v>-3</c:v>
                </c:pt>
                <c:pt idx="54">
                  <c:v>-4</c:v>
                </c:pt>
                <c:pt idx="55">
                  <c:v>-5</c:v>
                </c:pt>
                <c:pt idx="56">
                  <c:v>-6</c:v>
                </c:pt>
                <c:pt idx="57">
                  <c:v>-7</c:v>
                </c:pt>
                <c:pt idx="58">
                  <c:v>-8</c:v>
                </c:pt>
                <c:pt idx="59">
                  <c:v>-9</c:v>
                </c:pt>
                <c:pt idx="60">
                  <c:v>-10</c:v>
                </c:pt>
                <c:pt idx="61">
                  <c:v>-11</c:v>
                </c:pt>
                <c:pt idx="62">
                  <c:v>-12</c:v>
                </c:pt>
                <c:pt idx="63">
                  <c:v>-13</c:v>
                </c:pt>
                <c:pt idx="64">
                  <c:v>-14</c:v>
                </c:pt>
                <c:pt idx="65">
                  <c:v>-15</c:v>
                </c:pt>
                <c:pt idx="66">
                  <c:v>-16</c:v>
                </c:pt>
                <c:pt idx="67">
                  <c:v>-17</c:v>
                </c:pt>
                <c:pt idx="68">
                  <c:v>-18</c:v>
                </c:pt>
                <c:pt idx="69">
                  <c:v>-19</c:v>
                </c:pt>
                <c:pt idx="70">
                  <c:v>-20</c:v>
                </c:pt>
                <c:pt idx="71">
                  <c:v>-21</c:v>
                </c:pt>
                <c:pt idx="72">
                  <c:v>-22</c:v>
                </c:pt>
                <c:pt idx="73">
                  <c:v>-23</c:v>
                </c:pt>
                <c:pt idx="74">
                  <c:v>-24</c:v>
                </c:pt>
                <c:pt idx="75">
                  <c:v>-25</c:v>
                </c:pt>
                <c:pt idx="76">
                  <c:v>-26</c:v>
                </c:pt>
                <c:pt idx="77">
                  <c:v>-27</c:v>
                </c:pt>
                <c:pt idx="78">
                  <c:v>-28</c:v>
                </c:pt>
                <c:pt idx="79">
                  <c:v>-29</c:v>
                </c:pt>
                <c:pt idx="80">
                  <c:v>-30</c:v>
                </c:pt>
                <c:pt idx="81">
                  <c:v>-31</c:v>
                </c:pt>
                <c:pt idx="82">
                  <c:v>-32</c:v>
                </c:pt>
                <c:pt idx="83">
                  <c:v>-33</c:v>
                </c:pt>
                <c:pt idx="84">
                  <c:v>-34</c:v>
                </c:pt>
                <c:pt idx="85">
                  <c:v>-35</c:v>
                </c:pt>
                <c:pt idx="86">
                  <c:v>-36</c:v>
                </c:pt>
                <c:pt idx="87">
                  <c:v>-37</c:v>
                </c:pt>
                <c:pt idx="88">
                  <c:v>-38</c:v>
                </c:pt>
                <c:pt idx="89">
                  <c:v>-39</c:v>
                </c:pt>
                <c:pt idx="90">
                  <c:v>-40</c:v>
                </c:pt>
                <c:pt idx="91">
                  <c:v>-41</c:v>
                </c:pt>
                <c:pt idx="92">
                  <c:v>-42</c:v>
                </c:pt>
                <c:pt idx="93">
                  <c:v>-43</c:v>
                </c:pt>
                <c:pt idx="94">
                  <c:v>-44</c:v>
                </c:pt>
                <c:pt idx="95">
                  <c:v>-45</c:v>
                </c:pt>
                <c:pt idx="96">
                  <c:v>-46</c:v>
                </c:pt>
                <c:pt idx="97">
                  <c:v>-47</c:v>
                </c:pt>
                <c:pt idx="98">
                  <c:v>-48</c:v>
                </c:pt>
                <c:pt idx="99">
                  <c:v>-49</c:v>
                </c:pt>
                <c:pt idx="100">
                  <c:v>-50</c:v>
                </c:pt>
                <c:pt idx="101">
                  <c:v>-51</c:v>
                </c:pt>
                <c:pt idx="102">
                  <c:v>-52</c:v>
                </c:pt>
                <c:pt idx="103">
                  <c:v>-53</c:v>
                </c:pt>
                <c:pt idx="104">
                  <c:v>-54</c:v>
                </c:pt>
                <c:pt idx="105">
                  <c:v>-55</c:v>
                </c:pt>
                <c:pt idx="106">
                  <c:v>-56</c:v>
                </c:pt>
                <c:pt idx="107">
                  <c:v>-57</c:v>
                </c:pt>
                <c:pt idx="108">
                  <c:v>-58</c:v>
                </c:pt>
                <c:pt idx="109">
                  <c:v>-59</c:v>
                </c:pt>
                <c:pt idx="110">
                  <c:v>-60</c:v>
                </c:pt>
                <c:pt idx="111">
                  <c:v>-61</c:v>
                </c:pt>
                <c:pt idx="112">
                  <c:v>-62</c:v>
                </c:pt>
                <c:pt idx="113">
                  <c:v>-63</c:v>
                </c:pt>
                <c:pt idx="114">
                  <c:v>-64</c:v>
                </c:pt>
                <c:pt idx="115">
                  <c:v>-65</c:v>
                </c:pt>
                <c:pt idx="116">
                  <c:v>-66</c:v>
                </c:pt>
                <c:pt idx="117">
                  <c:v>-67</c:v>
                </c:pt>
                <c:pt idx="118">
                  <c:v>-68</c:v>
                </c:pt>
                <c:pt idx="119">
                  <c:v>-69</c:v>
                </c:pt>
                <c:pt idx="120">
                  <c:v>-70</c:v>
                </c:pt>
                <c:pt idx="121">
                  <c:v>-71</c:v>
                </c:pt>
                <c:pt idx="122">
                  <c:v>-72</c:v>
                </c:pt>
                <c:pt idx="123">
                  <c:v>-73</c:v>
                </c:pt>
                <c:pt idx="124">
                  <c:v>-74</c:v>
                </c:pt>
                <c:pt idx="125">
                  <c:v>-75</c:v>
                </c:pt>
                <c:pt idx="126">
                  <c:v>-76</c:v>
                </c:pt>
                <c:pt idx="127">
                  <c:v>-77</c:v>
                </c:pt>
                <c:pt idx="128">
                  <c:v>-78</c:v>
                </c:pt>
                <c:pt idx="129">
                  <c:v>-79</c:v>
                </c:pt>
                <c:pt idx="130">
                  <c:v>-80</c:v>
                </c:pt>
                <c:pt idx="131">
                  <c:v>-81</c:v>
                </c:pt>
                <c:pt idx="132">
                  <c:v>-82</c:v>
                </c:pt>
                <c:pt idx="133">
                  <c:v>-83</c:v>
                </c:pt>
                <c:pt idx="134">
                  <c:v>-84</c:v>
                </c:pt>
                <c:pt idx="135">
                  <c:v>-85</c:v>
                </c:pt>
                <c:pt idx="136">
                  <c:v>-86</c:v>
                </c:pt>
                <c:pt idx="137">
                  <c:v>-87</c:v>
                </c:pt>
                <c:pt idx="138">
                  <c:v>-88</c:v>
                </c:pt>
                <c:pt idx="139">
                  <c:v>-89</c:v>
                </c:pt>
                <c:pt idx="140">
                  <c:v>-90</c:v>
                </c:pt>
                <c:pt idx="141">
                  <c:v>-91</c:v>
                </c:pt>
                <c:pt idx="142">
                  <c:v>-92</c:v>
                </c:pt>
                <c:pt idx="143">
                  <c:v>-93</c:v>
                </c:pt>
                <c:pt idx="144">
                  <c:v>-94</c:v>
                </c:pt>
                <c:pt idx="145">
                  <c:v>-95</c:v>
                </c:pt>
                <c:pt idx="146">
                  <c:v>-96</c:v>
                </c:pt>
                <c:pt idx="147">
                  <c:v>-97</c:v>
                </c:pt>
                <c:pt idx="148">
                  <c:v>-98</c:v>
                </c:pt>
                <c:pt idx="149">
                  <c:v>-99</c:v>
                </c:pt>
                <c:pt idx="150">
                  <c:v>-100</c:v>
                </c:pt>
                <c:pt idx="151">
                  <c:v>-101</c:v>
                </c:pt>
                <c:pt idx="152">
                  <c:v>-102</c:v>
                </c:pt>
                <c:pt idx="153">
                  <c:v>-103</c:v>
                </c:pt>
                <c:pt idx="154">
                  <c:v>-104</c:v>
                </c:pt>
                <c:pt idx="155">
                  <c:v>-105</c:v>
                </c:pt>
                <c:pt idx="156">
                  <c:v>-106</c:v>
                </c:pt>
                <c:pt idx="157">
                  <c:v>-107</c:v>
                </c:pt>
                <c:pt idx="158">
                  <c:v>-109</c:v>
                </c:pt>
                <c:pt idx="159">
                  <c:v>-110</c:v>
                </c:pt>
                <c:pt idx="160">
                  <c:v>-111</c:v>
                </c:pt>
                <c:pt idx="161">
                  <c:v>-112</c:v>
                </c:pt>
                <c:pt idx="162">
                  <c:v>-113</c:v>
                </c:pt>
                <c:pt idx="163">
                  <c:v>-114</c:v>
                </c:pt>
                <c:pt idx="164">
                  <c:v>-115</c:v>
                </c:pt>
                <c:pt idx="165">
                  <c:v>-116</c:v>
                </c:pt>
                <c:pt idx="166">
                  <c:v>-117</c:v>
                </c:pt>
                <c:pt idx="167">
                  <c:v>-118</c:v>
                </c:pt>
                <c:pt idx="168">
                  <c:v>-119</c:v>
                </c:pt>
                <c:pt idx="169">
                  <c:v>-120</c:v>
                </c:pt>
              </c:numCache>
            </c:numRef>
          </c:cat>
          <c:val>
            <c:numRef>
              <c:f>'Days Before Start Data'!$T$4:$T$174</c:f>
              <c:numCache>
                <c:formatCode>_("$"* #,##0_);_("$"* \(#,##0\);_("$"* "-"??_);_(@_)</c:formatCode>
                <c:ptCount val="171"/>
                <c:pt idx="1">
                  <c:v>0</c:v>
                </c:pt>
                <c:pt idx="2">
                  <c:v>0</c:v>
                </c:pt>
                <c:pt idx="3">
                  <c:v>234789.38</c:v>
                </c:pt>
                <c:pt idx="4">
                  <c:v>682485.52</c:v>
                </c:pt>
                <c:pt idx="5">
                  <c:v>944846</c:v>
                </c:pt>
                <c:pt idx="6">
                  <c:v>1134620.42</c:v>
                </c:pt>
                <c:pt idx="7">
                  <c:v>1134620.42</c:v>
                </c:pt>
                <c:pt idx="8">
                  <c:v>1134620.42</c:v>
                </c:pt>
                <c:pt idx="9">
                  <c:v>1411714.3199999998</c:v>
                </c:pt>
                <c:pt idx="10">
                  <c:v>1584561.5999999999</c:v>
                </c:pt>
                <c:pt idx="11">
                  <c:v>1751246.28</c:v>
                </c:pt>
                <c:pt idx="12">
                  <c:v>1976150</c:v>
                </c:pt>
                <c:pt idx="13">
                  <c:v>2178999.84</c:v>
                </c:pt>
                <c:pt idx="14">
                  <c:v>2178999.84</c:v>
                </c:pt>
                <c:pt idx="15">
                  <c:v>2178999.84</c:v>
                </c:pt>
                <c:pt idx="16">
                  <c:v>2543322.41</c:v>
                </c:pt>
                <c:pt idx="17">
                  <c:v>2736447.41</c:v>
                </c:pt>
                <c:pt idx="18">
                  <c:v>2960835.0500000003</c:v>
                </c:pt>
                <c:pt idx="19">
                  <c:v>3295577.99</c:v>
                </c:pt>
                <c:pt idx="20">
                  <c:v>3542723.41</c:v>
                </c:pt>
                <c:pt idx="21">
                  <c:v>3542723.41</c:v>
                </c:pt>
                <c:pt idx="22">
                  <c:v>3542723.41</c:v>
                </c:pt>
                <c:pt idx="23">
                  <c:v>4002238.37</c:v>
                </c:pt>
                <c:pt idx="24">
                  <c:v>4288274.0900000008</c:v>
                </c:pt>
                <c:pt idx="25">
                  <c:v>4942993.5599999996</c:v>
                </c:pt>
                <c:pt idx="26">
                  <c:v>5283635.96</c:v>
                </c:pt>
                <c:pt idx="27">
                  <c:v>5548202.1399999997</c:v>
                </c:pt>
                <c:pt idx="28">
                  <c:v>5548202.1399999997</c:v>
                </c:pt>
                <c:pt idx="29">
                  <c:v>5548202.1399999997</c:v>
                </c:pt>
                <c:pt idx="30">
                  <c:v>6263916.5199999996</c:v>
                </c:pt>
                <c:pt idx="31">
                  <c:v>6858123.0999999996</c:v>
                </c:pt>
                <c:pt idx="32">
                  <c:v>7461366.54</c:v>
                </c:pt>
                <c:pt idx="33">
                  <c:v>8089466.8600000003</c:v>
                </c:pt>
                <c:pt idx="34">
                  <c:v>8549983.4000000004</c:v>
                </c:pt>
                <c:pt idx="35">
                  <c:v>8549983.4000000004</c:v>
                </c:pt>
                <c:pt idx="36">
                  <c:v>8549983.4000000004</c:v>
                </c:pt>
                <c:pt idx="37">
                  <c:v>9857415.4199999999</c:v>
                </c:pt>
                <c:pt idx="38">
                  <c:v>10664143.140000001</c:v>
                </c:pt>
                <c:pt idx="39">
                  <c:v>12000254.880000001</c:v>
                </c:pt>
                <c:pt idx="40">
                  <c:v>12844126.66</c:v>
                </c:pt>
                <c:pt idx="41">
                  <c:v>13812518.42</c:v>
                </c:pt>
                <c:pt idx="42">
                  <c:v>13812518.42</c:v>
                </c:pt>
                <c:pt idx="43">
                  <c:v>13812518.42</c:v>
                </c:pt>
                <c:pt idx="44">
                  <c:v>15731271.939999999</c:v>
                </c:pt>
                <c:pt idx="45">
                  <c:v>17125423.98</c:v>
                </c:pt>
                <c:pt idx="46">
                  <c:v>18407591.359999999</c:v>
                </c:pt>
                <c:pt idx="47">
                  <c:v>20137264.369999997</c:v>
                </c:pt>
                <c:pt idx="48">
                  <c:v>21810282.150000002</c:v>
                </c:pt>
                <c:pt idx="49">
                  <c:v>21810282.150000002</c:v>
                </c:pt>
                <c:pt idx="50">
                  <c:v>21810282.150000002</c:v>
                </c:pt>
                <c:pt idx="51">
                  <c:v>27018942.830000002</c:v>
                </c:pt>
                <c:pt idx="52">
                  <c:v>30301159</c:v>
                </c:pt>
                <c:pt idx="53">
                  <c:v>30886848.889999997</c:v>
                </c:pt>
                <c:pt idx="54">
                  <c:v>31259929.859999999</c:v>
                </c:pt>
                <c:pt idx="55">
                  <c:v>31692071.84</c:v>
                </c:pt>
                <c:pt idx="56">
                  <c:v>31692071.84</c:v>
                </c:pt>
                <c:pt idx="57">
                  <c:v>31692071.84</c:v>
                </c:pt>
                <c:pt idx="58">
                  <c:v>31692071.84</c:v>
                </c:pt>
                <c:pt idx="59">
                  <c:v>32235592.949999999</c:v>
                </c:pt>
                <c:pt idx="60">
                  <c:v>32444576.310000002</c:v>
                </c:pt>
                <c:pt idx="61">
                  <c:v>32897753.199999999</c:v>
                </c:pt>
                <c:pt idx="62">
                  <c:v>33211697.689999998</c:v>
                </c:pt>
                <c:pt idx="63">
                  <c:v>33211697.689999998</c:v>
                </c:pt>
                <c:pt idx="64">
                  <c:v>33211697.689999998</c:v>
                </c:pt>
                <c:pt idx="65">
                  <c:v>33705623.960000001</c:v>
                </c:pt>
                <c:pt idx="66">
                  <c:v>34240216.100000001</c:v>
                </c:pt>
                <c:pt idx="67">
                  <c:v>34600936.330000006</c:v>
                </c:pt>
                <c:pt idx="68">
                  <c:v>35010389.869999997</c:v>
                </c:pt>
                <c:pt idx="69">
                  <c:v>35494068.089999996</c:v>
                </c:pt>
                <c:pt idx="70">
                  <c:v>35494068.089999996</c:v>
                </c:pt>
                <c:pt idx="71">
                  <c:v>35494068.089999996</c:v>
                </c:pt>
                <c:pt idx="72">
                  <c:v>36585652.759999998</c:v>
                </c:pt>
                <c:pt idx="73">
                  <c:v>37592349.560000002</c:v>
                </c:pt>
                <c:pt idx="74">
                  <c:v>37649659.509999998</c:v>
                </c:pt>
                <c:pt idx="75">
                  <c:v>37668306.310000002</c:v>
                </c:pt>
                <c:pt idx="76">
                  <c:v>37733490.509999998</c:v>
                </c:pt>
                <c:pt idx="77">
                  <c:v>37733490.509999998</c:v>
                </c:pt>
                <c:pt idx="78">
                  <c:v>37733490.509999998</c:v>
                </c:pt>
                <c:pt idx="79">
                  <c:v>37808682.769999996</c:v>
                </c:pt>
                <c:pt idx="80">
                  <c:v>37859493.729999997</c:v>
                </c:pt>
                <c:pt idx="81">
                  <c:v>37911432.07</c:v>
                </c:pt>
                <c:pt idx="82">
                  <c:v>37976703.75</c:v>
                </c:pt>
                <c:pt idx="83">
                  <c:v>38060437.530000001</c:v>
                </c:pt>
                <c:pt idx="84">
                  <c:v>38060437.530000001</c:v>
                </c:pt>
                <c:pt idx="85">
                  <c:v>38060437.530000001</c:v>
                </c:pt>
                <c:pt idx="86">
                  <c:v>38139016.850000001</c:v>
                </c:pt>
                <c:pt idx="87">
                  <c:v>38156122.5</c:v>
                </c:pt>
                <c:pt idx="88">
                  <c:v>38275256.960000001</c:v>
                </c:pt>
                <c:pt idx="89">
                  <c:v>38602168.189999998</c:v>
                </c:pt>
                <c:pt idx="90">
                  <c:v>38665073.810000002</c:v>
                </c:pt>
                <c:pt idx="91">
                  <c:v>38665073.810000002</c:v>
                </c:pt>
                <c:pt idx="92">
                  <c:v>38665073.810000002</c:v>
                </c:pt>
                <c:pt idx="93">
                  <c:v>38665073.810000002</c:v>
                </c:pt>
                <c:pt idx="94">
                  <c:v>38704895.68</c:v>
                </c:pt>
                <c:pt idx="95">
                  <c:v>38711270.289999999</c:v>
                </c:pt>
                <c:pt idx="96">
                  <c:v>38709383.380000003</c:v>
                </c:pt>
                <c:pt idx="97">
                  <c:v>38716044.5</c:v>
                </c:pt>
                <c:pt idx="98">
                  <c:v>38716044.5</c:v>
                </c:pt>
                <c:pt idx="99">
                  <c:v>38716044.5</c:v>
                </c:pt>
                <c:pt idx="100">
                  <c:v>38744023.450000003</c:v>
                </c:pt>
                <c:pt idx="101">
                  <c:v>38750600.779999994</c:v>
                </c:pt>
                <c:pt idx="102">
                  <c:v>38748196.710000001</c:v>
                </c:pt>
                <c:pt idx="103">
                  <c:v>38741927.670000002</c:v>
                </c:pt>
                <c:pt idx="104">
                  <c:v>38777112.959999993</c:v>
                </c:pt>
                <c:pt idx="105">
                  <c:v>38777112.959999993</c:v>
                </c:pt>
                <c:pt idx="106">
                  <c:v>38777112.959999993</c:v>
                </c:pt>
                <c:pt idx="107">
                  <c:v>38773997.25</c:v>
                </c:pt>
                <c:pt idx="108">
                  <c:v>38778203.450000003</c:v>
                </c:pt>
                <c:pt idx="109">
                  <c:v>38781133.25</c:v>
                </c:pt>
                <c:pt idx="110">
                  <c:v>38809948.329999998</c:v>
                </c:pt>
                <c:pt idx="111">
                  <c:v>38809948.329999998</c:v>
                </c:pt>
                <c:pt idx="112">
                  <c:v>38809948.329999998</c:v>
                </c:pt>
                <c:pt idx="113">
                  <c:v>38809948.329999998</c:v>
                </c:pt>
                <c:pt idx="114">
                  <c:v>38830843.149999999</c:v>
                </c:pt>
                <c:pt idx="115">
                  <c:v>38845056.759999998</c:v>
                </c:pt>
                <c:pt idx="116">
                  <c:v>38847419.030000001</c:v>
                </c:pt>
                <c:pt idx="117">
                  <c:v>38851420.039999999</c:v>
                </c:pt>
                <c:pt idx="118">
                  <c:v>38848504.119999997</c:v>
                </c:pt>
                <c:pt idx="119">
                  <c:v>38848504.119999997</c:v>
                </c:pt>
                <c:pt idx="120">
                  <c:v>38848504.119999997</c:v>
                </c:pt>
                <c:pt idx="121">
                  <c:v>38907316.589999996</c:v>
                </c:pt>
                <c:pt idx="122">
                  <c:v>38907316.589999996</c:v>
                </c:pt>
                <c:pt idx="123">
                  <c:v>38910730</c:v>
                </c:pt>
                <c:pt idx="124">
                  <c:v>38924771.009999998</c:v>
                </c:pt>
                <c:pt idx="125">
                  <c:v>38924771.009999998</c:v>
                </c:pt>
                <c:pt idx="126">
                  <c:v>38924771.009999998</c:v>
                </c:pt>
                <c:pt idx="127">
                  <c:v>38924771.009999998</c:v>
                </c:pt>
                <c:pt idx="128">
                  <c:v>38942483.640000001</c:v>
                </c:pt>
                <c:pt idx="129">
                  <c:v>38954343.840000004</c:v>
                </c:pt>
                <c:pt idx="130">
                  <c:v>38955771.539999999</c:v>
                </c:pt>
                <c:pt idx="131">
                  <c:v>38955771.539999999</c:v>
                </c:pt>
                <c:pt idx="132">
                  <c:v>38970110.5</c:v>
                </c:pt>
                <c:pt idx="133">
                  <c:v>38970110.5</c:v>
                </c:pt>
                <c:pt idx="134">
                  <c:v>38970110.5</c:v>
                </c:pt>
                <c:pt idx="135">
                  <c:v>38969019.700000003</c:v>
                </c:pt>
                <c:pt idx="136">
                  <c:v>38969016.579999998</c:v>
                </c:pt>
                <c:pt idx="137">
                  <c:v>38970682.380000003</c:v>
                </c:pt>
                <c:pt idx="138">
                  <c:v>38970682.380000003</c:v>
                </c:pt>
                <c:pt idx="139">
                  <c:v>38970682.380000003</c:v>
                </c:pt>
                <c:pt idx="140">
                  <c:v>38970682.380000003</c:v>
                </c:pt>
                <c:pt idx="141">
                  <c:v>38970682.380000003</c:v>
                </c:pt>
                <c:pt idx="142">
                  <c:v>38970682.380000003</c:v>
                </c:pt>
                <c:pt idx="143">
                  <c:v>38960496.579999998</c:v>
                </c:pt>
                <c:pt idx="144">
                  <c:v>38963254.18</c:v>
                </c:pt>
                <c:pt idx="145">
                  <c:v>38960772.340000004</c:v>
                </c:pt>
                <c:pt idx="146">
                  <c:v>38959589.259999998</c:v>
                </c:pt>
                <c:pt idx="147">
                  <c:v>38959589.259999998</c:v>
                </c:pt>
                <c:pt idx="148">
                  <c:v>38959589.259999998</c:v>
                </c:pt>
                <c:pt idx="149">
                  <c:v>38959583.5</c:v>
                </c:pt>
                <c:pt idx="150">
                  <c:v>38959550.649999999</c:v>
                </c:pt>
                <c:pt idx="151">
                  <c:v>38963721.880000003</c:v>
                </c:pt>
                <c:pt idx="152">
                  <c:v>38963891.890000001</c:v>
                </c:pt>
                <c:pt idx="153">
                  <c:v>38956509.909999996</c:v>
                </c:pt>
                <c:pt idx="154">
                  <c:v>38956509.909999996</c:v>
                </c:pt>
                <c:pt idx="155">
                  <c:v>38956509.909999996</c:v>
                </c:pt>
                <c:pt idx="156">
                  <c:v>38956963.270000003</c:v>
                </c:pt>
                <c:pt idx="157">
                  <c:v>38957582.990000002</c:v>
                </c:pt>
                <c:pt idx="158">
                  <c:v>38962688.490000002</c:v>
                </c:pt>
                <c:pt idx="159">
                  <c:v>38976272.490000002</c:v>
                </c:pt>
                <c:pt idx="160">
                  <c:v>38976272.490000002</c:v>
                </c:pt>
                <c:pt idx="161">
                  <c:v>38976272.490000002</c:v>
                </c:pt>
                <c:pt idx="162">
                  <c:v>38976272.490000002</c:v>
                </c:pt>
                <c:pt idx="163">
                  <c:v>38976272.490000002</c:v>
                </c:pt>
                <c:pt idx="164">
                  <c:v>38976499.170000002</c:v>
                </c:pt>
                <c:pt idx="165">
                  <c:v>38977189.170000002</c:v>
                </c:pt>
                <c:pt idx="166">
                  <c:v>38977359.18</c:v>
                </c:pt>
                <c:pt idx="167">
                  <c:v>38977359.18</c:v>
                </c:pt>
                <c:pt idx="168">
                  <c:v>38977359.18</c:v>
                </c:pt>
                <c:pt idx="169">
                  <c:v>38977359.18</c:v>
                </c:pt>
                <c:pt idx="170">
                  <c:v>38977359.18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3-D7E9-4136-BA5C-5AD1512DB9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7726832"/>
        <c:axId val="1997715184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strRef>
                    <c:extLst>
                      <c:ext uri="{02D57815-91ED-43cb-92C2-25804820EDAC}">
                        <c15:formulaRef>
                          <c15:sqref>'Days Before Start Data'!$B$3</c15:sqref>
                        </c15:formulaRef>
                      </c:ext>
                    </c:extLst>
                    <c:strCache>
                      <c:ptCount val="1"/>
                      <c:pt idx="0">
                        <c:v>Days Before Start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'Days Before Start Data'!$B$4:$B$4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D7E9-4136-BA5C-5AD1512DB9DC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Data'!$C$3</c15:sqref>
                        </c15:formulaRef>
                      </c:ext>
                    </c:extLst>
                    <c:strCache>
                      <c:ptCount val="1"/>
                      <c:pt idx="0">
                        <c:v>2023 # of Students</c:v>
                      </c:pt>
                    </c:strCache>
                  </c:strRef>
                </c:tx>
                <c:spPr>
                  <a:ln w="28575" cap="rnd">
                    <a:solidFill>
                      <a:srgbClr val="C0000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Data'!$C$4:$C$4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7E9-4136-BA5C-5AD1512DB9DC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Data'!$D$3</c15:sqref>
                        </c15:formulaRef>
                      </c:ext>
                    </c:extLst>
                    <c:strCache>
                      <c:ptCount val="1"/>
                      <c:pt idx="0">
                        <c:v>2023 # Students Paid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Data'!$D$4:$D$4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D7E9-4136-BA5C-5AD1512DB9DC}"/>
                  </c:ext>
                </c:extLst>
              </c15:ser>
            </c15:filteredLineSeries>
            <c15:filteredLineSeries>
              <c15:ser>
                <c:idx val="0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Data'!$E$3</c15:sqref>
                        </c15:formulaRef>
                      </c:ext>
                    </c:extLst>
                    <c:strCache>
                      <c:ptCount val="1"/>
                      <c:pt idx="0">
                        <c:v>2023 # Confirmed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Data'!$E$4:$E$4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7E9-4136-BA5C-5AD1512DB9DC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Data'!$F$3</c15:sqref>
                        </c15:formulaRef>
                      </c:ext>
                    </c:extLst>
                    <c:strCache>
                      <c:ptCount val="1"/>
                      <c:pt idx="0">
                        <c:v>2023 % Students PAID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Data'!$F$4:$F$4</c15:sqref>
                        </c15:formulaRef>
                      </c:ext>
                    </c:extLst>
                    <c:numCache>
                      <c:formatCode>0.0%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D7E9-4136-BA5C-5AD1512DB9DC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Data'!$H$3</c15:sqref>
                        </c15:formulaRef>
                      </c:ext>
                    </c:extLst>
                    <c:strCache>
                      <c:ptCount val="1"/>
                      <c:pt idx="0">
                        <c:v>2023 Tuition Confirmed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Data'!$H$4:$H$4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D7E9-4136-BA5C-5AD1512DB9DC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Data'!$I$3</c15:sqref>
                        </c15:formulaRef>
                      </c:ext>
                    </c:extLst>
                    <c:strCache>
                      <c:ptCount val="1"/>
                      <c:pt idx="0">
                        <c:v>2023 Total Assessed</c:v>
                      </c:pt>
                    </c:strCache>
                  </c:strRef>
                </c:tx>
                <c:spPr>
                  <a:ln w="28575" cap="rnd">
                    <a:solidFill>
                      <a:srgbClr val="C0000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Data'!$I$4:$I$4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D7E9-4136-BA5C-5AD1512DB9DC}"/>
                  </c:ext>
                </c:extLst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Data'!$J$3</c15:sqref>
                        </c15:formulaRef>
                      </c:ext>
                    </c:extLst>
                    <c:strCache>
                      <c:ptCount val="1"/>
                      <c:pt idx="0">
                        <c:v>2023 Budget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Data'!$J$4:$J$4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D7E9-4136-BA5C-5AD1512DB9DC}"/>
                  </c:ext>
                </c:extLst>
              </c15:ser>
            </c15:filteredLineSeries>
            <c15:filteredLin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Data'!$K$3</c15:sqref>
                        </c15:formulaRef>
                      </c:ext>
                    </c:extLst>
                    <c:strCache>
                      <c:ptCount val="1"/>
                      <c:pt idx="0">
                        <c:v>2023 Cumulative Avg per Finalized Student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Data'!$K$4:$K$4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D7E9-4136-BA5C-5AD1512DB9DC}"/>
                  </c:ext>
                </c:extLst>
              </c15:ser>
            </c15:filteredLineSeries>
            <c15:filteredLineSeries>
              <c15:ser>
                <c:idx val="11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Data'!$L$3</c15:sqref>
                        </c15:formulaRef>
                      </c:ext>
                    </c:extLst>
                    <c:strCache>
                      <c:ptCount val="1"/>
                      <c:pt idx="0">
                        <c:v>2023 Cumulative Avg per Assessed Student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Data'!$L$4:$L$4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D7E9-4136-BA5C-5AD1512DB9DC}"/>
                  </c:ext>
                </c:extLst>
              </c15:ser>
            </c15:filteredLineSeries>
            <c15:filteredLineSeries>
              <c15:ser>
                <c:idx val="12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Data'!$M$3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Data'!$M$4:$M$169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66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D7E9-4136-BA5C-5AD1512DB9DC}"/>
                  </c:ext>
                </c:extLst>
              </c15:ser>
            </c15:filteredLineSeries>
            <c15:filteredLineSeries>
              <c15:ser>
                <c:idx val="13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Data'!$N$3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Data'!$N$5:$N$150</c15:sqref>
                        </c15:formulaRef>
                      </c:ext>
                    </c:extLst>
                    <c:numCache>
                      <c:formatCode>m/d/yyyy</c:formatCode>
                      <c:ptCount val="146"/>
                      <c:pt idx="0">
                        <c:v>44752</c:v>
                      </c:pt>
                      <c:pt idx="1">
                        <c:v>44753</c:v>
                      </c:pt>
                      <c:pt idx="2">
                        <c:v>44754</c:v>
                      </c:pt>
                      <c:pt idx="3">
                        <c:v>44755</c:v>
                      </c:pt>
                      <c:pt idx="4">
                        <c:v>44756</c:v>
                      </c:pt>
                      <c:pt idx="5">
                        <c:v>44757</c:v>
                      </c:pt>
                      <c:pt idx="6">
                        <c:v>44758</c:v>
                      </c:pt>
                      <c:pt idx="7">
                        <c:v>44759</c:v>
                      </c:pt>
                      <c:pt idx="8">
                        <c:v>44760</c:v>
                      </c:pt>
                      <c:pt idx="9">
                        <c:v>44761</c:v>
                      </c:pt>
                      <c:pt idx="10">
                        <c:v>44762</c:v>
                      </c:pt>
                      <c:pt idx="11">
                        <c:v>44763</c:v>
                      </c:pt>
                      <c:pt idx="12">
                        <c:v>44764</c:v>
                      </c:pt>
                      <c:pt idx="13">
                        <c:v>44765</c:v>
                      </c:pt>
                      <c:pt idx="14">
                        <c:v>44766</c:v>
                      </c:pt>
                      <c:pt idx="15">
                        <c:v>44767</c:v>
                      </c:pt>
                      <c:pt idx="16">
                        <c:v>44768</c:v>
                      </c:pt>
                      <c:pt idx="17">
                        <c:v>44769</c:v>
                      </c:pt>
                      <c:pt idx="18">
                        <c:v>44770</c:v>
                      </c:pt>
                      <c:pt idx="19">
                        <c:v>44771</c:v>
                      </c:pt>
                      <c:pt idx="20">
                        <c:v>44772</c:v>
                      </c:pt>
                      <c:pt idx="21">
                        <c:v>44773</c:v>
                      </c:pt>
                      <c:pt idx="22">
                        <c:v>44774</c:v>
                      </c:pt>
                      <c:pt idx="23">
                        <c:v>44775</c:v>
                      </c:pt>
                      <c:pt idx="24">
                        <c:v>44776</c:v>
                      </c:pt>
                      <c:pt idx="25">
                        <c:v>44777</c:v>
                      </c:pt>
                      <c:pt idx="26">
                        <c:v>44778</c:v>
                      </c:pt>
                      <c:pt idx="27">
                        <c:v>44779</c:v>
                      </c:pt>
                      <c:pt idx="28">
                        <c:v>44780</c:v>
                      </c:pt>
                      <c:pt idx="29">
                        <c:v>44781</c:v>
                      </c:pt>
                      <c:pt idx="30">
                        <c:v>44782</c:v>
                      </c:pt>
                      <c:pt idx="31">
                        <c:v>44783</c:v>
                      </c:pt>
                      <c:pt idx="32">
                        <c:v>44784</c:v>
                      </c:pt>
                      <c:pt idx="33">
                        <c:v>44785</c:v>
                      </c:pt>
                      <c:pt idx="34">
                        <c:v>44786</c:v>
                      </c:pt>
                      <c:pt idx="35">
                        <c:v>44787</c:v>
                      </c:pt>
                      <c:pt idx="36">
                        <c:v>44788</c:v>
                      </c:pt>
                      <c:pt idx="37">
                        <c:v>44789</c:v>
                      </c:pt>
                      <c:pt idx="38">
                        <c:v>44790</c:v>
                      </c:pt>
                      <c:pt idx="39">
                        <c:v>44791</c:v>
                      </c:pt>
                      <c:pt idx="40">
                        <c:v>44792</c:v>
                      </c:pt>
                      <c:pt idx="41">
                        <c:v>44793</c:v>
                      </c:pt>
                      <c:pt idx="42">
                        <c:v>44794</c:v>
                      </c:pt>
                      <c:pt idx="43">
                        <c:v>44795</c:v>
                      </c:pt>
                      <c:pt idx="44">
                        <c:v>44796</c:v>
                      </c:pt>
                      <c:pt idx="45">
                        <c:v>44797</c:v>
                      </c:pt>
                      <c:pt idx="46">
                        <c:v>44798</c:v>
                      </c:pt>
                      <c:pt idx="47">
                        <c:v>44799</c:v>
                      </c:pt>
                      <c:pt idx="48">
                        <c:v>44800</c:v>
                      </c:pt>
                      <c:pt idx="49">
                        <c:v>44801</c:v>
                      </c:pt>
                      <c:pt idx="50">
                        <c:v>44802</c:v>
                      </c:pt>
                      <c:pt idx="51">
                        <c:v>44803</c:v>
                      </c:pt>
                      <c:pt idx="52">
                        <c:v>44804</c:v>
                      </c:pt>
                      <c:pt idx="53">
                        <c:v>44805</c:v>
                      </c:pt>
                      <c:pt idx="54">
                        <c:v>44806</c:v>
                      </c:pt>
                      <c:pt idx="55">
                        <c:v>44807</c:v>
                      </c:pt>
                      <c:pt idx="56">
                        <c:v>44808</c:v>
                      </c:pt>
                      <c:pt idx="57">
                        <c:v>44809</c:v>
                      </c:pt>
                      <c:pt idx="58">
                        <c:v>44810</c:v>
                      </c:pt>
                      <c:pt idx="59">
                        <c:v>44811</c:v>
                      </c:pt>
                      <c:pt idx="60">
                        <c:v>44812</c:v>
                      </c:pt>
                      <c:pt idx="61">
                        <c:v>44813</c:v>
                      </c:pt>
                      <c:pt idx="62">
                        <c:v>44814</c:v>
                      </c:pt>
                      <c:pt idx="63">
                        <c:v>44815</c:v>
                      </c:pt>
                      <c:pt idx="64">
                        <c:v>44816</c:v>
                      </c:pt>
                      <c:pt idx="65">
                        <c:v>44817</c:v>
                      </c:pt>
                      <c:pt idx="66">
                        <c:v>44818</c:v>
                      </c:pt>
                      <c:pt idx="67">
                        <c:v>44819</c:v>
                      </c:pt>
                      <c:pt idx="68">
                        <c:v>44820</c:v>
                      </c:pt>
                      <c:pt idx="69">
                        <c:v>44821</c:v>
                      </c:pt>
                      <c:pt idx="70">
                        <c:v>44822</c:v>
                      </c:pt>
                      <c:pt idx="71">
                        <c:v>44823</c:v>
                      </c:pt>
                      <c:pt idx="72">
                        <c:v>44824</c:v>
                      </c:pt>
                      <c:pt idx="73">
                        <c:v>44825</c:v>
                      </c:pt>
                      <c:pt idx="74">
                        <c:v>44826</c:v>
                      </c:pt>
                      <c:pt idx="75">
                        <c:v>44827</c:v>
                      </c:pt>
                      <c:pt idx="76">
                        <c:v>44828</c:v>
                      </c:pt>
                      <c:pt idx="77">
                        <c:v>44829</c:v>
                      </c:pt>
                      <c:pt idx="78">
                        <c:v>44830</c:v>
                      </c:pt>
                      <c:pt idx="79">
                        <c:v>44831</c:v>
                      </c:pt>
                      <c:pt idx="80">
                        <c:v>44832</c:v>
                      </c:pt>
                      <c:pt idx="81">
                        <c:v>44833</c:v>
                      </c:pt>
                      <c:pt idx="82">
                        <c:v>44834</c:v>
                      </c:pt>
                      <c:pt idx="83">
                        <c:v>44835</c:v>
                      </c:pt>
                      <c:pt idx="84">
                        <c:v>44836</c:v>
                      </c:pt>
                      <c:pt idx="85">
                        <c:v>44837</c:v>
                      </c:pt>
                      <c:pt idx="86">
                        <c:v>44838</c:v>
                      </c:pt>
                      <c:pt idx="87">
                        <c:v>44839</c:v>
                      </c:pt>
                      <c:pt idx="88">
                        <c:v>44840</c:v>
                      </c:pt>
                      <c:pt idx="89">
                        <c:v>44841</c:v>
                      </c:pt>
                      <c:pt idx="90">
                        <c:v>44842</c:v>
                      </c:pt>
                      <c:pt idx="91">
                        <c:v>44843</c:v>
                      </c:pt>
                      <c:pt idx="92">
                        <c:v>44844</c:v>
                      </c:pt>
                      <c:pt idx="93">
                        <c:v>44844</c:v>
                      </c:pt>
                      <c:pt idx="94">
                        <c:v>44845</c:v>
                      </c:pt>
                      <c:pt idx="95">
                        <c:v>44846</c:v>
                      </c:pt>
                      <c:pt idx="96">
                        <c:v>44847</c:v>
                      </c:pt>
                      <c:pt idx="97">
                        <c:v>44848</c:v>
                      </c:pt>
                      <c:pt idx="98">
                        <c:v>44849</c:v>
                      </c:pt>
                      <c:pt idx="99">
                        <c:v>44848</c:v>
                      </c:pt>
                      <c:pt idx="100">
                        <c:v>44851</c:v>
                      </c:pt>
                      <c:pt idx="101">
                        <c:v>44852</c:v>
                      </c:pt>
                      <c:pt idx="102">
                        <c:v>44853</c:v>
                      </c:pt>
                      <c:pt idx="103">
                        <c:v>44854</c:v>
                      </c:pt>
                      <c:pt idx="104">
                        <c:v>44855</c:v>
                      </c:pt>
                      <c:pt idx="105">
                        <c:v>44856</c:v>
                      </c:pt>
                      <c:pt idx="106">
                        <c:v>44855</c:v>
                      </c:pt>
                      <c:pt idx="107">
                        <c:v>44856</c:v>
                      </c:pt>
                      <c:pt idx="108">
                        <c:v>44859</c:v>
                      </c:pt>
                      <c:pt idx="109">
                        <c:v>44860</c:v>
                      </c:pt>
                      <c:pt idx="110">
                        <c:v>44861</c:v>
                      </c:pt>
                      <c:pt idx="111">
                        <c:v>44862</c:v>
                      </c:pt>
                      <c:pt idx="112">
                        <c:v>44863</c:v>
                      </c:pt>
                      <c:pt idx="113">
                        <c:v>44862</c:v>
                      </c:pt>
                      <c:pt idx="114">
                        <c:v>44865</c:v>
                      </c:pt>
                      <c:pt idx="115">
                        <c:v>44866</c:v>
                      </c:pt>
                      <c:pt idx="116">
                        <c:v>44867</c:v>
                      </c:pt>
                      <c:pt idx="117">
                        <c:v>44868</c:v>
                      </c:pt>
                      <c:pt idx="118">
                        <c:v>44869</c:v>
                      </c:pt>
                      <c:pt idx="119">
                        <c:v>44870</c:v>
                      </c:pt>
                      <c:pt idx="120">
                        <c:v>44869</c:v>
                      </c:pt>
                      <c:pt idx="121">
                        <c:v>44870</c:v>
                      </c:pt>
                      <c:pt idx="122">
                        <c:v>44872</c:v>
                      </c:pt>
                      <c:pt idx="123">
                        <c:v>44874</c:v>
                      </c:pt>
                      <c:pt idx="124">
                        <c:v>44875</c:v>
                      </c:pt>
                      <c:pt idx="125">
                        <c:v>44876</c:v>
                      </c:pt>
                      <c:pt idx="126">
                        <c:v>44877</c:v>
                      </c:pt>
                      <c:pt idx="127">
                        <c:v>44875</c:v>
                      </c:pt>
                      <c:pt idx="128">
                        <c:v>44879</c:v>
                      </c:pt>
                      <c:pt idx="129">
                        <c:v>44880</c:v>
                      </c:pt>
                      <c:pt idx="130">
                        <c:v>44881</c:v>
                      </c:pt>
                      <c:pt idx="131">
                        <c:v>44882</c:v>
                      </c:pt>
                      <c:pt idx="132">
                        <c:v>44883</c:v>
                      </c:pt>
                      <c:pt idx="133">
                        <c:v>44884</c:v>
                      </c:pt>
                      <c:pt idx="134">
                        <c:v>44883</c:v>
                      </c:pt>
                      <c:pt idx="135">
                        <c:v>44886</c:v>
                      </c:pt>
                      <c:pt idx="136">
                        <c:v>44887</c:v>
                      </c:pt>
                      <c:pt idx="137">
                        <c:v>44888</c:v>
                      </c:pt>
                      <c:pt idx="138">
                        <c:v>44889</c:v>
                      </c:pt>
                      <c:pt idx="139">
                        <c:v>44890</c:v>
                      </c:pt>
                      <c:pt idx="140">
                        <c:v>44891</c:v>
                      </c:pt>
                      <c:pt idx="141">
                        <c:v>44888</c:v>
                      </c:pt>
                      <c:pt idx="142">
                        <c:v>44893</c:v>
                      </c:pt>
                      <c:pt idx="143">
                        <c:v>44894</c:v>
                      </c:pt>
                      <c:pt idx="144">
                        <c:v>44895</c:v>
                      </c:pt>
                      <c:pt idx="145">
                        <c:v>44896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D7E9-4136-BA5C-5AD1512DB9DC}"/>
                  </c:ext>
                </c:extLst>
              </c15:ser>
            </c15:filteredLineSeries>
            <c15:filteredLineSeries>
              <c15:ser>
                <c:idx val="14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Data'!$O$3</c15:sqref>
                        </c15:formulaRef>
                      </c:ext>
                    </c:extLst>
                    <c:strCache>
                      <c:ptCount val="1"/>
                      <c:pt idx="0">
                        <c:v>Days Before Start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Data'!$O$5:$O$150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46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D7E9-4136-BA5C-5AD1512DB9DC}"/>
                  </c:ext>
                </c:extLst>
              </c15:ser>
            </c15:filteredLineSeries>
            <c15:filteredLineSeries>
              <c15:ser>
                <c:idx val="15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Data'!$P$3</c15:sqref>
                        </c15:formulaRef>
                      </c:ext>
                    </c:extLst>
                    <c:strCache>
                      <c:ptCount val="1"/>
                      <c:pt idx="0">
                        <c:v>2022 # of Students</c:v>
                      </c:pt>
                    </c:strCache>
                  </c:strRef>
                </c:tx>
                <c:spPr>
                  <a:ln w="28575" cap="rnd">
                    <a:solidFill>
                      <a:schemeClr val="bg1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Data'!$P$5:$P$150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46"/>
                      <c:pt idx="0">
                        <c:v>7188</c:v>
                      </c:pt>
                      <c:pt idx="1">
                        <c:v>7188</c:v>
                      </c:pt>
                      <c:pt idx="2">
                        <c:v>7253</c:v>
                      </c:pt>
                      <c:pt idx="3">
                        <c:v>7298</c:v>
                      </c:pt>
                      <c:pt idx="4">
                        <c:v>7347</c:v>
                      </c:pt>
                      <c:pt idx="5">
                        <c:v>7406</c:v>
                      </c:pt>
                      <c:pt idx="6">
                        <c:v>7406</c:v>
                      </c:pt>
                      <c:pt idx="7">
                        <c:v>7406</c:v>
                      </c:pt>
                      <c:pt idx="8">
                        <c:v>7460</c:v>
                      </c:pt>
                      <c:pt idx="9">
                        <c:v>7505</c:v>
                      </c:pt>
                      <c:pt idx="10">
                        <c:v>7569</c:v>
                      </c:pt>
                      <c:pt idx="11">
                        <c:v>7628</c:v>
                      </c:pt>
                      <c:pt idx="12">
                        <c:v>7679</c:v>
                      </c:pt>
                      <c:pt idx="13">
                        <c:v>7679</c:v>
                      </c:pt>
                      <c:pt idx="14">
                        <c:v>7679</c:v>
                      </c:pt>
                      <c:pt idx="15">
                        <c:v>7725</c:v>
                      </c:pt>
                      <c:pt idx="16">
                        <c:v>7766</c:v>
                      </c:pt>
                      <c:pt idx="17">
                        <c:v>7825</c:v>
                      </c:pt>
                      <c:pt idx="18">
                        <c:v>7859</c:v>
                      </c:pt>
                      <c:pt idx="19">
                        <c:v>7903</c:v>
                      </c:pt>
                      <c:pt idx="20">
                        <c:v>7903</c:v>
                      </c:pt>
                      <c:pt idx="21">
                        <c:v>7903</c:v>
                      </c:pt>
                      <c:pt idx="22">
                        <c:v>7952</c:v>
                      </c:pt>
                      <c:pt idx="23">
                        <c:v>8077</c:v>
                      </c:pt>
                      <c:pt idx="24">
                        <c:v>8135</c:v>
                      </c:pt>
                      <c:pt idx="25">
                        <c:v>8178</c:v>
                      </c:pt>
                      <c:pt idx="26">
                        <c:v>8275</c:v>
                      </c:pt>
                      <c:pt idx="27">
                        <c:v>8275</c:v>
                      </c:pt>
                      <c:pt idx="28">
                        <c:v>8275</c:v>
                      </c:pt>
                      <c:pt idx="29">
                        <c:v>8460</c:v>
                      </c:pt>
                      <c:pt idx="30">
                        <c:v>8566</c:v>
                      </c:pt>
                      <c:pt idx="31">
                        <c:v>8677</c:v>
                      </c:pt>
                      <c:pt idx="32">
                        <c:v>8775</c:v>
                      </c:pt>
                      <c:pt idx="33">
                        <c:v>8856</c:v>
                      </c:pt>
                      <c:pt idx="34">
                        <c:v>8856</c:v>
                      </c:pt>
                      <c:pt idx="35">
                        <c:v>8856</c:v>
                      </c:pt>
                      <c:pt idx="36">
                        <c:v>8973</c:v>
                      </c:pt>
                      <c:pt idx="37">
                        <c:v>9053</c:v>
                      </c:pt>
                      <c:pt idx="38">
                        <c:v>9138</c:v>
                      </c:pt>
                      <c:pt idx="39">
                        <c:v>9196</c:v>
                      </c:pt>
                      <c:pt idx="40">
                        <c:v>9273</c:v>
                      </c:pt>
                      <c:pt idx="41">
                        <c:v>9273</c:v>
                      </c:pt>
                      <c:pt idx="42">
                        <c:v>9273</c:v>
                      </c:pt>
                      <c:pt idx="43">
                        <c:v>9386</c:v>
                      </c:pt>
                      <c:pt idx="44">
                        <c:v>9481</c:v>
                      </c:pt>
                      <c:pt idx="45">
                        <c:v>9564</c:v>
                      </c:pt>
                      <c:pt idx="46">
                        <c:v>9678</c:v>
                      </c:pt>
                      <c:pt idx="47">
                        <c:v>9773</c:v>
                      </c:pt>
                      <c:pt idx="48">
                        <c:v>9773</c:v>
                      </c:pt>
                      <c:pt idx="49">
                        <c:v>9773</c:v>
                      </c:pt>
                      <c:pt idx="50">
                        <c:v>9941</c:v>
                      </c:pt>
                      <c:pt idx="51">
                        <c:v>10039</c:v>
                      </c:pt>
                      <c:pt idx="52">
                        <c:v>10059</c:v>
                      </c:pt>
                      <c:pt idx="53">
                        <c:v>10042</c:v>
                      </c:pt>
                      <c:pt idx="54">
                        <c:v>10047</c:v>
                      </c:pt>
                      <c:pt idx="55">
                        <c:v>10047</c:v>
                      </c:pt>
                      <c:pt idx="56">
                        <c:v>10047</c:v>
                      </c:pt>
                      <c:pt idx="57">
                        <c:v>10047</c:v>
                      </c:pt>
                      <c:pt idx="58">
                        <c:v>10068</c:v>
                      </c:pt>
                      <c:pt idx="59">
                        <c:v>10074</c:v>
                      </c:pt>
                      <c:pt idx="60">
                        <c:v>10060</c:v>
                      </c:pt>
                      <c:pt idx="61">
                        <c:v>10064</c:v>
                      </c:pt>
                      <c:pt idx="62">
                        <c:v>10064</c:v>
                      </c:pt>
                      <c:pt idx="63">
                        <c:v>10064</c:v>
                      </c:pt>
                      <c:pt idx="64">
                        <c:v>10075</c:v>
                      </c:pt>
                      <c:pt idx="65">
                        <c:v>10063</c:v>
                      </c:pt>
                      <c:pt idx="66">
                        <c:v>10052</c:v>
                      </c:pt>
                      <c:pt idx="67">
                        <c:v>10092</c:v>
                      </c:pt>
                      <c:pt idx="68">
                        <c:v>10102</c:v>
                      </c:pt>
                      <c:pt idx="69">
                        <c:v>10102</c:v>
                      </c:pt>
                      <c:pt idx="70">
                        <c:v>10102</c:v>
                      </c:pt>
                      <c:pt idx="71">
                        <c:v>10097</c:v>
                      </c:pt>
                      <c:pt idx="72">
                        <c:v>10123</c:v>
                      </c:pt>
                      <c:pt idx="73">
                        <c:v>9829</c:v>
                      </c:pt>
                      <c:pt idx="74">
                        <c:v>9969</c:v>
                      </c:pt>
                      <c:pt idx="75">
                        <c:v>9970</c:v>
                      </c:pt>
                      <c:pt idx="76">
                        <c:v>9970</c:v>
                      </c:pt>
                      <c:pt idx="77">
                        <c:v>9970</c:v>
                      </c:pt>
                      <c:pt idx="78">
                        <c:v>9971</c:v>
                      </c:pt>
                      <c:pt idx="79">
                        <c:v>9966</c:v>
                      </c:pt>
                      <c:pt idx="80">
                        <c:v>10025</c:v>
                      </c:pt>
                      <c:pt idx="81">
                        <c:v>10038</c:v>
                      </c:pt>
                      <c:pt idx="82">
                        <c:v>10035</c:v>
                      </c:pt>
                      <c:pt idx="83">
                        <c:v>10035</c:v>
                      </c:pt>
                      <c:pt idx="84">
                        <c:v>10035</c:v>
                      </c:pt>
                      <c:pt idx="85">
                        <c:v>10039</c:v>
                      </c:pt>
                      <c:pt idx="86">
                        <c:v>10059</c:v>
                      </c:pt>
                      <c:pt idx="87">
                        <c:v>10056</c:v>
                      </c:pt>
                      <c:pt idx="88">
                        <c:v>10054</c:v>
                      </c:pt>
                      <c:pt idx="89">
                        <c:v>9981</c:v>
                      </c:pt>
                      <c:pt idx="90">
                        <c:v>9981</c:v>
                      </c:pt>
                      <c:pt idx="91">
                        <c:v>9981</c:v>
                      </c:pt>
                      <c:pt idx="92">
                        <c:v>9981</c:v>
                      </c:pt>
                      <c:pt idx="93">
                        <c:v>9991</c:v>
                      </c:pt>
                      <c:pt idx="94">
                        <c:v>9991</c:v>
                      </c:pt>
                      <c:pt idx="95">
                        <c:v>10015</c:v>
                      </c:pt>
                      <c:pt idx="96">
                        <c:v>10002</c:v>
                      </c:pt>
                      <c:pt idx="97">
                        <c:v>10002</c:v>
                      </c:pt>
                      <c:pt idx="98">
                        <c:v>10002</c:v>
                      </c:pt>
                      <c:pt idx="99">
                        <c:v>10001</c:v>
                      </c:pt>
                      <c:pt idx="100">
                        <c:v>9994</c:v>
                      </c:pt>
                      <c:pt idx="101">
                        <c:v>9989</c:v>
                      </c:pt>
                      <c:pt idx="102">
                        <c:v>9994</c:v>
                      </c:pt>
                      <c:pt idx="103">
                        <c:v>9988</c:v>
                      </c:pt>
                      <c:pt idx="104">
                        <c:v>9988</c:v>
                      </c:pt>
                      <c:pt idx="105">
                        <c:v>9988</c:v>
                      </c:pt>
                      <c:pt idx="106">
                        <c:v>9984</c:v>
                      </c:pt>
                      <c:pt idx="107">
                        <c:v>9984</c:v>
                      </c:pt>
                      <c:pt idx="108">
                        <c:v>9984</c:v>
                      </c:pt>
                      <c:pt idx="109">
                        <c:v>9984</c:v>
                      </c:pt>
                      <c:pt idx="110">
                        <c:v>9976</c:v>
                      </c:pt>
                      <c:pt idx="111">
                        <c:v>9976</c:v>
                      </c:pt>
                      <c:pt idx="112">
                        <c:v>9976</c:v>
                      </c:pt>
                      <c:pt idx="113">
                        <c:v>9978</c:v>
                      </c:pt>
                      <c:pt idx="114">
                        <c:v>9967</c:v>
                      </c:pt>
                      <c:pt idx="115">
                        <c:v>9962</c:v>
                      </c:pt>
                      <c:pt idx="116">
                        <c:v>9959</c:v>
                      </c:pt>
                      <c:pt idx="117">
                        <c:v>9960</c:v>
                      </c:pt>
                      <c:pt idx="118">
                        <c:v>9960</c:v>
                      </c:pt>
                      <c:pt idx="119">
                        <c:v>9960</c:v>
                      </c:pt>
                      <c:pt idx="120">
                        <c:v>9960</c:v>
                      </c:pt>
                      <c:pt idx="121">
                        <c:v>9960</c:v>
                      </c:pt>
                      <c:pt idx="122">
                        <c:v>9956</c:v>
                      </c:pt>
                      <c:pt idx="123">
                        <c:v>9950</c:v>
                      </c:pt>
                      <c:pt idx="124">
                        <c:v>9950</c:v>
                      </c:pt>
                      <c:pt idx="125">
                        <c:v>9950</c:v>
                      </c:pt>
                      <c:pt idx="126">
                        <c:v>9950</c:v>
                      </c:pt>
                      <c:pt idx="127">
                        <c:v>9947</c:v>
                      </c:pt>
                      <c:pt idx="128">
                        <c:v>9947</c:v>
                      </c:pt>
                      <c:pt idx="129">
                        <c:v>9942</c:v>
                      </c:pt>
                      <c:pt idx="130">
                        <c:v>9939</c:v>
                      </c:pt>
                      <c:pt idx="131">
                        <c:v>9941</c:v>
                      </c:pt>
                      <c:pt idx="132">
                        <c:v>9941</c:v>
                      </c:pt>
                      <c:pt idx="133">
                        <c:v>9941</c:v>
                      </c:pt>
                      <c:pt idx="134">
                        <c:v>9941</c:v>
                      </c:pt>
                      <c:pt idx="135">
                        <c:v>9942</c:v>
                      </c:pt>
                      <c:pt idx="136">
                        <c:v>9938</c:v>
                      </c:pt>
                      <c:pt idx="137">
                        <c:v>9938</c:v>
                      </c:pt>
                      <c:pt idx="138">
                        <c:v>9938</c:v>
                      </c:pt>
                      <c:pt idx="139">
                        <c:v>9938</c:v>
                      </c:pt>
                      <c:pt idx="140">
                        <c:v>9938</c:v>
                      </c:pt>
                      <c:pt idx="141">
                        <c:v>9937</c:v>
                      </c:pt>
                      <c:pt idx="142">
                        <c:v>9937</c:v>
                      </c:pt>
                      <c:pt idx="143">
                        <c:v>9937</c:v>
                      </c:pt>
                      <c:pt idx="144">
                        <c:v>9937</c:v>
                      </c:pt>
                      <c:pt idx="145">
                        <c:v>9936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D7E9-4136-BA5C-5AD1512DB9DC}"/>
                  </c:ext>
                </c:extLst>
              </c15:ser>
            </c15:filteredLineSeries>
            <c15:filteredLineSeries>
              <c15:ser>
                <c:idx val="16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Data'!$Q$3</c15:sqref>
                        </c15:formulaRef>
                      </c:ext>
                    </c:extLst>
                    <c:strCache>
                      <c:ptCount val="1"/>
                      <c:pt idx="0">
                        <c:v>2022 # students Paid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Data'!$Q$5:$Q$150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46"/>
                      <c:pt idx="0">
                        <c:v>0</c:v>
                      </c:pt>
                      <c:pt idx="1">
                        <c:v>0</c:v>
                      </c:pt>
                      <c:pt idx="2">
                        <c:v>89</c:v>
                      </c:pt>
                      <c:pt idx="3">
                        <c:v>243</c:v>
                      </c:pt>
                      <c:pt idx="4">
                        <c:v>327</c:v>
                      </c:pt>
                      <c:pt idx="5">
                        <c:v>386</c:v>
                      </c:pt>
                      <c:pt idx="6">
                        <c:v>386</c:v>
                      </c:pt>
                      <c:pt idx="7">
                        <c:v>386</c:v>
                      </c:pt>
                      <c:pt idx="8">
                        <c:v>466</c:v>
                      </c:pt>
                      <c:pt idx="9">
                        <c:v>516</c:v>
                      </c:pt>
                      <c:pt idx="10">
                        <c:v>564</c:v>
                      </c:pt>
                      <c:pt idx="11">
                        <c:v>616</c:v>
                      </c:pt>
                      <c:pt idx="12">
                        <c:v>662</c:v>
                      </c:pt>
                      <c:pt idx="13">
                        <c:v>662</c:v>
                      </c:pt>
                      <c:pt idx="14">
                        <c:v>662</c:v>
                      </c:pt>
                      <c:pt idx="15">
                        <c:v>741</c:v>
                      </c:pt>
                      <c:pt idx="16">
                        <c:v>778</c:v>
                      </c:pt>
                      <c:pt idx="17">
                        <c:v>829</c:v>
                      </c:pt>
                      <c:pt idx="18">
                        <c:v>898</c:v>
                      </c:pt>
                      <c:pt idx="19">
                        <c:v>953</c:v>
                      </c:pt>
                      <c:pt idx="20">
                        <c:v>953</c:v>
                      </c:pt>
                      <c:pt idx="21">
                        <c:v>953</c:v>
                      </c:pt>
                      <c:pt idx="22">
                        <c:v>1075</c:v>
                      </c:pt>
                      <c:pt idx="23">
                        <c:v>1155</c:v>
                      </c:pt>
                      <c:pt idx="24">
                        <c:v>1279</c:v>
                      </c:pt>
                      <c:pt idx="25">
                        <c:v>1353</c:v>
                      </c:pt>
                      <c:pt idx="26">
                        <c:v>1443</c:v>
                      </c:pt>
                      <c:pt idx="27">
                        <c:v>1443</c:v>
                      </c:pt>
                      <c:pt idx="28">
                        <c:v>1443</c:v>
                      </c:pt>
                      <c:pt idx="29">
                        <c:v>1655</c:v>
                      </c:pt>
                      <c:pt idx="30">
                        <c:v>1796</c:v>
                      </c:pt>
                      <c:pt idx="31">
                        <c:v>1931</c:v>
                      </c:pt>
                      <c:pt idx="32">
                        <c:v>2072</c:v>
                      </c:pt>
                      <c:pt idx="33">
                        <c:v>2182</c:v>
                      </c:pt>
                      <c:pt idx="34">
                        <c:v>2182</c:v>
                      </c:pt>
                      <c:pt idx="35">
                        <c:v>2182</c:v>
                      </c:pt>
                      <c:pt idx="36">
                        <c:v>2484</c:v>
                      </c:pt>
                      <c:pt idx="37">
                        <c:v>2677</c:v>
                      </c:pt>
                      <c:pt idx="38">
                        <c:v>2981</c:v>
                      </c:pt>
                      <c:pt idx="39">
                        <c:v>3195</c:v>
                      </c:pt>
                      <c:pt idx="40">
                        <c:v>3409</c:v>
                      </c:pt>
                      <c:pt idx="41">
                        <c:v>3409</c:v>
                      </c:pt>
                      <c:pt idx="42">
                        <c:v>3409</c:v>
                      </c:pt>
                      <c:pt idx="43">
                        <c:v>3877</c:v>
                      </c:pt>
                      <c:pt idx="44">
                        <c:v>4233</c:v>
                      </c:pt>
                      <c:pt idx="45">
                        <c:v>4574</c:v>
                      </c:pt>
                      <c:pt idx="46">
                        <c:v>4647</c:v>
                      </c:pt>
                      <c:pt idx="47">
                        <c:v>5440</c:v>
                      </c:pt>
                      <c:pt idx="48">
                        <c:v>5440</c:v>
                      </c:pt>
                      <c:pt idx="49">
                        <c:v>5440</c:v>
                      </c:pt>
                      <c:pt idx="50">
                        <c:v>6852</c:v>
                      </c:pt>
                      <c:pt idx="51">
                        <c:v>7687</c:v>
                      </c:pt>
                      <c:pt idx="52">
                        <c:v>7837</c:v>
                      </c:pt>
                      <c:pt idx="53">
                        <c:v>7924</c:v>
                      </c:pt>
                      <c:pt idx="54">
                        <c:v>8024</c:v>
                      </c:pt>
                      <c:pt idx="55">
                        <c:v>8024</c:v>
                      </c:pt>
                      <c:pt idx="56">
                        <c:v>8024</c:v>
                      </c:pt>
                      <c:pt idx="57">
                        <c:v>8024</c:v>
                      </c:pt>
                      <c:pt idx="58">
                        <c:v>8149</c:v>
                      </c:pt>
                      <c:pt idx="59">
                        <c:v>8196</c:v>
                      </c:pt>
                      <c:pt idx="60">
                        <c:v>8332</c:v>
                      </c:pt>
                      <c:pt idx="61">
                        <c:v>8427</c:v>
                      </c:pt>
                      <c:pt idx="62">
                        <c:v>8427</c:v>
                      </c:pt>
                      <c:pt idx="63">
                        <c:v>8427</c:v>
                      </c:pt>
                      <c:pt idx="64">
                        <c:v>8532</c:v>
                      </c:pt>
                      <c:pt idx="65">
                        <c:v>8661</c:v>
                      </c:pt>
                      <c:pt idx="66">
                        <c:v>8751</c:v>
                      </c:pt>
                      <c:pt idx="67">
                        <c:v>8873</c:v>
                      </c:pt>
                      <c:pt idx="68">
                        <c:v>9047</c:v>
                      </c:pt>
                      <c:pt idx="69">
                        <c:v>9047</c:v>
                      </c:pt>
                      <c:pt idx="70">
                        <c:v>9047</c:v>
                      </c:pt>
                      <c:pt idx="71">
                        <c:v>9295</c:v>
                      </c:pt>
                      <c:pt idx="72">
                        <c:v>9580</c:v>
                      </c:pt>
                      <c:pt idx="73">
                        <c:v>9589</c:v>
                      </c:pt>
                      <c:pt idx="74">
                        <c:v>9594</c:v>
                      </c:pt>
                      <c:pt idx="75">
                        <c:v>9602</c:v>
                      </c:pt>
                      <c:pt idx="76">
                        <c:v>9602</c:v>
                      </c:pt>
                      <c:pt idx="77">
                        <c:v>9602</c:v>
                      </c:pt>
                      <c:pt idx="78">
                        <c:v>9617</c:v>
                      </c:pt>
                      <c:pt idx="79">
                        <c:v>9617</c:v>
                      </c:pt>
                      <c:pt idx="80">
                        <c:v>9631</c:v>
                      </c:pt>
                      <c:pt idx="81">
                        <c:v>9640</c:v>
                      </c:pt>
                      <c:pt idx="82">
                        <c:v>9656</c:v>
                      </c:pt>
                      <c:pt idx="83">
                        <c:v>9656</c:v>
                      </c:pt>
                      <c:pt idx="84">
                        <c:v>9656</c:v>
                      </c:pt>
                      <c:pt idx="85">
                        <c:v>9670</c:v>
                      </c:pt>
                      <c:pt idx="86">
                        <c:v>9678</c:v>
                      </c:pt>
                      <c:pt idx="87">
                        <c:v>9696</c:v>
                      </c:pt>
                      <c:pt idx="88">
                        <c:v>9810</c:v>
                      </c:pt>
                      <c:pt idx="89">
                        <c:v>9832</c:v>
                      </c:pt>
                      <c:pt idx="90">
                        <c:v>9832</c:v>
                      </c:pt>
                      <c:pt idx="91">
                        <c:v>9832</c:v>
                      </c:pt>
                      <c:pt idx="92">
                        <c:v>9832</c:v>
                      </c:pt>
                      <c:pt idx="93">
                        <c:v>9877</c:v>
                      </c:pt>
                      <c:pt idx="94">
                        <c:v>9881</c:v>
                      </c:pt>
                      <c:pt idx="95">
                        <c:v>9883</c:v>
                      </c:pt>
                      <c:pt idx="96">
                        <c:v>9873</c:v>
                      </c:pt>
                      <c:pt idx="97">
                        <c:v>9873</c:v>
                      </c:pt>
                      <c:pt idx="98">
                        <c:v>9873</c:v>
                      </c:pt>
                      <c:pt idx="99">
                        <c:v>9884</c:v>
                      </c:pt>
                      <c:pt idx="100">
                        <c:v>9886</c:v>
                      </c:pt>
                      <c:pt idx="101">
                        <c:v>9908</c:v>
                      </c:pt>
                      <c:pt idx="102">
                        <c:v>9910</c:v>
                      </c:pt>
                      <c:pt idx="103">
                        <c:v>9909</c:v>
                      </c:pt>
                      <c:pt idx="104">
                        <c:v>9909</c:v>
                      </c:pt>
                      <c:pt idx="105">
                        <c:v>9909</c:v>
                      </c:pt>
                      <c:pt idx="106">
                        <c:v>9907</c:v>
                      </c:pt>
                      <c:pt idx="107">
                        <c:v>9909</c:v>
                      </c:pt>
                      <c:pt idx="108">
                        <c:v>9911</c:v>
                      </c:pt>
                      <c:pt idx="109">
                        <c:v>9913</c:v>
                      </c:pt>
                      <c:pt idx="110">
                        <c:v>9905</c:v>
                      </c:pt>
                      <c:pt idx="111">
                        <c:v>9905</c:v>
                      </c:pt>
                      <c:pt idx="112">
                        <c:v>9905</c:v>
                      </c:pt>
                      <c:pt idx="113">
                        <c:v>9909</c:v>
                      </c:pt>
                      <c:pt idx="114">
                        <c:v>9899</c:v>
                      </c:pt>
                      <c:pt idx="115">
                        <c:v>9900</c:v>
                      </c:pt>
                      <c:pt idx="116">
                        <c:v>9900</c:v>
                      </c:pt>
                      <c:pt idx="117">
                        <c:v>9901</c:v>
                      </c:pt>
                      <c:pt idx="118">
                        <c:v>9901</c:v>
                      </c:pt>
                      <c:pt idx="119">
                        <c:v>9901</c:v>
                      </c:pt>
                      <c:pt idx="120">
                        <c:v>9905</c:v>
                      </c:pt>
                      <c:pt idx="121">
                        <c:v>9905</c:v>
                      </c:pt>
                      <c:pt idx="122">
                        <c:v>9902</c:v>
                      </c:pt>
                      <c:pt idx="123">
                        <c:v>9897</c:v>
                      </c:pt>
                      <c:pt idx="124">
                        <c:v>9897</c:v>
                      </c:pt>
                      <c:pt idx="125">
                        <c:v>9897</c:v>
                      </c:pt>
                      <c:pt idx="126">
                        <c:v>9897</c:v>
                      </c:pt>
                      <c:pt idx="127">
                        <c:v>9900</c:v>
                      </c:pt>
                      <c:pt idx="128">
                        <c:v>9898</c:v>
                      </c:pt>
                      <c:pt idx="129">
                        <c:v>9900</c:v>
                      </c:pt>
                      <c:pt idx="130">
                        <c:v>9894</c:v>
                      </c:pt>
                      <c:pt idx="131">
                        <c:v>9896</c:v>
                      </c:pt>
                      <c:pt idx="132">
                        <c:v>9896</c:v>
                      </c:pt>
                      <c:pt idx="133">
                        <c:v>9896</c:v>
                      </c:pt>
                      <c:pt idx="134">
                        <c:v>9896</c:v>
                      </c:pt>
                      <c:pt idx="135">
                        <c:v>9898</c:v>
                      </c:pt>
                      <c:pt idx="136">
                        <c:v>9896</c:v>
                      </c:pt>
                      <c:pt idx="137">
                        <c:v>9896</c:v>
                      </c:pt>
                      <c:pt idx="138">
                        <c:v>9896</c:v>
                      </c:pt>
                      <c:pt idx="139">
                        <c:v>9896</c:v>
                      </c:pt>
                      <c:pt idx="140">
                        <c:v>9896</c:v>
                      </c:pt>
                      <c:pt idx="141">
                        <c:v>9896</c:v>
                      </c:pt>
                      <c:pt idx="142">
                        <c:v>9896</c:v>
                      </c:pt>
                      <c:pt idx="143">
                        <c:v>9896</c:v>
                      </c:pt>
                      <c:pt idx="144">
                        <c:v>9896</c:v>
                      </c:pt>
                      <c:pt idx="145">
                        <c:v>9895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D7E9-4136-BA5C-5AD1512DB9DC}"/>
                  </c:ext>
                </c:extLst>
              </c15:ser>
            </c15:filteredLineSeries>
            <c15:filteredLineSeries>
              <c15:ser>
                <c:idx val="17"/>
                <c:order val="1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Data'!$R$3</c15:sqref>
                        </c15:formulaRef>
                      </c:ext>
                    </c:extLst>
                    <c:strCache>
                      <c:ptCount val="1"/>
                      <c:pt idx="0">
                        <c:v>2022 # students Confirmed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Data'!$R$5:$R$150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46"/>
                      <c:pt idx="0">
                        <c:v>0</c:v>
                      </c:pt>
                      <c:pt idx="1">
                        <c:v>0</c:v>
                      </c:pt>
                      <c:pt idx="2">
                        <c:v>1</c:v>
                      </c:pt>
                      <c:pt idx="3">
                        <c:v>2</c:v>
                      </c:pt>
                      <c:pt idx="4">
                        <c:v>2</c:v>
                      </c:pt>
                      <c:pt idx="5">
                        <c:v>2</c:v>
                      </c:pt>
                      <c:pt idx="6">
                        <c:v>2</c:v>
                      </c:pt>
                      <c:pt idx="7">
                        <c:v>2</c:v>
                      </c:pt>
                      <c:pt idx="8">
                        <c:v>2</c:v>
                      </c:pt>
                      <c:pt idx="9">
                        <c:v>2</c:v>
                      </c:pt>
                      <c:pt idx="10">
                        <c:v>2</c:v>
                      </c:pt>
                      <c:pt idx="11">
                        <c:v>2</c:v>
                      </c:pt>
                      <c:pt idx="12">
                        <c:v>2</c:v>
                      </c:pt>
                      <c:pt idx="13">
                        <c:v>2</c:v>
                      </c:pt>
                      <c:pt idx="14">
                        <c:v>2</c:v>
                      </c:pt>
                      <c:pt idx="15">
                        <c:v>2</c:v>
                      </c:pt>
                      <c:pt idx="16">
                        <c:v>2</c:v>
                      </c:pt>
                      <c:pt idx="17">
                        <c:v>2</c:v>
                      </c:pt>
                      <c:pt idx="18">
                        <c:v>2</c:v>
                      </c:pt>
                      <c:pt idx="19">
                        <c:v>2</c:v>
                      </c:pt>
                      <c:pt idx="20">
                        <c:v>2</c:v>
                      </c:pt>
                      <c:pt idx="21">
                        <c:v>2</c:v>
                      </c:pt>
                      <c:pt idx="22">
                        <c:v>2</c:v>
                      </c:pt>
                      <c:pt idx="23">
                        <c:v>2</c:v>
                      </c:pt>
                      <c:pt idx="24">
                        <c:v>2</c:v>
                      </c:pt>
                      <c:pt idx="25">
                        <c:v>2</c:v>
                      </c:pt>
                      <c:pt idx="26">
                        <c:v>2</c:v>
                      </c:pt>
                      <c:pt idx="27">
                        <c:v>2</c:v>
                      </c:pt>
                      <c:pt idx="28">
                        <c:v>2</c:v>
                      </c:pt>
                      <c:pt idx="29">
                        <c:v>2</c:v>
                      </c:pt>
                      <c:pt idx="30">
                        <c:v>2</c:v>
                      </c:pt>
                      <c:pt idx="31">
                        <c:v>2</c:v>
                      </c:pt>
                      <c:pt idx="32">
                        <c:v>2</c:v>
                      </c:pt>
                      <c:pt idx="33">
                        <c:v>2</c:v>
                      </c:pt>
                      <c:pt idx="34">
                        <c:v>2</c:v>
                      </c:pt>
                      <c:pt idx="35">
                        <c:v>2</c:v>
                      </c:pt>
                      <c:pt idx="36">
                        <c:v>2</c:v>
                      </c:pt>
                      <c:pt idx="37">
                        <c:v>2</c:v>
                      </c:pt>
                      <c:pt idx="38">
                        <c:v>2</c:v>
                      </c:pt>
                      <c:pt idx="39">
                        <c:v>2</c:v>
                      </c:pt>
                      <c:pt idx="40">
                        <c:v>2</c:v>
                      </c:pt>
                      <c:pt idx="41">
                        <c:v>2</c:v>
                      </c:pt>
                      <c:pt idx="42">
                        <c:v>2</c:v>
                      </c:pt>
                      <c:pt idx="43">
                        <c:v>3</c:v>
                      </c:pt>
                      <c:pt idx="44">
                        <c:v>7</c:v>
                      </c:pt>
                      <c:pt idx="45">
                        <c:v>7</c:v>
                      </c:pt>
                      <c:pt idx="46">
                        <c:v>8</c:v>
                      </c:pt>
                      <c:pt idx="47">
                        <c:v>9</c:v>
                      </c:pt>
                      <c:pt idx="48">
                        <c:v>9</c:v>
                      </c:pt>
                      <c:pt idx="49">
                        <c:v>9</c:v>
                      </c:pt>
                      <c:pt idx="50">
                        <c:v>11</c:v>
                      </c:pt>
                      <c:pt idx="51">
                        <c:v>13</c:v>
                      </c:pt>
                      <c:pt idx="52">
                        <c:v>13</c:v>
                      </c:pt>
                      <c:pt idx="53">
                        <c:v>13</c:v>
                      </c:pt>
                      <c:pt idx="54">
                        <c:v>12</c:v>
                      </c:pt>
                      <c:pt idx="55">
                        <c:v>12</c:v>
                      </c:pt>
                      <c:pt idx="56">
                        <c:v>12</c:v>
                      </c:pt>
                      <c:pt idx="57">
                        <c:v>12</c:v>
                      </c:pt>
                      <c:pt idx="58">
                        <c:v>12</c:v>
                      </c:pt>
                      <c:pt idx="59">
                        <c:v>13</c:v>
                      </c:pt>
                      <c:pt idx="60">
                        <c:v>14</c:v>
                      </c:pt>
                      <c:pt idx="61">
                        <c:v>16</c:v>
                      </c:pt>
                      <c:pt idx="62">
                        <c:v>16</c:v>
                      </c:pt>
                      <c:pt idx="63">
                        <c:v>16</c:v>
                      </c:pt>
                      <c:pt idx="64">
                        <c:v>17</c:v>
                      </c:pt>
                      <c:pt idx="65">
                        <c:v>19</c:v>
                      </c:pt>
                      <c:pt idx="66">
                        <c:v>24</c:v>
                      </c:pt>
                      <c:pt idx="67">
                        <c:v>36</c:v>
                      </c:pt>
                      <c:pt idx="68">
                        <c:v>47</c:v>
                      </c:pt>
                      <c:pt idx="69">
                        <c:v>47</c:v>
                      </c:pt>
                      <c:pt idx="70">
                        <c:v>47</c:v>
                      </c:pt>
                      <c:pt idx="71">
                        <c:v>186</c:v>
                      </c:pt>
                      <c:pt idx="72">
                        <c:v>195</c:v>
                      </c:pt>
                      <c:pt idx="73">
                        <c:v>240</c:v>
                      </c:pt>
                      <c:pt idx="74">
                        <c:v>375</c:v>
                      </c:pt>
                      <c:pt idx="75">
                        <c:v>368</c:v>
                      </c:pt>
                      <c:pt idx="76">
                        <c:v>368</c:v>
                      </c:pt>
                      <c:pt idx="77">
                        <c:v>368</c:v>
                      </c:pt>
                      <c:pt idx="78">
                        <c:v>353</c:v>
                      </c:pt>
                      <c:pt idx="79">
                        <c:v>348</c:v>
                      </c:pt>
                      <c:pt idx="80">
                        <c:v>335</c:v>
                      </c:pt>
                      <c:pt idx="81">
                        <c:v>328</c:v>
                      </c:pt>
                      <c:pt idx="82">
                        <c:v>310</c:v>
                      </c:pt>
                      <c:pt idx="83">
                        <c:v>310</c:v>
                      </c:pt>
                      <c:pt idx="84">
                        <c:v>310</c:v>
                      </c:pt>
                      <c:pt idx="85">
                        <c:v>295</c:v>
                      </c:pt>
                      <c:pt idx="86">
                        <c:v>284</c:v>
                      </c:pt>
                      <c:pt idx="87">
                        <c:v>263</c:v>
                      </c:pt>
                      <c:pt idx="88">
                        <c:v>203</c:v>
                      </c:pt>
                      <c:pt idx="89">
                        <c:v>87</c:v>
                      </c:pt>
                      <c:pt idx="90">
                        <c:v>87</c:v>
                      </c:pt>
                      <c:pt idx="91">
                        <c:v>87</c:v>
                      </c:pt>
                      <c:pt idx="92">
                        <c:v>87</c:v>
                      </c:pt>
                      <c:pt idx="93">
                        <c:v>71</c:v>
                      </c:pt>
                      <c:pt idx="94">
                        <c:v>71</c:v>
                      </c:pt>
                      <c:pt idx="95">
                        <c:v>70</c:v>
                      </c:pt>
                      <c:pt idx="96">
                        <c:v>69</c:v>
                      </c:pt>
                      <c:pt idx="97">
                        <c:v>69</c:v>
                      </c:pt>
                      <c:pt idx="98">
                        <c:v>69</c:v>
                      </c:pt>
                      <c:pt idx="99">
                        <c:v>58</c:v>
                      </c:pt>
                      <c:pt idx="100">
                        <c:v>50</c:v>
                      </c:pt>
                      <c:pt idx="101">
                        <c:v>48</c:v>
                      </c:pt>
                      <c:pt idx="102">
                        <c:v>46</c:v>
                      </c:pt>
                      <c:pt idx="103">
                        <c:v>42</c:v>
                      </c:pt>
                      <c:pt idx="104">
                        <c:v>42</c:v>
                      </c:pt>
                      <c:pt idx="105">
                        <c:v>42</c:v>
                      </c:pt>
                      <c:pt idx="106">
                        <c:v>40</c:v>
                      </c:pt>
                      <c:pt idx="107">
                        <c:v>39</c:v>
                      </c:pt>
                      <c:pt idx="108">
                        <c:v>37</c:v>
                      </c:pt>
                      <c:pt idx="109">
                        <c:v>35</c:v>
                      </c:pt>
                      <c:pt idx="110">
                        <c:v>35</c:v>
                      </c:pt>
                      <c:pt idx="111">
                        <c:v>35</c:v>
                      </c:pt>
                      <c:pt idx="112">
                        <c:v>35</c:v>
                      </c:pt>
                      <c:pt idx="113">
                        <c:v>33</c:v>
                      </c:pt>
                      <c:pt idx="114">
                        <c:v>32</c:v>
                      </c:pt>
                      <c:pt idx="115">
                        <c:v>29</c:v>
                      </c:pt>
                      <c:pt idx="116">
                        <c:v>27</c:v>
                      </c:pt>
                      <c:pt idx="117">
                        <c:v>27</c:v>
                      </c:pt>
                      <c:pt idx="118">
                        <c:v>27</c:v>
                      </c:pt>
                      <c:pt idx="119">
                        <c:v>27</c:v>
                      </c:pt>
                      <c:pt idx="120">
                        <c:v>27</c:v>
                      </c:pt>
                      <c:pt idx="121">
                        <c:v>27</c:v>
                      </c:pt>
                      <c:pt idx="122">
                        <c:v>27</c:v>
                      </c:pt>
                      <c:pt idx="123">
                        <c:v>26</c:v>
                      </c:pt>
                      <c:pt idx="124">
                        <c:v>26</c:v>
                      </c:pt>
                      <c:pt idx="125">
                        <c:v>26</c:v>
                      </c:pt>
                      <c:pt idx="126">
                        <c:v>26</c:v>
                      </c:pt>
                      <c:pt idx="127">
                        <c:v>25</c:v>
                      </c:pt>
                      <c:pt idx="128">
                        <c:v>24</c:v>
                      </c:pt>
                      <c:pt idx="129">
                        <c:v>17</c:v>
                      </c:pt>
                      <c:pt idx="130">
                        <c:v>17</c:v>
                      </c:pt>
                      <c:pt idx="131">
                        <c:v>16</c:v>
                      </c:pt>
                      <c:pt idx="132">
                        <c:v>16</c:v>
                      </c:pt>
                      <c:pt idx="133">
                        <c:v>16</c:v>
                      </c:pt>
                      <c:pt idx="134">
                        <c:v>16</c:v>
                      </c:pt>
                      <c:pt idx="135">
                        <c:v>15</c:v>
                      </c:pt>
                      <c:pt idx="136">
                        <c:v>14</c:v>
                      </c:pt>
                      <c:pt idx="137">
                        <c:v>14</c:v>
                      </c:pt>
                      <c:pt idx="138">
                        <c:v>14</c:v>
                      </c:pt>
                      <c:pt idx="139">
                        <c:v>14</c:v>
                      </c:pt>
                      <c:pt idx="140">
                        <c:v>14</c:v>
                      </c:pt>
                      <c:pt idx="141">
                        <c:v>12</c:v>
                      </c:pt>
                      <c:pt idx="142">
                        <c:v>12</c:v>
                      </c:pt>
                      <c:pt idx="143">
                        <c:v>11</c:v>
                      </c:pt>
                      <c:pt idx="144">
                        <c:v>11</c:v>
                      </c:pt>
                      <c:pt idx="145">
                        <c:v>11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D7E9-4136-BA5C-5AD1512DB9DC}"/>
                  </c:ext>
                </c:extLst>
              </c15:ser>
            </c15:filteredLineSeries>
            <c15:filteredLineSeries>
              <c15:ser>
                <c:idx val="18"/>
                <c:order val="1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Data'!$S$3</c15:sqref>
                        </c15:formulaRef>
                      </c:ext>
                    </c:extLst>
                    <c:strCache>
                      <c:ptCount val="1"/>
                      <c:pt idx="0">
                        <c:v>2022 % Students PAID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Data'!$S$5:$S$150</c15:sqref>
                        </c15:formulaRef>
                      </c:ext>
                    </c:extLst>
                    <c:numCache>
                      <c:formatCode>0.0%</c:formatCode>
                      <c:ptCount val="146"/>
                      <c:pt idx="0">
                        <c:v>0</c:v>
                      </c:pt>
                      <c:pt idx="1">
                        <c:v>0</c:v>
                      </c:pt>
                      <c:pt idx="2">
                        <c:v>1.227078450296429E-2</c:v>
                      </c:pt>
                      <c:pt idx="3">
                        <c:v>3.3296793642093724E-2</c:v>
                      </c:pt>
                      <c:pt idx="4">
                        <c:v>4.4507962433646388E-2</c:v>
                      </c:pt>
                      <c:pt idx="5">
                        <c:v>5.211990278152849E-2</c:v>
                      </c:pt>
                      <c:pt idx="6">
                        <c:v>5.211990278152849E-2</c:v>
                      </c:pt>
                      <c:pt idx="7">
                        <c:v>5.211990278152849E-2</c:v>
                      </c:pt>
                      <c:pt idx="8">
                        <c:v>6.2466487935656838E-2</c:v>
                      </c:pt>
                      <c:pt idx="9">
                        <c:v>6.8754163890739503E-2</c:v>
                      </c:pt>
                      <c:pt idx="10">
                        <c:v>7.4514466904478799E-2</c:v>
                      </c:pt>
                      <c:pt idx="11">
                        <c:v>8.0755112742527529E-2</c:v>
                      </c:pt>
                      <c:pt idx="12">
                        <c:v>8.6209141815340534E-2</c:v>
                      </c:pt>
                      <c:pt idx="13">
                        <c:v>8.6209141815340534E-2</c:v>
                      </c:pt>
                      <c:pt idx="14">
                        <c:v>8.6209141815340534E-2</c:v>
                      </c:pt>
                      <c:pt idx="15">
                        <c:v>9.592233009708738E-2</c:v>
                      </c:pt>
                      <c:pt idx="16">
                        <c:v>0.10018027298480556</c:v>
                      </c:pt>
                      <c:pt idx="17">
                        <c:v>0.10594249201277955</c:v>
                      </c:pt>
                      <c:pt idx="18">
                        <c:v>0.11426390125970225</c:v>
                      </c:pt>
                      <c:pt idx="19">
                        <c:v>0.12058711881563963</c:v>
                      </c:pt>
                      <c:pt idx="20">
                        <c:v>0.12058711881563963</c:v>
                      </c:pt>
                      <c:pt idx="21">
                        <c:v>0.12058711881563963</c:v>
                      </c:pt>
                      <c:pt idx="22">
                        <c:v>0.1351861167002012</c:v>
                      </c:pt>
                      <c:pt idx="23">
                        <c:v>0.14299863810820848</c:v>
                      </c:pt>
                      <c:pt idx="24">
                        <c:v>0.15722188076213892</c:v>
                      </c:pt>
                      <c:pt idx="25">
                        <c:v>0.16544387380777698</c:v>
                      </c:pt>
                      <c:pt idx="26">
                        <c:v>0.17438066465256796</c:v>
                      </c:pt>
                      <c:pt idx="27">
                        <c:v>0.17438066465256796</c:v>
                      </c:pt>
                      <c:pt idx="28">
                        <c:v>0.17438066465256796</c:v>
                      </c:pt>
                      <c:pt idx="29">
                        <c:v>0.19562647754137116</c:v>
                      </c:pt>
                      <c:pt idx="30">
                        <c:v>0.20966612187718889</c:v>
                      </c:pt>
                      <c:pt idx="31">
                        <c:v>0.22254235334793132</c:v>
                      </c:pt>
                      <c:pt idx="32">
                        <c:v>0.23612535612535612</c:v>
                      </c:pt>
                      <c:pt idx="33">
                        <c:v>0.246386630532972</c:v>
                      </c:pt>
                      <c:pt idx="34">
                        <c:v>0.246386630532972</c:v>
                      </c:pt>
                      <c:pt idx="35">
                        <c:v>0.246386630532972</c:v>
                      </c:pt>
                      <c:pt idx="36">
                        <c:v>0.27683049147442329</c:v>
                      </c:pt>
                      <c:pt idx="37">
                        <c:v>0.29570308185131999</c:v>
                      </c:pt>
                      <c:pt idx="38">
                        <c:v>0.3262201794703436</c:v>
                      </c:pt>
                      <c:pt idx="39">
                        <c:v>0.34743366681165722</c:v>
                      </c:pt>
                      <c:pt idx="40">
                        <c:v>0.36762644235953845</c:v>
                      </c:pt>
                      <c:pt idx="41">
                        <c:v>0.36762644235953845</c:v>
                      </c:pt>
                      <c:pt idx="42">
                        <c:v>0.36762644235953845</c:v>
                      </c:pt>
                      <c:pt idx="43">
                        <c:v>0.41306200724483272</c:v>
                      </c:pt>
                      <c:pt idx="44">
                        <c:v>0.4464718911507225</c:v>
                      </c:pt>
                      <c:pt idx="45">
                        <c:v>0.47825177749895442</c:v>
                      </c:pt>
                      <c:pt idx="46">
                        <c:v>0.48016119032858029</c:v>
                      </c:pt>
                      <c:pt idx="47">
                        <c:v>0.55663562877315054</c:v>
                      </c:pt>
                      <c:pt idx="48">
                        <c:v>0.55663562877315054</c:v>
                      </c:pt>
                      <c:pt idx="49">
                        <c:v>0.55663562877315054</c:v>
                      </c:pt>
                      <c:pt idx="50">
                        <c:v>0.68926667337290015</c:v>
                      </c:pt>
                      <c:pt idx="51">
                        <c:v>0.76571371650562803</c:v>
                      </c:pt>
                      <c:pt idx="52">
                        <c:v>0.77910329058554528</c:v>
                      </c:pt>
                      <c:pt idx="53">
                        <c:v>0.78908583947420829</c:v>
                      </c:pt>
                      <c:pt idx="54">
                        <c:v>0.79864636209813877</c:v>
                      </c:pt>
                      <c:pt idx="55">
                        <c:v>0.79864636209813877</c:v>
                      </c:pt>
                      <c:pt idx="56">
                        <c:v>0.79864636209813877</c:v>
                      </c:pt>
                      <c:pt idx="57">
                        <c:v>0.79864636209813877</c:v>
                      </c:pt>
                      <c:pt idx="58">
                        <c:v>0.80939610647596349</c:v>
                      </c:pt>
                      <c:pt idx="59">
                        <c:v>0.81357951161405595</c:v>
                      </c:pt>
                      <c:pt idx="60">
                        <c:v>0.82823061630218686</c:v>
                      </c:pt>
                      <c:pt idx="61">
                        <c:v>0.83734101748807632</c:v>
                      </c:pt>
                      <c:pt idx="62">
                        <c:v>0.83734101748807632</c:v>
                      </c:pt>
                      <c:pt idx="63">
                        <c:v>0.83734101748807632</c:v>
                      </c:pt>
                      <c:pt idx="64">
                        <c:v>0.84684863523573206</c:v>
                      </c:pt>
                      <c:pt idx="65">
                        <c:v>0.86067773029911554</c:v>
                      </c:pt>
                      <c:pt idx="66">
                        <c:v>0.87057302029446881</c:v>
                      </c:pt>
                      <c:pt idx="67">
                        <c:v>0.87921125644074516</c:v>
                      </c:pt>
                      <c:pt idx="68">
                        <c:v>0.89556523460700854</c:v>
                      </c:pt>
                      <c:pt idx="69">
                        <c:v>0.89556523460700854</c:v>
                      </c:pt>
                      <c:pt idx="70">
                        <c:v>0.89556523460700854</c:v>
                      </c:pt>
                      <c:pt idx="71">
                        <c:v>0.9205704664751907</c:v>
                      </c:pt>
                      <c:pt idx="72">
                        <c:v>0.94635977477032496</c:v>
                      </c:pt>
                      <c:pt idx="73">
                        <c:v>0.97558246006714822</c:v>
                      </c:pt>
                      <c:pt idx="74">
                        <c:v>0.96238338850436356</c:v>
                      </c:pt>
                      <c:pt idx="75">
                        <c:v>0.9630892678034102</c:v>
                      </c:pt>
                      <c:pt idx="76">
                        <c:v>0.9630892678034102</c:v>
                      </c:pt>
                      <c:pt idx="77">
                        <c:v>0.9630892678034102</c:v>
                      </c:pt>
                      <c:pt idx="78">
                        <c:v>0.96449704142011838</c:v>
                      </c:pt>
                      <c:pt idx="79">
                        <c:v>0.9649809351796107</c:v>
                      </c:pt>
                      <c:pt idx="80">
                        <c:v>0.96069825436408973</c:v>
                      </c:pt>
                      <c:pt idx="81">
                        <c:v>0.96035066746363817</c:v>
                      </c:pt>
                      <c:pt idx="82">
                        <c:v>0.96223218734429494</c:v>
                      </c:pt>
                      <c:pt idx="83">
                        <c:v>0.96223218734429494</c:v>
                      </c:pt>
                      <c:pt idx="84">
                        <c:v>0.96223218734429494</c:v>
                      </c:pt>
                      <c:pt idx="85">
                        <c:v>0.9632433509313677</c:v>
                      </c:pt>
                      <c:pt idx="86">
                        <c:v>0.96212347151804356</c:v>
                      </c:pt>
                      <c:pt idx="87">
                        <c:v>0.96420047732696901</c:v>
                      </c:pt>
                      <c:pt idx="88">
                        <c:v>0.97573105231748558</c:v>
                      </c:pt>
                      <c:pt idx="89">
                        <c:v>0.98507163610860637</c:v>
                      </c:pt>
                      <c:pt idx="90">
                        <c:v>0.98507163610860637</c:v>
                      </c:pt>
                      <c:pt idx="91">
                        <c:v>0.98507163610860637</c:v>
                      </c:pt>
                      <c:pt idx="92">
                        <c:v>0.98507163610860637</c:v>
                      </c:pt>
                      <c:pt idx="93">
                        <c:v>0.98858973075768186</c:v>
                      </c:pt>
                      <c:pt idx="94">
                        <c:v>0.98899009108197378</c:v>
                      </c:pt>
                      <c:pt idx="95">
                        <c:v>0.98681977034448332</c:v>
                      </c:pt>
                      <c:pt idx="96">
                        <c:v>0.98710257948410318</c:v>
                      </c:pt>
                      <c:pt idx="97">
                        <c:v>0.98710257948410318</c:v>
                      </c:pt>
                      <c:pt idx="98">
                        <c:v>0.98710257948410318</c:v>
                      </c:pt>
                      <c:pt idx="99">
                        <c:v>0.98830116988301175</c:v>
                      </c:pt>
                      <c:pt idx="100">
                        <c:v>0.98919351610966577</c:v>
                      </c:pt>
                      <c:pt idx="101">
                        <c:v>0.99189108018820704</c:v>
                      </c:pt>
                      <c:pt idx="102">
                        <c:v>0.99159495697418454</c:v>
                      </c:pt>
                      <c:pt idx="103">
                        <c:v>0.99209050861033243</c:v>
                      </c:pt>
                      <c:pt idx="104">
                        <c:v>0.99209050861033243</c:v>
                      </c:pt>
                      <c:pt idx="105">
                        <c:v>0.99209050861033243</c:v>
                      </c:pt>
                      <c:pt idx="106">
                        <c:v>0.99228766025641024</c:v>
                      </c:pt>
                      <c:pt idx="107">
                        <c:v>0.99248798076923073</c:v>
                      </c:pt>
                      <c:pt idx="108">
                        <c:v>0.99268830128205132</c:v>
                      </c:pt>
                      <c:pt idx="109">
                        <c:v>0.99288862179487181</c:v>
                      </c:pt>
                      <c:pt idx="110">
                        <c:v>0.99288291900561343</c:v>
                      </c:pt>
                      <c:pt idx="111">
                        <c:v>0.99288291900561343</c:v>
                      </c:pt>
                      <c:pt idx="112">
                        <c:v>0.99288291900561343</c:v>
                      </c:pt>
                      <c:pt idx="113">
                        <c:v>0.9930847865303668</c:v>
                      </c:pt>
                      <c:pt idx="114">
                        <c:v>0.99317748570281927</c:v>
                      </c:pt>
                      <c:pt idx="115">
                        <c:v>0.99377635013049592</c:v>
                      </c:pt>
                      <c:pt idx="116">
                        <c:v>0.99407571041269205</c:v>
                      </c:pt>
                      <c:pt idx="117">
                        <c:v>0.99407630522088353</c:v>
                      </c:pt>
                      <c:pt idx="118">
                        <c:v>0.99407630522088353</c:v>
                      </c:pt>
                      <c:pt idx="119">
                        <c:v>0.99407630522088353</c:v>
                      </c:pt>
                      <c:pt idx="120">
                        <c:v>0.99447791164658639</c:v>
                      </c:pt>
                      <c:pt idx="121">
                        <c:v>0.99447791164658639</c:v>
                      </c:pt>
                      <c:pt idx="122">
                        <c:v>0.99457613499397346</c:v>
                      </c:pt>
                      <c:pt idx="123">
                        <c:v>0.99467336683417085</c:v>
                      </c:pt>
                      <c:pt idx="124">
                        <c:v>0.99467336683417085</c:v>
                      </c:pt>
                      <c:pt idx="125">
                        <c:v>0.99467336683417085</c:v>
                      </c:pt>
                      <c:pt idx="126">
                        <c:v>0.99467336683417085</c:v>
                      </c:pt>
                      <c:pt idx="127">
                        <c:v>0.99527495727354987</c:v>
                      </c:pt>
                      <c:pt idx="128">
                        <c:v>0.99507389162561577</c:v>
                      </c:pt>
                      <c:pt idx="129">
                        <c:v>0.99577549788774899</c:v>
                      </c:pt>
                      <c:pt idx="130">
                        <c:v>0.99547238152731665</c:v>
                      </c:pt>
                      <c:pt idx="131">
                        <c:v>0.99547329242530935</c:v>
                      </c:pt>
                      <c:pt idx="132">
                        <c:v>0.99547329242530935</c:v>
                      </c:pt>
                      <c:pt idx="133">
                        <c:v>0.99547329242530935</c:v>
                      </c:pt>
                      <c:pt idx="134">
                        <c:v>0.99547329242530935</c:v>
                      </c:pt>
                      <c:pt idx="135">
                        <c:v>0.99557433112049887</c:v>
                      </c:pt>
                      <c:pt idx="136">
                        <c:v>0.99577379754477757</c:v>
                      </c:pt>
                      <c:pt idx="137">
                        <c:v>0.99577379754477757</c:v>
                      </c:pt>
                      <c:pt idx="138">
                        <c:v>0.99577379754477757</c:v>
                      </c:pt>
                      <c:pt idx="139">
                        <c:v>0.99577379754477757</c:v>
                      </c:pt>
                      <c:pt idx="140">
                        <c:v>0.99577379754477757</c:v>
                      </c:pt>
                      <c:pt idx="141">
                        <c:v>0.99587400623930766</c:v>
                      </c:pt>
                      <c:pt idx="142">
                        <c:v>0.99587400623930766</c:v>
                      </c:pt>
                      <c:pt idx="143">
                        <c:v>0.99587400623930766</c:v>
                      </c:pt>
                      <c:pt idx="144">
                        <c:v>0.99587400623930766</c:v>
                      </c:pt>
                      <c:pt idx="145">
                        <c:v>0.99587359098228667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2-D7E9-4136-BA5C-5AD1512DB9DC}"/>
                  </c:ext>
                </c:extLst>
              </c15:ser>
            </c15:filteredLineSeries>
            <c15:filteredLineSeries>
              <c15:ser>
                <c:idx val="20"/>
                <c:order val="1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Data'!$U$3</c15:sqref>
                        </c15:formulaRef>
                      </c:ext>
                    </c:extLst>
                    <c:strCache>
                      <c:ptCount val="1"/>
                      <c:pt idx="0">
                        <c:v>2022 Tuition Confirmed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Data'!$U$5:$U$150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4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  <c:pt idx="36">
                        <c:v>0</c:v>
                      </c:pt>
                      <c:pt idx="37">
                        <c:v>0</c:v>
                      </c:pt>
                      <c:pt idx="38">
                        <c:v>0</c:v>
                      </c:pt>
                      <c:pt idx="39">
                        <c:v>0</c:v>
                      </c:pt>
                      <c:pt idx="40">
                        <c:v>0</c:v>
                      </c:pt>
                      <c:pt idx="41">
                        <c:v>0</c:v>
                      </c:pt>
                      <c:pt idx="42">
                        <c:v>0</c:v>
                      </c:pt>
                      <c:pt idx="43">
                        <c:v>0</c:v>
                      </c:pt>
                      <c:pt idx="44">
                        <c:v>0</c:v>
                      </c:pt>
                      <c:pt idx="45">
                        <c:v>0</c:v>
                      </c:pt>
                      <c:pt idx="46">
                        <c:v>0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2117</c:v>
                      </c:pt>
                      <c:pt idx="51">
                        <c:v>3023.72</c:v>
                      </c:pt>
                      <c:pt idx="52">
                        <c:v>3023.72</c:v>
                      </c:pt>
                      <c:pt idx="53">
                        <c:v>3023.72</c:v>
                      </c:pt>
                      <c:pt idx="54">
                        <c:v>3023.72</c:v>
                      </c:pt>
                      <c:pt idx="55">
                        <c:v>3023.72</c:v>
                      </c:pt>
                      <c:pt idx="56">
                        <c:v>3023.72</c:v>
                      </c:pt>
                      <c:pt idx="57">
                        <c:v>3023.72</c:v>
                      </c:pt>
                      <c:pt idx="58">
                        <c:v>3023.72</c:v>
                      </c:pt>
                      <c:pt idx="59">
                        <c:v>4287.12</c:v>
                      </c:pt>
                      <c:pt idx="60">
                        <c:v>4287.12</c:v>
                      </c:pt>
                      <c:pt idx="61">
                        <c:v>12211.12</c:v>
                      </c:pt>
                      <c:pt idx="62">
                        <c:v>12211.12</c:v>
                      </c:pt>
                      <c:pt idx="63">
                        <c:v>12211.12</c:v>
                      </c:pt>
                      <c:pt idx="64">
                        <c:v>12211.12</c:v>
                      </c:pt>
                      <c:pt idx="65">
                        <c:v>14968.72</c:v>
                      </c:pt>
                      <c:pt idx="66">
                        <c:v>47607.4</c:v>
                      </c:pt>
                      <c:pt idx="67">
                        <c:v>100614.02</c:v>
                      </c:pt>
                      <c:pt idx="68">
                        <c:v>140758.57999999999</c:v>
                      </c:pt>
                      <c:pt idx="69">
                        <c:v>140758.57999999999</c:v>
                      </c:pt>
                      <c:pt idx="70">
                        <c:v>140758.57999999999</c:v>
                      </c:pt>
                      <c:pt idx="71">
                        <c:v>808149.78</c:v>
                      </c:pt>
                      <c:pt idx="72">
                        <c:v>977152.92</c:v>
                      </c:pt>
                      <c:pt idx="73">
                        <c:v>1304442.6399999999</c:v>
                      </c:pt>
                      <c:pt idx="74">
                        <c:v>1841109.58</c:v>
                      </c:pt>
                      <c:pt idx="75">
                        <c:v>1778223.38</c:v>
                      </c:pt>
                      <c:pt idx="76">
                        <c:v>1778223.38</c:v>
                      </c:pt>
                      <c:pt idx="77">
                        <c:v>1778223.38</c:v>
                      </c:pt>
                      <c:pt idx="78">
                        <c:v>1698464.76</c:v>
                      </c:pt>
                      <c:pt idx="79">
                        <c:v>1664971.56</c:v>
                      </c:pt>
                      <c:pt idx="80">
                        <c:v>1618098.42</c:v>
                      </c:pt>
                      <c:pt idx="81">
                        <c:v>1563172.42</c:v>
                      </c:pt>
                      <c:pt idx="82">
                        <c:v>1457268.04</c:v>
                      </c:pt>
                      <c:pt idx="83">
                        <c:v>1457268.04</c:v>
                      </c:pt>
                      <c:pt idx="84">
                        <c:v>1457268.04</c:v>
                      </c:pt>
                      <c:pt idx="85">
                        <c:v>1379549.72</c:v>
                      </c:pt>
                      <c:pt idx="86">
                        <c:v>1318683.2</c:v>
                      </c:pt>
                      <c:pt idx="87">
                        <c:v>1195387.6200000001</c:v>
                      </c:pt>
                      <c:pt idx="88">
                        <c:v>861401.1</c:v>
                      </c:pt>
                      <c:pt idx="89">
                        <c:v>457393.04</c:v>
                      </c:pt>
                      <c:pt idx="90">
                        <c:v>457393.04</c:v>
                      </c:pt>
                      <c:pt idx="91">
                        <c:v>457393.04</c:v>
                      </c:pt>
                      <c:pt idx="92">
                        <c:v>457393.04</c:v>
                      </c:pt>
                      <c:pt idx="93">
                        <c:v>393793.32</c:v>
                      </c:pt>
                      <c:pt idx="94">
                        <c:v>391489.08</c:v>
                      </c:pt>
                      <c:pt idx="95">
                        <c:v>384169.08</c:v>
                      </c:pt>
                      <c:pt idx="96">
                        <c:v>383479.68</c:v>
                      </c:pt>
                      <c:pt idx="97">
                        <c:v>383479.68</c:v>
                      </c:pt>
                      <c:pt idx="98">
                        <c:v>383479.68</c:v>
                      </c:pt>
                      <c:pt idx="99">
                        <c:v>343394.82</c:v>
                      </c:pt>
                      <c:pt idx="100">
                        <c:v>324102.24</c:v>
                      </c:pt>
                      <c:pt idx="101">
                        <c:v>309158.15999999997</c:v>
                      </c:pt>
                      <c:pt idx="102">
                        <c:v>291434.15999999997</c:v>
                      </c:pt>
                      <c:pt idx="103">
                        <c:v>255635.76</c:v>
                      </c:pt>
                      <c:pt idx="104">
                        <c:v>255635.76</c:v>
                      </c:pt>
                      <c:pt idx="105">
                        <c:v>255635.76</c:v>
                      </c:pt>
                      <c:pt idx="106">
                        <c:v>240691.68</c:v>
                      </c:pt>
                      <c:pt idx="107">
                        <c:v>229371.68</c:v>
                      </c:pt>
                      <c:pt idx="108">
                        <c:v>214179.08</c:v>
                      </c:pt>
                      <c:pt idx="109">
                        <c:v>199235</c:v>
                      </c:pt>
                      <c:pt idx="110">
                        <c:v>199235</c:v>
                      </c:pt>
                      <c:pt idx="111">
                        <c:v>199235</c:v>
                      </c:pt>
                      <c:pt idx="112">
                        <c:v>199235</c:v>
                      </c:pt>
                      <c:pt idx="113">
                        <c:v>179771</c:v>
                      </c:pt>
                      <c:pt idx="114">
                        <c:v>166187</c:v>
                      </c:pt>
                      <c:pt idx="115">
                        <c:v>151222.39999999999</c:v>
                      </c:pt>
                      <c:pt idx="116">
                        <c:v>145020.79999999999</c:v>
                      </c:pt>
                      <c:pt idx="117">
                        <c:v>145020.79999999999</c:v>
                      </c:pt>
                      <c:pt idx="118">
                        <c:v>145020.79999999999</c:v>
                      </c:pt>
                      <c:pt idx="119">
                        <c:v>145020.79999999999</c:v>
                      </c:pt>
                      <c:pt idx="120">
                        <c:v>145020.79999999999</c:v>
                      </c:pt>
                      <c:pt idx="121">
                        <c:v>145020.79999999999</c:v>
                      </c:pt>
                      <c:pt idx="122">
                        <c:v>145020.79999999999</c:v>
                      </c:pt>
                      <c:pt idx="123">
                        <c:v>131436.79999999999</c:v>
                      </c:pt>
                      <c:pt idx="124">
                        <c:v>131436.79999999999</c:v>
                      </c:pt>
                      <c:pt idx="125">
                        <c:v>131436.79999999999</c:v>
                      </c:pt>
                      <c:pt idx="126">
                        <c:v>131436.79999999999</c:v>
                      </c:pt>
                      <c:pt idx="127">
                        <c:v>128679.2</c:v>
                      </c:pt>
                      <c:pt idx="128">
                        <c:v>120579.2</c:v>
                      </c:pt>
                      <c:pt idx="129">
                        <c:v>92062.2</c:v>
                      </c:pt>
                      <c:pt idx="130">
                        <c:v>92062.2</c:v>
                      </c:pt>
                      <c:pt idx="131">
                        <c:v>78478.2</c:v>
                      </c:pt>
                      <c:pt idx="132">
                        <c:v>78478.2</c:v>
                      </c:pt>
                      <c:pt idx="133">
                        <c:v>78478.2</c:v>
                      </c:pt>
                      <c:pt idx="134">
                        <c:v>78478.2</c:v>
                      </c:pt>
                      <c:pt idx="135">
                        <c:v>78478.2</c:v>
                      </c:pt>
                      <c:pt idx="136">
                        <c:v>77099.399999999994</c:v>
                      </c:pt>
                      <c:pt idx="137">
                        <c:v>77099.399999999994</c:v>
                      </c:pt>
                      <c:pt idx="138">
                        <c:v>77099.399999999994</c:v>
                      </c:pt>
                      <c:pt idx="139">
                        <c:v>77099.399999999994</c:v>
                      </c:pt>
                      <c:pt idx="140">
                        <c:v>77099.399999999994</c:v>
                      </c:pt>
                      <c:pt idx="141">
                        <c:v>71859.839999999997</c:v>
                      </c:pt>
                      <c:pt idx="142">
                        <c:v>74580</c:v>
                      </c:pt>
                      <c:pt idx="143">
                        <c:v>71822.399999999994</c:v>
                      </c:pt>
                      <c:pt idx="144">
                        <c:v>71822.399999999994</c:v>
                      </c:pt>
                      <c:pt idx="145">
                        <c:v>70720.38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D7E9-4136-BA5C-5AD1512DB9DC}"/>
                  </c:ext>
                </c:extLst>
              </c15:ser>
            </c15:filteredLineSeries>
            <c15:filteredLineSeries>
              <c15:ser>
                <c:idx val="10"/>
                <c:order val="2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Data'!$V$3</c15:sqref>
                        </c15:formulaRef>
                      </c:ext>
                    </c:extLst>
                    <c:strCache>
                      <c:ptCount val="1"/>
                      <c:pt idx="0">
                        <c:v>2022 Total Assessed</c:v>
                      </c:pt>
                    </c:strCache>
                  </c:strRef>
                </c:tx>
                <c:spPr>
                  <a:ln w="28575" cap="rnd">
                    <a:solidFill>
                      <a:schemeClr val="bg1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Data'!$V$5:$V$150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46"/>
                      <c:pt idx="0">
                        <c:v>34221892.700000003</c:v>
                      </c:pt>
                      <c:pt idx="1">
                        <c:v>34221892.700000003</c:v>
                      </c:pt>
                      <c:pt idx="2">
                        <c:v>33841735.590000004</c:v>
                      </c:pt>
                      <c:pt idx="3">
                        <c:v>34121858.560000002</c:v>
                      </c:pt>
                      <c:pt idx="4">
                        <c:v>34259370</c:v>
                      </c:pt>
                      <c:pt idx="5">
                        <c:v>34573482.520000003</c:v>
                      </c:pt>
                      <c:pt idx="6">
                        <c:v>34573482.520000003</c:v>
                      </c:pt>
                      <c:pt idx="7">
                        <c:v>34573482.520000003</c:v>
                      </c:pt>
                      <c:pt idx="8">
                        <c:v>35881001.18</c:v>
                      </c:pt>
                      <c:pt idx="9">
                        <c:v>35779364.039999999</c:v>
                      </c:pt>
                      <c:pt idx="10">
                        <c:v>36000483.270000003</c:v>
                      </c:pt>
                      <c:pt idx="11">
                        <c:v>36238697</c:v>
                      </c:pt>
                      <c:pt idx="12">
                        <c:v>36398565.140000001</c:v>
                      </c:pt>
                      <c:pt idx="13">
                        <c:v>36398565.140000001</c:v>
                      </c:pt>
                      <c:pt idx="14">
                        <c:v>36398565.140000001</c:v>
                      </c:pt>
                      <c:pt idx="15">
                        <c:v>36586656.239999995</c:v>
                      </c:pt>
                      <c:pt idx="16">
                        <c:v>36806588.459999993</c:v>
                      </c:pt>
                      <c:pt idx="17">
                        <c:v>37028097.669999994</c:v>
                      </c:pt>
                      <c:pt idx="18">
                        <c:v>37099496.649999999</c:v>
                      </c:pt>
                      <c:pt idx="19">
                        <c:v>37220453.629999995</c:v>
                      </c:pt>
                      <c:pt idx="20">
                        <c:v>37220453.629999995</c:v>
                      </c:pt>
                      <c:pt idx="21">
                        <c:v>37220453.629999995</c:v>
                      </c:pt>
                      <c:pt idx="22">
                        <c:v>37234204.909999996</c:v>
                      </c:pt>
                      <c:pt idx="23">
                        <c:v>38112477.5</c:v>
                      </c:pt>
                      <c:pt idx="24">
                        <c:v>38323263.460000001</c:v>
                      </c:pt>
                      <c:pt idx="25">
                        <c:v>38531878.560000002</c:v>
                      </c:pt>
                      <c:pt idx="26">
                        <c:v>38659448.640000001</c:v>
                      </c:pt>
                      <c:pt idx="27">
                        <c:v>38659448.640000001</c:v>
                      </c:pt>
                      <c:pt idx="28">
                        <c:v>38659448.640000001</c:v>
                      </c:pt>
                      <c:pt idx="29">
                        <c:v>38809466.57</c:v>
                      </c:pt>
                      <c:pt idx="30">
                        <c:v>38920404.450000003</c:v>
                      </c:pt>
                      <c:pt idx="31">
                        <c:v>39054032.700000003</c:v>
                      </c:pt>
                      <c:pt idx="32">
                        <c:v>39248741.990000002</c:v>
                      </c:pt>
                      <c:pt idx="33">
                        <c:v>39414680.039999999</c:v>
                      </c:pt>
                      <c:pt idx="34">
                        <c:v>39414680.039999999</c:v>
                      </c:pt>
                      <c:pt idx="35">
                        <c:v>39414680.039999999</c:v>
                      </c:pt>
                      <c:pt idx="36">
                        <c:v>39625572.390000001</c:v>
                      </c:pt>
                      <c:pt idx="37">
                        <c:v>39819729.939999998</c:v>
                      </c:pt>
                      <c:pt idx="38">
                        <c:v>39883064.649999999</c:v>
                      </c:pt>
                      <c:pt idx="39">
                        <c:v>39842333.140000001</c:v>
                      </c:pt>
                      <c:pt idx="40">
                        <c:v>40058679.25</c:v>
                      </c:pt>
                      <c:pt idx="41">
                        <c:v>40058679.25</c:v>
                      </c:pt>
                      <c:pt idx="42">
                        <c:v>40058679.25</c:v>
                      </c:pt>
                      <c:pt idx="43">
                        <c:v>40194222.619999997</c:v>
                      </c:pt>
                      <c:pt idx="44">
                        <c:v>40292789.230000004</c:v>
                      </c:pt>
                      <c:pt idx="45">
                        <c:v>40361231.730000004</c:v>
                      </c:pt>
                      <c:pt idx="46">
                        <c:v>40553323.339999996</c:v>
                      </c:pt>
                      <c:pt idx="47">
                        <c:v>40647031.340000004</c:v>
                      </c:pt>
                      <c:pt idx="48">
                        <c:v>40647031.340000004</c:v>
                      </c:pt>
                      <c:pt idx="49">
                        <c:v>40647031.340000004</c:v>
                      </c:pt>
                      <c:pt idx="50">
                        <c:v>40872013.560000002</c:v>
                      </c:pt>
                      <c:pt idx="51">
                        <c:v>41136938.259999998</c:v>
                      </c:pt>
                      <c:pt idx="52">
                        <c:v>41197894.019999996</c:v>
                      </c:pt>
                      <c:pt idx="53">
                        <c:v>41019147.5</c:v>
                      </c:pt>
                      <c:pt idx="54">
                        <c:v>40962697.370000005</c:v>
                      </c:pt>
                      <c:pt idx="55">
                        <c:v>40962697.370000005</c:v>
                      </c:pt>
                      <c:pt idx="56">
                        <c:v>40962697.370000005</c:v>
                      </c:pt>
                      <c:pt idx="57">
                        <c:v>40962697.370000005</c:v>
                      </c:pt>
                      <c:pt idx="58">
                        <c:v>40925821.100000001</c:v>
                      </c:pt>
                      <c:pt idx="59">
                        <c:v>40919747.170000002</c:v>
                      </c:pt>
                      <c:pt idx="60">
                        <c:v>40799047.769999996</c:v>
                      </c:pt>
                      <c:pt idx="61">
                        <c:v>40808276.409999996</c:v>
                      </c:pt>
                      <c:pt idx="62">
                        <c:v>40808276.409999996</c:v>
                      </c:pt>
                      <c:pt idx="63">
                        <c:v>40808276.409999996</c:v>
                      </c:pt>
                      <c:pt idx="64">
                        <c:v>40828979.780000001</c:v>
                      </c:pt>
                      <c:pt idx="65">
                        <c:v>40646857.780000001</c:v>
                      </c:pt>
                      <c:pt idx="66">
                        <c:v>40551711.830000006</c:v>
                      </c:pt>
                      <c:pt idx="67">
                        <c:v>40429426.979999997</c:v>
                      </c:pt>
                      <c:pt idx="68">
                        <c:v>40337377.179999992</c:v>
                      </c:pt>
                      <c:pt idx="69">
                        <c:v>40337377.179999992</c:v>
                      </c:pt>
                      <c:pt idx="70">
                        <c:v>40337377.179999992</c:v>
                      </c:pt>
                      <c:pt idx="71">
                        <c:v>40291795.960000001</c:v>
                      </c:pt>
                      <c:pt idx="72">
                        <c:v>40177867.840000004</c:v>
                      </c:pt>
                      <c:pt idx="73">
                        <c:v>38954102.149999999</c:v>
                      </c:pt>
                      <c:pt idx="74">
                        <c:v>39509415.890000001</c:v>
                      </c:pt>
                      <c:pt idx="75">
                        <c:v>39511713.890000001</c:v>
                      </c:pt>
                      <c:pt idx="76">
                        <c:v>39511713.890000001</c:v>
                      </c:pt>
                      <c:pt idx="77">
                        <c:v>39511713.890000001</c:v>
                      </c:pt>
                      <c:pt idx="78">
                        <c:v>39508526.329999998</c:v>
                      </c:pt>
                      <c:pt idx="79">
                        <c:v>39525844.089999996</c:v>
                      </c:pt>
                      <c:pt idx="80">
                        <c:v>39540939.880000003</c:v>
                      </c:pt>
                      <c:pt idx="81">
                        <c:v>39555546.299999997</c:v>
                      </c:pt>
                      <c:pt idx="82">
                        <c:v>39531365.700000003</c:v>
                      </c:pt>
                      <c:pt idx="83">
                        <c:v>39531365.700000003</c:v>
                      </c:pt>
                      <c:pt idx="84">
                        <c:v>39531365.700000003</c:v>
                      </c:pt>
                      <c:pt idx="85">
                        <c:v>39533825.940000005</c:v>
                      </c:pt>
                      <c:pt idx="86">
                        <c:v>39494417.710000001</c:v>
                      </c:pt>
                      <c:pt idx="87">
                        <c:v>39489507.399999999</c:v>
                      </c:pt>
                      <c:pt idx="88">
                        <c:v>39475603.119999997</c:v>
                      </c:pt>
                      <c:pt idx="89">
                        <c:v>39144438.340000004</c:v>
                      </c:pt>
                      <c:pt idx="90">
                        <c:v>39144438.340000004</c:v>
                      </c:pt>
                      <c:pt idx="91">
                        <c:v>39144438.340000004</c:v>
                      </c:pt>
                      <c:pt idx="92">
                        <c:v>39144438.340000004</c:v>
                      </c:pt>
                      <c:pt idx="93">
                        <c:v>39124033.759999998</c:v>
                      </c:pt>
                      <c:pt idx="94">
                        <c:v>39124493.359999999</c:v>
                      </c:pt>
                      <c:pt idx="95">
                        <c:v>39133471.670000002</c:v>
                      </c:pt>
                      <c:pt idx="96">
                        <c:v>39124998.390000001</c:v>
                      </c:pt>
                      <c:pt idx="97">
                        <c:v>39124998.390000001</c:v>
                      </c:pt>
                      <c:pt idx="98">
                        <c:v>39124998.390000001</c:v>
                      </c:pt>
                      <c:pt idx="99">
                        <c:v>39112098.600000001</c:v>
                      </c:pt>
                      <c:pt idx="100">
                        <c:v>39099213.839999996</c:v>
                      </c:pt>
                      <c:pt idx="101">
                        <c:v>39077275.420000002</c:v>
                      </c:pt>
                      <c:pt idx="102">
                        <c:v>39054189.100000001</c:v>
                      </c:pt>
                      <c:pt idx="103">
                        <c:v>39053405.979999997</c:v>
                      </c:pt>
                      <c:pt idx="104">
                        <c:v>39053405.979999997</c:v>
                      </c:pt>
                      <c:pt idx="105">
                        <c:v>39053405.979999997</c:v>
                      </c:pt>
                      <c:pt idx="106">
                        <c:v>39036196.240000002</c:v>
                      </c:pt>
                      <c:pt idx="107">
                        <c:v>39028221.440000005</c:v>
                      </c:pt>
                      <c:pt idx="108">
                        <c:v>39013428.649999999</c:v>
                      </c:pt>
                      <c:pt idx="109">
                        <c:v>39027299.649999999</c:v>
                      </c:pt>
                      <c:pt idx="110">
                        <c:v>39027299.649999999</c:v>
                      </c:pt>
                      <c:pt idx="111">
                        <c:v>39027299.649999999</c:v>
                      </c:pt>
                      <c:pt idx="112">
                        <c:v>39027299.649999999</c:v>
                      </c:pt>
                      <c:pt idx="113">
                        <c:v>39028787.140000001</c:v>
                      </c:pt>
                      <c:pt idx="114">
                        <c:v>39030855.339999996</c:v>
                      </c:pt>
                      <c:pt idx="115">
                        <c:v>39016247.719999999</c:v>
                      </c:pt>
                      <c:pt idx="116">
                        <c:v>39015945.32</c:v>
                      </c:pt>
                      <c:pt idx="117">
                        <c:v>39013029.399999999</c:v>
                      </c:pt>
                      <c:pt idx="118">
                        <c:v>39013029.399999999</c:v>
                      </c:pt>
                      <c:pt idx="119">
                        <c:v>39013029.399999999</c:v>
                      </c:pt>
                      <c:pt idx="120">
                        <c:v>39060489.589999996</c:v>
                      </c:pt>
                      <c:pt idx="121">
                        <c:v>39060489.589999996</c:v>
                      </c:pt>
                      <c:pt idx="122">
                        <c:v>39063732.990000002</c:v>
                      </c:pt>
                      <c:pt idx="123">
                        <c:v>39077603.989999995</c:v>
                      </c:pt>
                      <c:pt idx="124">
                        <c:v>39077603.989999995</c:v>
                      </c:pt>
                      <c:pt idx="125">
                        <c:v>39077603.989999995</c:v>
                      </c:pt>
                      <c:pt idx="126">
                        <c:v>39077603.989999995</c:v>
                      </c:pt>
                      <c:pt idx="127">
                        <c:v>39078464.990000002</c:v>
                      </c:pt>
                      <c:pt idx="128">
                        <c:v>39092728.190000005</c:v>
                      </c:pt>
                      <c:pt idx="129">
                        <c:v>39065752.229999997</c:v>
                      </c:pt>
                      <c:pt idx="130">
                        <c:v>39066432.269999996</c:v>
                      </c:pt>
                      <c:pt idx="131">
                        <c:v>39066779.590000004</c:v>
                      </c:pt>
                      <c:pt idx="132">
                        <c:v>39066779.590000004</c:v>
                      </c:pt>
                      <c:pt idx="133">
                        <c:v>39066779.590000004</c:v>
                      </c:pt>
                      <c:pt idx="134">
                        <c:v>39065688.790000007</c:v>
                      </c:pt>
                      <c:pt idx="135">
                        <c:v>39055696.350000001</c:v>
                      </c:pt>
                      <c:pt idx="136">
                        <c:v>39055696.350000001</c:v>
                      </c:pt>
                      <c:pt idx="137">
                        <c:v>39055696.350000001</c:v>
                      </c:pt>
                      <c:pt idx="138">
                        <c:v>39055696.350000001</c:v>
                      </c:pt>
                      <c:pt idx="139">
                        <c:v>39055696.350000001</c:v>
                      </c:pt>
                      <c:pt idx="140">
                        <c:v>39055696.350000001</c:v>
                      </c:pt>
                      <c:pt idx="141">
                        <c:v>39050683.470000006</c:v>
                      </c:pt>
                      <c:pt idx="142">
                        <c:v>39040630.239999995</c:v>
                      </c:pt>
                      <c:pt idx="143">
                        <c:v>39054214.240000002</c:v>
                      </c:pt>
                      <c:pt idx="144">
                        <c:v>39051732.400000006</c:v>
                      </c:pt>
                      <c:pt idx="145">
                        <c:v>39049447.299999997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D7E9-4136-BA5C-5AD1512DB9DC}"/>
                  </c:ext>
                </c:extLst>
              </c15:ser>
            </c15:filteredLineSeries>
            <c15:filteredLineSeries>
              <c15:ser>
                <c:idx val="21"/>
                <c:order val="2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Data'!$W$3</c15:sqref>
                        </c15:formulaRef>
                      </c:ext>
                    </c:extLst>
                    <c:strCache>
                      <c:ptCount val="1"/>
                      <c:pt idx="0">
                        <c:v>2022 Cumulative Avg per Finalized Student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Data'!$W$5:$W$150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46"/>
                      <c:pt idx="2">
                        <c:v>2638.0829213483148</c:v>
                      </c:pt>
                      <c:pt idx="3">
                        <c:v>2808.5823868312759</c:v>
                      </c:pt>
                      <c:pt idx="4">
                        <c:v>2889.4373088685015</c:v>
                      </c:pt>
                      <c:pt idx="5">
                        <c:v>2939.4311398963728</c:v>
                      </c:pt>
                      <c:pt idx="6">
                        <c:v>2939.4311398963728</c:v>
                      </c:pt>
                      <c:pt idx="7">
                        <c:v>2939.4311398963728</c:v>
                      </c:pt>
                      <c:pt idx="8">
                        <c:v>3029.4298712446348</c:v>
                      </c:pt>
                      <c:pt idx="9">
                        <c:v>3070.855813953488</c:v>
                      </c:pt>
                      <c:pt idx="10">
                        <c:v>3105.0465957446809</c:v>
                      </c:pt>
                      <c:pt idx="11">
                        <c:v>3208.0357142857142</c:v>
                      </c:pt>
                      <c:pt idx="12">
                        <c:v>3291.5405438066464</c:v>
                      </c:pt>
                      <c:pt idx="13">
                        <c:v>3291.5405438066464</c:v>
                      </c:pt>
                      <c:pt idx="14">
                        <c:v>3291.5405438066464</c:v>
                      </c:pt>
                      <c:pt idx="15">
                        <c:v>3432.2839541160597</c:v>
                      </c:pt>
                      <c:pt idx="16">
                        <c:v>3517.2845886889463</c:v>
                      </c:pt>
                      <c:pt idx="17">
                        <c:v>3571.5742460796141</c:v>
                      </c:pt>
                      <c:pt idx="18">
                        <c:v>3669.9086748329623</c:v>
                      </c:pt>
                      <c:pt idx="19">
                        <c:v>3717.443242392445</c:v>
                      </c:pt>
                      <c:pt idx="20">
                        <c:v>3717.443242392445</c:v>
                      </c:pt>
                      <c:pt idx="21">
                        <c:v>3717.443242392445</c:v>
                      </c:pt>
                      <c:pt idx="22">
                        <c:v>3723.0124372093023</c:v>
                      </c:pt>
                      <c:pt idx="23">
                        <c:v>3712.7914199134207</c:v>
                      </c:pt>
                      <c:pt idx="24">
                        <c:v>3864.7330414386238</c:v>
                      </c:pt>
                      <c:pt idx="25">
                        <c:v>3905.1263562453805</c:v>
                      </c:pt>
                      <c:pt idx="26">
                        <c:v>3844.9079279279276</c:v>
                      </c:pt>
                      <c:pt idx="27">
                        <c:v>3844.9079279279276</c:v>
                      </c:pt>
                      <c:pt idx="28">
                        <c:v>3844.9079279279276</c:v>
                      </c:pt>
                      <c:pt idx="29">
                        <c:v>3784.8438187311176</c:v>
                      </c:pt>
                      <c:pt idx="30">
                        <c:v>3818.5540645879732</c:v>
                      </c:pt>
                      <c:pt idx="31">
                        <c:v>3863.9909580528224</c:v>
                      </c:pt>
                      <c:pt idx="32">
                        <c:v>3904.1828474903477</c:v>
                      </c:pt>
                      <c:pt idx="33">
                        <c:v>3918.4158570119157</c:v>
                      </c:pt>
                      <c:pt idx="34">
                        <c:v>3918.4158570119157</c:v>
                      </c:pt>
                      <c:pt idx="35">
                        <c:v>3918.4158570119157</c:v>
                      </c:pt>
                      <c:pt idx="36">
                        <c:v>3968.3636956521741</c:v>
                      </c:pt>
                      <c:pt idx="37">
                        <c:v>3983.6171610011211</c:v>
                      </c:pt>
                      <c:pt idx="38">
                        <c:v>4025.5803019121104</c:v>
                      </c:pt>
                      <c:pt idx="39">
                        <c:v>4020.0709420970265</c:v>
                      </c:pt>
                      <c:pt idx="40">
                        <c:v>4051.7801173364624</c:v>
                      </c:pt>
                      <c:pt idx="41">
                        <c:v>4051.7801173364624</c:v>
                      </c:pt>
                      <c:pt idx="42">
                        <c:v>4051.7801173364624</c:v>
                      </c:pt>
                      <c:pt idx="43">
                        <c:v>4057.5888418880577</c:v>
                      </c:pt>
                      <c:pt idx="44">
                        <c:v>4045.6943019135365</c:v>
                      </c:pt>
                      <c:pt idx="45">
                        <c:v>4024.3968867512021</c:v>
                      </c:pt>
                      <c:pt idx="46">
                        <c:v>4333.3902238003011</c:v>
                      </c:pt>
                      <c:pt idx="47">
                        <c:v>4009.2430422794123</c:v>
                      </c:pt>
                      <c:pt idx="48">
                        <c:v>4009.2430422794123</c:v>
                      </c:pt>
                      <c:pt idx="49">
                        <c:v>4009.2430422794123</c:v>
                      </c:pt>
                      <c:pt idx="50">
                        <c:v>3943.2199109748981</c:v>
                      </c:pt>
                      <c:pt idx="51">
                        <c:v>3941.8705606868739</c:v>
                      </c:pt>
                      <c:pt idx="52">
                        <c:v>3941.1571889753727</c:v>
                      </c:pt>
                      <c:pt idx="53">
                        <c:v>3944.9684326097931</c:v>
                      </c:pt>
                      <c:pt idx="54">
                        <c:v>3949.66</c:v>
                      </c:pt>
                      <c:pt idx="55">
                        <c:v>3949.66</c:v>
                      </c:pt>
                      <c:pt idx="56">
                        <c:v>3949.66</c:v>
                      </c:pt>
                      <c:pt idx="57">
                        <c:v>3949.66</c:v>
                      </c:pt>
                      <c:pt idx="58">
                        <c:v>3955.7728494293779</c:v>
                      </c:pt>
                      <c:pt idx="59">
                        <c:v>3958.5866654465594</c:v>
                      </c:pt>
                      <c:pt idx="60">
                        <c:v>3948.3621219395104</c:v>
                      </c:pt>
                      <c:pt idx="61">
                        <c:v>3941.105694790554</c:v>
                      </c:pt>
                      <c:pt idx="62">
                        <c:v>3941.105694790554</c:v>
                      </c:pt>
                      <c:pt idx="63">
                        <c:v>3941.105694790554</c:v>
                      </c:pt>
                      <c:pt idx="64">
                        <c:v>3950.4950726676043</c:v>
                      </c:pt>
                      <c:pt idx="65">
                        <c:v>3953.3790670823232</c:v>
                      </c:pt>
                      <c:pt idx="66">
                        <c:v>3953.9408444749179</c:v>
                      </c:pt>
                      <c:pt idx="67">
                        <c:v>3945.7218381607122</c:v>
                      </c:pt>
                      <c:pt idx="68">
                        <c:v>3923.2970144799378</c:v>
                      </c:pt>
                      <c:pt idx="69">
                        <c:v>3923.2970144799378</c:v>
                      </c:pt>
                      <c:pt idx="70">
                        <c:v>3923.2970144799378</c:v>
                      </c:pt>
                      <c:pt idx="71">
                        <c:v>3936.0573168370088</c:v>
                      </c:pt>
                      <c:pt idx="72">
                        <c:v>3924.0448392484345</c:v>
                      </c:pt>
                      <c:pt idx="73">
                        <c:v>3926.3384617791216</c:v>
                      </c:pt>
                      <c:pt idx="74">
                        <c:v>3926.2358046695854</c:v>
                      </c:pt>
                      <c:pt idx="75">
                        <c:v>3929.7532295355131</c:v>
                      </c:pt>
                      <c:pt idx="76">
                        <c:v>3929.7532295355131</c:v>
                      </c:pt>
                      <c:pt idx="77">
                        <c:v>3929.7532295355131</c:v>
                      </c:pt>
                      <c:pt idx="78">
                        <c:v>3931.4425257356761</c:v>
                      </c:pt>
                      <c:pt idx="79">
                        <c:v>3936.725977955703</c:v>
                      </c:pt>
                      <c:pt idx="80">
                        <c:v>3936.396227806043</c:v>
                      </c:pt>
                      <c:pt idx="81">
                        <c:v>3939.4920902489625</c:v>
                      </c:pt>
                      <c:pt idx="82">
                        <c:v>3941.6360325186415</c:v>
                      </c:pt>
                      <c:pt idx="83">
                        <c:v>3941.6360325186415</c:v>
                      </c:pt>
                      <c:pt idx="84">
                        <c:v>3941.6360325186415</c:v>
                      </c:pt>
                      <c:pt idx="85">
                        <c:v>3944.0555170630819</c:v>
                      </c:pt>
                      <c:pt idx="86">
                        <c:v>3942.5627712337259</c:v>
                      </c:pt>
                      <c:pt idx="87">
                        <c:v>3947.5306270627066</c:v>
                      </c:pt>
                      <c:pt idx="88">
                        <c:v>3934.9814668705399</c:v>
                      </c:pt>
                      <c:pt idx="89">
                        <c:v>3932.5746348657449</c:v>
                      </c:pt>
                      <c:pt idx="90">
                        <c:v>3932.5746348657449</c:v>
                      </c:pt>
                      <c:pt idx="91">
                        <c:v>3932.5746348657449</c:v>
                      </c:pt>
                      <c:pt idx="92">
                        <c:v>3932.5746348657449</c:v>
                      </c:pt>
                      <c:pt idx="93">
                        <c:v>3918.6894482130201</c:v>
                      </c:pt>
                      <c:pt idx="94">
                        <c:v>3917.7482329723712</c:v>
                      </c:pt>
                      <c:pt idx="95">
                        <c:v>3916.764482444602</c:v>
                      </c:pt>
                      <c:pt idx="96">
                        <c:v>3921.4063101387624</c:v>
                      </c:pt>
                      <c:pt idx="97">
                        <c:v>3921.4063101387624</c:v>
                      </c:pt>
                      <c:pt idx="98">
                        <c:v>3921.4063101387624</c:v>
                      </c:pt>
                      <c:pt idx="99">
                        <c:v>3919.8728702954272</c:v>
                      </c:pt>
                      <c:pt idx="100">
                        <c:v>3919.7451729718787</c:v>
                      </c:pt>
                      <c:pt idx="101">
                        <c:v>3910.7990220024226</c:v>
                      </c:pt>
                      <c:pt idx="102">
                        <c:v>3909.3771614530779</c:v>
                      </c:pt>
                      <c:pt idx="103">
                        <c:v>3913.3225310323942</c:v>
                      </c:pt>
                      <c:pt idx="104">
                        <c:v>3913.3225310323942</c:v>
                      </c:pt>
                      <c:pt idx="105">
                        <c:v>3913.3225310323942</c:v>
                      </c:pt>
                      <c:pt idx="106">
                        <c:v>3913.7980468355709</c:v>
                      </c:pt>
                      <c:pt idx="107">
                        <c:v>3913.4325814915737</c:v>
                      </c:pt>
                      <c:pt idx="108">
                        <c:v>3912.9384774492987</c:v>
                      </c:pt>
                      <c:pt idx="109">
                        <c:v>3915.0558186220114</c:v>
                      </c:pt>
                      <c:pt idx="110">
                        <c:v>3918.2179030792527</c:v>
                      </c:pt>
                      <c:pt idx="111">
                        <c:v>3918.2179030792527</c:v>
                      </c:pt>
                      <c:pt idx="112">
                        <c:v>3918.2179030792527</c:v>
                      </c:pt>
                      <c:pt idx="113">
                        <c:v>3918.7448935311331</c:v>
                      </c:pt>
                      <c:pt idx="114">
                        <c:v>3924.1394847964439</c:v>
                      </c:pt>
                      <c:pt idx="115">
                        <c:v>3923.9817202020204</c:v>
                      </c:pt>
                      <c:pt idx="116">
                        <c:v>3924.3858626262627</c:v>
                      </c:pt>
                      <c:pt idx="117">
                        <c:v>3923.6949924250075</c:v>
                      </c:pt>
                      <c:pt idx="118">
                        <c:v>3923.6949924250075</c:v>
                      </c:pt>
                      <c:pt idx="119">
                        <c:v>3923.6949924250075</c:v>
                      </c:pt>
                      <c:pt idx="120">
                        <c:v>3928.0481161029779</c:v>
                      </c:pt>
                      <c:pt idx="121">
                        <c:v>3928.0481161029779</c:v>
                      </c:pt>
                      <c:pt idx="122">
                        <c:v>3929.5829125429204</c:v>
                      </c:pt>
                      <c:pt idx="123">
                        <c:v>3932.9868657168836</c:v>
                      </c:pt>
                      <c:pt idx="124">
                        <c:v>3932.9868657168836</c:v>
                      </c:pt>
                      <c:pt idx="125">
                        <c:v>3932.9868657168836</c:v>
                      </c:pt>
                      <c:pt idx="126">
                        <c:v>3932.9868657168836</c:v>
                      </c:pt>
                      <c:pt idx="127">
                        <c:v>3933.584206060606</c:v>
                      </c:pt>
                      <c:pt idx="128">
                        <c:v>3935.5772721761978</c:v>
                      </c:pt>
                      <c:pt idx="129">
                        <c:v>3934.926418181818</c:v>
                      </c:pt>
                      <c:pt idx="130">
                        <c:v>3937.3126682838083</c:v>
                      </c:pt>
                      <c:pt idx="131">
                        <c:v>3937.9658953112366</c:v>
                      </c:pt>
                      <c:pt idx="132">
                        <c:v>3937.9658953112366</c:v>
                      </c:pt>
                      <c:pt idx="133">
                        <c:v>3937.9658953112366</c:v>
                      </c:pt>
                      <c:pt idx="134">
                        <c:v>3937.8556689571546</c:v>
                      </c:pt>
                      <c:pt idx="135">
                        <c:v>3937.059666599313</c:v>
                      </c:pt>
                      <c:pt idx="136">
                        <c:v>3938.0236843168959</c:v>
                      </c:pt>
                      <c:pt idx="137">
                        <c:v>3938.0236843168959</c:v>
                      </c:pt>
                      <c:pt idx="138">
                        <c:v>3938.0236843168959</c:v>
                      </c:pt>
                      <c:pt idx="139">
                        <c:v>3938.0236843168959</c:v>
                      </c:pt>
                      <c:pt idx="140">
                        <c:v>3938.0236843168959</c:v>
                      </c:pt>
                      <c:pt idx="141">
                        <c:v>3938.0236843168959</c:v>
                      </c:pt>
                      <c:pt idx="142">
                        <c:v>3936.9943997574774</c:v>
                      </c:pt>
                      <c:pt idx="143">
                        <c:v>3937.2730578011319</c:v>
                      </c:pt>
                      <c:pt idx="144">
                        <c:v>3937.0222655618436</c:v>
                      </c:pt>
                      <c:pt idx="145">
                        <c:v>3937.3005821121778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D7E9-4136-BA5C-5AD1512DB9DC}"/>
                  </c:ext>
                </c:extLst>
              </c15:ser>
            </c15:filteredLineSeries>
            <c15:filteredLineSeries>
              <c15:ser>
                <c:idx val="22"/>
                <c:order val="2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Data'!$X$3</c15:sqref>
                        </c15:formulaRef>
                      </c:ext>
                    </c:extLst>
                    <c:strCache>
                      <c:ptCount val="1"/>
                      <c:pt idx="0">
                        <c:v>2022 Cumulative Avg per Assessed Student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Data'!$X$5:$X$150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46"/>
                      <c:pt idx="0">
                        <c:v>4760.9756121313303</c:v>
                      </c:pt>
                      <c:pt idx="1">
                        <c:v>4760.9756121313303</c:v>
                      </c:pt>
                      <c:pt idx="2">
                        <c:v>4665.8948834964849</c:v>
                      </c:pt>
                      <c:pt idx="3">
                        <c:v>4675.5081611400383</c:v>
                      </c:pt>
                      <c:pt idx="4">
                        <c:v>4663.0420579828506</c:v>
                      </c:pt>
                      <c:pt idx="5">
                        <c:v>4668.307118552525</c:v>
                      </c:pt>
                      <c:pt idx="6">
                        <c:v>4668.307118552525</c:v>
                      </c:pt>
                      <c:pt idx="7">
                        <c:v>4668.307118552525</c:v>
                      </c:pt>
                      <c:pt idx="8">
                        <c:v>4809.7856809651475</c:v>
                      </c:pt>
                      <c:pt idx="9">
                        <c:v>4767.4036029313793</c:v>
                      </c:pt>
                      <c:pt idx="10">
                        <c:v>4756.306416963932</c:v>
                      </c:pt>
                      <c:pt idx="11">
                        <c:v>4750.7468536969063</c:v>
                      </c:pt>
                      <c:pt idx="12">
                        <c:v>4740.0136918869648</c:v>
                      </c:pt>
                      <c:pt idx="13">
                        <c:v>4740.0136918869648</c:v>
                      </c:pt>
                      <c:pt idx="14">
                        <c:v>4740.0136918869648</c:v>
                      </c:pt>
                      <c:pt idx="15">
                        <c:v>4736.1367300970869</c:v>
                      </c:pt>
                      <c:pt idx="16">
                        <c:v>4739.4525444244136</c:v>
                      </c:pt>
                      <c:pt idx="17">
                        <c:v>4732.0252613418525</c:v>
                      </c:pt>
                      <c:pt idx="18">
                        <c:v>4720.6383318488352</c:v>
                      </c:pt>
                      <c:pt idx="19">
                        <c:v>4709.6613475895219</c:v>
                      </c:pt>
                      <c:pt idx="20">
                        <c:v>4709.6613475895219</c:v>
                      </c:pt>
                      <c:pt idx="21">
                        <c:v>4709.6613475895219</c:v>
                      </c:pt>
                      <c:pt idx="22">
                        <c:v>4682.3698327464781</c:v>
                      </c:pt>
                      <c:pt idx="23">
                        <c:v>4718.6427510214189</c:v>
                      </c:pt>
                      <c:pt idx="24">
                        <c:v>4710.9113042409344</c:v>
                      </c:pt>
                      <c:pt idx="25">
                        <c:v>4711.6505942773301</c:v>
                      </c:pt>
                      <c:pt idx="26">
                        <c:v>4671.8366936555894</c:v>
                      </c:pt>
                      <c:pt idx="27">
                        <c:v>4671.8366936555894</c:v>
                      </c:pt>
                      <c:pt idx="28">
                        <c:v>4671.8366936555894</c:v>
                      </c:pt>
                      <c:pt idx="29">
                        <c:v>4587.4073959810876</c:v>
                      </c:pt>
                      <c:pt idx="30">
                        <c:v>4543.5914604249365</c:v>
                      </c:pt>
                      <c:pt idx="31">
                        <c:v>4500.8681226230265</c:v>
                      </c:pt>
                      <c:pt idx="32">
                        <c:v>4472.7911099715102</c:v>
                      </c:pt>
                      <c:pt idx="33">
                        <c:v>4450.6187940379405</c:v>
                      </c:pt>
                      <c:pt idx="34">
                        <c:v>4450.6187940379405</c:v>
                      </c:pt>
                      <c:pt idx="35">
                        <c:v>4450.6187940379405</c:v>
                      </c:pt>
                      <c:pt idx="36">
                        <c:v>4416.089645603477</c:v>
                      </c:pt>
                      <c:pt idx="37">
                        <c:v>4398.5120888103393</c:v>
                      </c:pt>
                      <c:pt idx="38">
                        <c:v>4364.5288520463992</c:v>
                      </c:pt>
                      <c:pt idx="39">
                        <c:v>4332.5721117877338</c:v>
                      </c:pt>
                      <c:pt idx="40">
                        <c:v>4319.9265879434915</c:v>
                      </c:pt>
                      <c:pt idx="41">
                        <c:v>4319.9265879434915</c:v>
                      </c:pt>
                      <c:pt idx="42">
                        <c:v>4319.9265879434915</c:v>
                      </c:pt>
                      <c:pt idx="43">
                        <c:v>4282.3591114425735</c:v>
                      </c:pt>
                      <c:pt idx="44">
                        <c:v>4249.8459265900228</c:v>
                      </c:pt>
                      <c:pt idx="45">
                        <c:v>4220.1204234629868</c:v>
                      </c:pt>
                      <c:pt idx="46">
                        <c:v>4190.2586629468897</c:v>
                      </c:pt>
                      <c:pt idx="47">
                        <c:v>4159.1150455336137</c:v>
                      </c:pt>
                      <c:pt idx="48">
                        <c:v>4159.1150455336137</c:v>
                      </c:pt>
                      <c:pt idx="49">
                        <c:v>4159.1150455336137</c:v>
                      </c:pt>
                      <c:pt idx="50">
                        <c:v>4111.4589638869329</c:v>
                      </c:pt>
                      <c:pt idx="51">
                        <c:v>4097.7127462894705</c:v>
                      </c:pt>
                      <c:pt idx="52">
                        <c:v>4095.6252132418726</c:v>
                      </c:pt>
                      <c:pt idx="53">
                        <c:v>4084.7587631945826</c:v>
                      </c:pt>
                      <c:pt idx="54">
                        <c:v>4077.1073325370762</c:v>
                      </c:pt>
                      <c:pt idx="55">
                        <c:v>4077.1073325370762</c:v>
                      </c:pt>
                      <c:pt idx="56">
                        <c:v>4077.1073325370762</c:v>
                      </c:pt>
                      <c:pt idx="57">
                        <c:v>4077.1073325370762</c:v>
                      </c:pt>
                      <c:pt idx="58">
                        <c:v>4064.9405145013907</c:v>
                      </c:pt>
                      <c:pt idx="59">
                        <c:v>4061.9165346436371</c:v>
                      </c:pt>
                      <c:pt idx="60">
                        <c:v>4055.5713489065602</c:v>
                      </c:pt>
                      <c:pt idx="61">
                        <c:v>4054.8764318362478</c:v>
                      </c:pt>
                      <c:pt idx="62">
                        <c:v>4054.8764318362478</c:v>
                      </c:pt>
                      <c:pt idx="63">
                        <c:v>4054.8764318362478</c:v>
                      </c:pt>
                      <c:pt idx="64">
                        <c:v>4052.5041965260548</c:v>
                      </c:pt>
                      <c:pt idx="65">
                        <c:v>4039.2385749776408</c:v>
                      </c:pt>
                      <c:pt idx="66">
                        <c:v>4034.1933774373265</c:v>
                      </c:pt>
                      <c:pt idx="67">
                        <c:v>4006.0867003567178</c:v>
                      </c:pt>
                      <c:pt idx="68">
                        <c:v>3993.0090259354574</c:v>
                      </c:pt>
                      <c:pt idx="69">
                        <c:v>3993.0090259354574</c:v>
                      </c:pt>
                      <c:pt idx="70">
                        <c:v>3993.0090259354574</c:v>
                      </c:pt>
                      <c:pt idx="71">
                        <c:v>3990.47201743092</c:v>
                      </c:pt>
                      <c:pt idx="72">
                        <c:v>3968.9684717968985</c:v>
                      </c:pt>
                      <c:pt idx="73">
                        <c:v>3963.1806033167159</c:v>
                      </c:pt>
                      <c:pt idx="74">
                        <c:v>3963.2275945430838</c:v>
                      </c:pt>
                      <c:pt idx="75">
                        <c:v>3963.0605707121363</c:v>
                      </c:pt>
                      <c:pt idx="76">
                        <c:v>3963.0605707121363</c:v>
                      </c:pt>
                      <c:pt idx="77">
                        <c:v>3963.0605707121363</c:v>
                      </c:pt>
                      <c:pt idx="78">
                        <c:v>3962.3434289439374</c:v>
                      </c:pt>
                      <c:pt idx="79">
                        <c:v>3966.0690437487456</c:v>
                      </c:pt>
                      <c:pt idx="80">
                        <c:v>3944.2334044887784</c:v>
                      </c:pt>
                      <c:pt idx="81">
                        <c:v>3940.5804243873276</c:v>
                      </c:pt>
                      <c:pt idx="82">
                        <c:v>3939.3488490284008</c:v>
                      </c:pt>
                      <c:pt idx="83">
                        <c:v>3939.3488490284008</c:v>
                      </c:pt>
                      <c:pt idx="84">
                        <c:v>3939.3488490284008</c:v>
                      </c:pt>
                      <c:pt idx="85">
                        <c:v>3938.0242992329918</c:v>
                      </c:pt>
                      <c:pt idx="86">
                        <c:v>3926.2767382443585</c:v>
                      </c:pt>
                      <c:pt idx="87">
                        <c:v>3926.95976531424</c:v>
                      </c:pt>
                      <c:pt idx="88">
                        <c:v>3926.3579789138648</c:v>
                      </c:pt>
                      <c:pt idx="89">
                        <c:v>3921.895435327122</c:v>
                      </c:pt>
                      <c:pt idx="90">
                        <c:v>3921.895435327122</c:v>
                      </c:pt>
                      <c:pt idx="91">
                        <c:v>3921.895435327122</c:v>
                      </c:pt>
                      <c:pt idx="92">
                        <c:v>3921.895435327122</c:v>
                      </c:pt>
                      <c:pt idx="93">
                        <c:v>3915.9277109398458</c:v>
                      </c:pt>
                      <c:pt idx="94">
                        <c:v>3915.9737123411069</c:v>
                      </c:pt>
                      <c:pt idx="95">
                        <c:v>3907.485938092861</c:v>
                      </c:pt>
                      <c:pt idx="96">
                        <c:v>3911.7174955009</c:v>
                      </c:pt>
                      <c:pt idx="97">
                        <c:v>3911.7174955009</c:v>
                      </c:pt>
                      <c:pt idx="98">
                        <c:v>3911.7174955009</c:v>
                      </c:pt>
                      <c:pt idx="99">
                        <c:v>3910.8187781221877</c:v>
                      </c:pt>
                      <c:pt idx="100">
                        <c:v>3912.2687452471478</c:v>
                      </c:pt>
                      <c:pt idx="101">
                        <c:v>3912.0307758534391</c:v>
                      </c:pt>
                      <c:pt idx="102">
                        <c:v>3907.7635681408847</c:v>
                      </c:pt>
                      <c:pt idx="103">
                        <c:v>3910.032637164597</c:v>
                      </c:pt>
                      <c:pt idx="104">
                        <c:v>3910.032637164597</c:v>
                      </c:pt>
                      <c:pt idx="105">
                        <c:v>3910.032637164597</c:v>
                      </c:pt>
                      <c:pt idx="106">
                        <c:v>3909.8754246794874</c:v>
                      </c:pt>
                      <c:pt idx="107">
                        <c:v>3909.0766666666673</c:v>
                      </c:pt>
                      <c:pt idx="108">
                        <c:v>3907.5950170272436</c:v>
                      </c:pt>
                      <c:pt idx="109">
                        <c:v>3908.9843399439101</c:v>
                      </c:pt>
                      <c:pt idx="110">
                        <c:v>3912.119050721732</c:v>
                      </c:pt>
                      <c:pt idx="111">
                        <c:v>3912.119050721732</c:v>
                      </c:pt>
                      <c:pt idx="112">
                        <c:v>3912.119050721732</c:v>
                      </c:pt>
                      <c:pt idx="113">
                        <c:v>3911.4839787532574</c:v>
                      </c:pt>
                      <c:pt idx="114">
                        <c:v>3916.0083615932572</c:v>
                      </c:pt>
                      <c:pt idx="115">
                        <c:v>3916.5075005019071</c:v>
                      </c:pt>
                      <c:pt idx="116">
                        <c:v>3917.6569253941161</c:v>
                      </c:pt>
                      <c:pt idx="117">
                        <c:v>3916.9708232931725</c:v>
                      </c:pt>
                      <c:pt idx="118">
                        <c:v>3916.9708232931725</c:v>
                      </c:pt>
                      <c:pt idx="119">
                        <c:v>3916.9708232931725</c:v>
                      </c:pt>
                      <c:pt idx="120">
                        <c:v>3921.7359026104414</c:v>
                      </c:pt>
                      <c:pt idx="121">
                        <c:v>3921.7359026104414</c:v>
                      </c:pt>
                      <c:pt idx="122">
                        <c:v>3923.6373031337889</c:v>
                      </c:pt>
                      <c:pt idx="123">
                        <c:v>3927.3973859296475</c:v>
                      </c:pt>
                      <c:pt idx="124">
                        <c:v>3927.3973859296475</c:v>
                      </c:pt>
                      <c:pt idx="125">
                        <c:v>3927.3973859296475</c:v>
                      </c:pt>
                      <c:pt idx="126">
                        <c:v>3927.3973859296475</c:v>
                      </c:pt>
                      <c:pt idx="127">
                        <c:v>3928.6684417412289</c:v>
                      </c:pt>
                      <c:pt idx="128">
                        <c:v>3930.1023615160357</c:v>
                      </c:pt>
                      <c:pt idx="129">
                        <c:v>3929.3655431502712</c:v>
                      </c:pt>
                      <c:pt idx="130">
                        <c:v>3930.6200090552366</c:v>
                      </c:pt>
                      <c:pt idx="131">
                        <c:v>3929.8641575294241</c:v>
                      </c:pt>
                      <c:pt idx="132">
                        <c:v>3929.8641575294241</c:v>
                      </c:pt>
                      <c:pt idx="133">
                        <c:v>3929.8641575294241</c:v>
                      </c:pt>
                      <c:pt idx="134">
                        <c:v>3929.7544301378139</c:v>
                      </c:pt>
                      <c:pt idx="135">
                        <c:v>3928.3540887145446</c:v>
                      </c:pt>
                      <c:pt idx="136">
                        <c:v>3929.9352334473738</c:v>
                      </c:pt>
                      <c:pt idx="137">
                        <c:v>3929.9352334473738</c:v>
                      </c:pt>
                      <c:pt idx="138">
                        <c:v>3929.9352334473738</c:v>
                      </c:pt>
                      <c:pt idx="139">
                        <c:v>3929.9352334473738</c:v>
                      </c:pt>
                      <c:pt idx="140">
                        <c:v>3929.9352334473738</c:v>
                      </c:pt>
                      <c:pt idx="141">
                        <c:v>3929.826252390058</c:v>
                      </c:pt>
                      <c:pt idx="142">
                        <c:v>3928.8145557009152</c:v>
                      </c:pt>
                      <c:pt idx="143">
                        <c:v>3930.1815678776293</c:v>
                      </c:pt>
                      <c:pt idx="144">
                        <c:v>3929.9318104055556</c:v>
                      </c:pt>
                      <c:pt idx="145">
                        <c:v>3930.0973530595811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6-D7E9-4136-BA5C-5AD1512DB9DC}"/>
                  </c:ext>
                </c:extLst>
              </c15:ser>
            </c15:filteredLineSeries>
            <c15:filteredLineSeries>
              <c15:ser>
                <c:idx val="23"/>
                <c:order val="2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Data'!$Y$3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Data'!$Y$5:$Y$169</c15:sqref>
                        </c15:formulaRef>
                      </c:ext>
                    </c:extLst>
                    <c:numCache>
                      <c:formatCode>General</c:formatCode>
                      <c:ptCount val="165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7-D7E9-4136-BA5C-5AD1512DB9DC}"/>
                  </c:ext>
                </c:extLst>
              </c15:ser>
            </c15:filteredLineSeries>
            <c15:filteredLineSeries>
              <c15:ser>
                <c:idx val="24"/>
                <c:order val="2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Data'!$Z$3</c15:sqref>
                        </c15:formulaRef>
                      </c:ext>
                    </c:extLst>
                    <c:strCache>
                      <c:ptCount val="1"/>
                      <c:pt idx="0">
                        <c:v>Change in Students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Data'!$Z$5:$Z$169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65"/>
                      <c:pt idx="7">
                        <c:v>88</c:v>
                      </c:pt>
                      <c:pt idx="8">
                        <c:v>34</c:v>
                      </c:pt>
                      <c:pt idx="9">
                        <c:v>404</c:v>
                      </c:pt>
                      <c:pt idx="10">
                        <c:v>374</c:v>
                      </c:pt>
                      <c:pt idx="11">
                        <c:v>348</c:v>
                      </c:pt>
                      <c:pt idx="12">
                        <c:v>344</c:v>
                      </c:pt>
                      <c:pt idx="13">
                        <c:v>344</c:v>
                      </c:pt>
                      <c:pt idx="14">
                        <c:v>344</c:v>
                      </c:pt>
                      <c:pt idx="15">
                        <c:v>349</c:v>
                      </c:pt>
                      <c:pt idx="16">
                        <c:v>342</c:v>
                      </c:pt>
                      <c:pt idx="17">
                        <c:v>327</c:v>
                      </c:pt>
                      <c:pt idx="18">
                        <c:v>331</c:v>
                      </c:pt>
                      <c:pt idx="19">
                        <c:v>348</c:v>
                      </c:pt>
                      <c:pt idx="20">
                        <c:v>348</c:v>
                      </c:pt>
                      <c:pt idx="21">
                        <c:v>348</c:v>
                      </c:pt>
                      <c:pt idx="22">
                        <c:v>354</c:v>
                      </c:pt>
                      <c:pt idx="23">
                        <c:v>285</c:v>
                      </c:pt>
                      <c:pt idx="24">
                        <c:v>319</c:v>
                      </c:pt>
                      <c:pt idx="25">
                        <c:v>340</c:v>
                      </c:pt>
                      <c:pt idx="26">
                        <c:v>297</c:v>
                      </c:pt>
                      <c:pt idx="27">
                        <c:v>297</c:v>
                      </c:pt>
                      <c:pt idx="28">
                        <c:v>297</c:v>
                      </c:pt>
                      <c:pt idx="29">
                        <c:v>207</c:v>
                      </c:pt>
                      <c:pt idx="30">
                        <c:v>235</c:v>
                      </c:pt>
                      <c:pt idx="31">
                        <c:v>248</c:v>
                      </c:pt>
                      <c:pt idx="32">
                        <c:v>241</c:v>
                      </c:pt>
                      <c:pt idx="33">
                        <c:v>231</c:v>
                      </c:pt>
                      <c:pt idx="34">
                        <c:v>231</c:v>
                      </c:pt>
                      <c:pt idx="35">
                        <c:v>231</c:v>
                      </c:pt>
                      <c:pt idx="36">
                        <c:v>263</c:v>
                      </c:pt>
                      <c:pt idx="37">
                        <c:v>253</c:v>
                      </c:pt>
                      <c:pt idx="38">
                        <c:v>309</c:v>
                      </c:pt>
                      <c:pt idx="39">
                        <c:v>318</c:v>
                      </c:pt>
                      <c:pt idx="40">
                        <c:v>314</c:v>
                      </c:pt>
                      <c:pt idx="41">
                        <c:v>314</c:v>
                      </c:pt>
                      <c:pt idx="42">
                        <c:v>314</c:v>
                      </c:pt>
                      <c:pt idx="43">
                        <c:v>328</c:v>
                      </c:pt>
                      <c:pt idx="44">
                        <c:v>289</c:v>
                      </c:pt>
                      <c:pt idx="45">
                        <c:v>264</c:v>
                      </c:pt>
                      <c:pt idx="46">
                        <c:v>269</c:v>
                      </c:pt>
                      <c:pt idx="47">
                        <c:v>246</c:v>
                      </c:pt>
                      <c:pt idx="48">
                        <c:v>246</c:v>
                      </c:pt>
                      <c:pt idx="49">
                        <c:v>246</c:v>
                      </c:pt>
                      <c:pt idx="50">
                        <c:v>200</c:v>
                      </c:pt>
                      <c:pt idx="51">
                        <c:v>158</c:v>
                      </c:pt>
                      <c:pt idx="52">
                        <c:v>158</c:v>
                      </c:pt>
                      <c:pt idx="53">
                        <c:v>196</c:v>
                      </c:pt>
                      <c:pt idx="54">
                        <c:v>206</c:v>
                      </c:pt>
                      <c:pt idx="55">
                        <c:v>206</c:v>
                      </c:pt>
                      <c:pt idx="56">
                        <c:v>206</c:v>
                      </c:pt>
                      <c:pt idx="57">
                        <c:v>206</c:v>
                      </c:pt>
                      <c:pt idx="58">
                        <c:v>191</c:v>
                      </c:pt>
                      <c:pt idx="59">
                        <c:v>184</c:v>
                      </c:pt>
                      <c:pt idx="60">
                        <c:v>208</c:v>
                      </c:pt>
                      <c:pt idx="61">
                        <c:v>231</c:v>
                      </c:pt>
                      <c:pt idx="62">
                        <c:v>231</c:v>
                      </c:pt>
                      <c:pt idx="63">
                        <c:v>231</c:v>
                      </c:pt>
                      <c:pt idx="64">
                        <c:v>257</c:v>
                      </c:pt>
                      <c:pt idx="65">
                        <c:v>292</c:v>
                      </c:pt>
                      <c:pt idx="66">
                        <c:v>312</c:v>
                      </c:pt>
                      <c:pt idx="67">
                        <c:v>304</c:v>
                      </c:pt>
                      <c:pt idx="68">
                        <c:v>297</c:v>
                      </c:pt>
                      <c:pt idx="69">
                        <c:v>297</c:v>
                      </c:pt>
                      <c:pt idx="70">
                        <c:v>297</c:v>
                      </c:pt>
                      <c:pt idx="71">
                        <c:v>344</c:v>
                      </c:pt>
                      <c:pt idx="72">
                        <c:v>25</c:v>
                      </c:pt>
                      <c:pt idx="73">
                        <c:v>428</c:v>
                      </c:pt>
                      <c:pt idx="74">
                        <c:v>340</c:v>
                      </c:pt>
                      <c:pt idx="75">
                        <c:v>373</c:v>
                      </c:pt>
                      <c:pt idx="76">
                        <c:v>373</c:v>
                      </c:pt>
                      <c:pt idx="77">
                        <c:v>373</c:v>
                      </c:pt>
                      <c:pt idx="78">
                        <c:v>363</c:v>
                      </c:pt>
                      <c:pt idx="79">
                        <c:v>374</c:v>
                      </c:pt>
                      <c:pt idx="80">
                        <c:v>314</c:v>
                      </c:pt>
                      <c:pt idx="81">
                        <c:v>298</c:v>
                      </c:pt>
                      <c:pt idx="82">
                        <c:v>308</c:v>
                      </c:pt>
                      <c:pt idx="83">
                        <c:v>308</c:v>
                      </c:pt>
                      <c:pt idx="84">
                        <c:v>308</c:v>
                      </c:pt>
                      <c:pt idx="85">
                        <c:v>304</c:v>
                      </c:pt>
                      <c:pt idx="86">
                        <c:v>284</c:v>
                      </c:pt>
                      <c:pt idx="87">
                        <c:v>287</c:v>
                      </c:pt>
                      <c:pt idx="88">
                        <c:v>289</c:v>
                      </c:pt>
                      <c:pt idx="89">
                        <c:v>372</c:v>
                      </c:pt>
                      <c:pt idx="90">
                        <c:v>372</c:v>
                      </c:pt>
                      <c:pt idx="91">
                        <c:v>372</c:v>
                      </c:pt>
                      <c:pt idx="92">
                        <c:v>372</c:v>
                      </c:pt>
                      <c:pt idx="93">
                        <c:v>372</c:v>
                      </c:pt>
                      <c:pt idx="94">
                        <c:v>372</c:v>
                      </c:pt>
                      <c:pt idx="95">
                        <c:v>349</c:v>
                      </c:pt>
                      <c:pt idx="96">
                        <c:v>352</c:v>
                      </c:pt>
                      <c:pt idx="97">
                        <c:v>352</c:v>
                      </c:pt>
                      <c:pt idx="98">
                        <c:v>352</c:v>
                      </c:pt>
                      <c:pt idx="99">
                        <c:v>348</c:v>
                      </c:pt>
                      <c:pt idx="100">
                        <c:v>353</c:v>
                      </c:pt>
                      <c:pt idx="101">
                        <c:v>359</c:v>
                      </c:pt>
                      <c:pt idx="102">
                        <c:v>361</c:v>
                      </c:pt>
                      <c:pt idx="103">
                        <c:v>367</c:v>
                      </c:pt>
                      <c:pt idx="104">
                        <c:v>367</c:v>
                      </c:pt>
                      <c:pt idx="105">
                        <c:v>367</c:v>
                      </c:pt>
                      <c:pt idx="106">
                        <c:v>365</c:v>
                      </c:pt>
                      <c:pt idx="107">
                        <c:v>362</c:v>
                      </c:pt>
                      <c:pt idx="108">
                        <c:v>359</c:v>
                      </c:pt>
                      <c:pt idx="109">
                        <c:v>356</c:v>
                      </c:pt>
                      <c:pt idx="110">
                        <c:v>361</c:v>
                      </c:pt>
                      <c:pt idx="111">
                        <c:v>361</c:v>
                      </c:pt>
                      <c:pt idx="112">
                        <c:v>361</c:v>
                      </c:pt>
                      <c:pt idx="113">
                        <c:v>358</c:v>
                      </c:pt>
                      <c:pt idx="114">
                        <c:v>359</c:v>
                      </c:pt>
                      <c:pt idx="115">
                        <c:v>360</c:v>
                      </c:pt>
                      <c:pt idx="116">
                        <c:v>362</c:v>
                      </c:pt>
                      <c:pt idx="117">
                        <c:v>345</c:v>
                      </c:pt>
                      <c:pt idx="118">
                        <c:v>345</c:v>
                      </c:pt>
                      <c:pt idx="119">
                        <c:v>345</c:v>
                      </c:pt>
                      <c:pt idx="120">
                        <c:v>345</c:v>
                      </c:pt>
                      <c:pt idx="121">
                        <c:v>337</c:v>
                      </c:pt>
                      <c:pt idx="122">
                        <c:v>336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8-D7E9-4136-BA5C-5AD1512DB9DC}"/>
                  </c:ext>
                </c:extLst>
              </c15:ser>
            </c15:filteredLineSeries>
            <c15:filteredLineSeries>
              <c15:ser>
                <c:idx val="25"/>
                <c:order val="2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Data'!$AA$3</c15:sqref>
                        </c15:formulaRef>
                      </c:ext>
                    </c:extLst>
                    <c:strCache>
                      <c:ptCount val="1"/>
                      <c:pt idx="0">
                        <c:v>Change in Student %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Data'!$AA$5:$AA$169</c15:sqref>
                        </c15:formulaRef>
                      </c:ext>
                    </c:extLst>
                    <c:numCache>
                      <c:formatCode>0.0%</c:formatCode>
                      <c:ptCount val="165"/>
                      <c:pt idx="7">
                        <c:v>1.18822576289495E-2</c:v>
                      </c:pt>
                      <c:pt idx="8">
                        <c:v>4.5576407506702412E-3</c:v>
                      </c:pt>
                      <c:pt idx="9">
                        <c:v>5.3830779480346438E-2</c:v>
                      </c:pt>
                      <c:pt idx="10">
                        <c:v>4.9412075571409697E-2</c:v>
                      </c:pt>
                      <c:pt idx="11">
                        <c:v>4.5621394861038278E-2</c:v>
                      </c:pt>
                      <c:pt idx="12">
                        <c:v>4.4797499674436775E-2</c:v>
                      </c:pt>
                      <c:pt idx="13">
                        <c:v>4.4797499674436775E-2</c:v>
                      </c:pt>
                      <c:pt idx="14">
                        <c:v>4.4797499674436775E-2</c:v>
                      </c:pt>
                      <c:pt idx="15">
                        <c:v>4.5177993527508092E-2</c:v>
                      </c:pt>
                      <c:pt idx="16">
                        <c:v>4.4038114859644602E-2</c:v>
                      </c:pt>
                      <c:pt idx="17">
                        <c:v>4.1789137380191695E-2</c:v>
                      </c:pt>
                      <c:pt idx="18">
                        <c:v>4.211731772490139E-2</c:v>
                      </c:pt>
                      <c:pt idx="19">
                        <c:v>4.4033911172972291E-2</c:v>
                      </c:pt>
                      <c:pt idx="20">
                        <c:v>4.4033911172972291E-2</c:v>
                      </c:pt>
                      <c:pt idx="21">
                        <c:v>4.4033911172972291E-2</c:v>
                      </c:pt>
                      <c:pt idx="22">
                        <c:v>4.4517102615694165E-2</c:v>
                      </c:pt>
                      <c:pt idx="23">
                        <c:v>3.5285378234493008E-2</c:v>
                      </c:pt>
                      <c:pt idx="24">
                        <c:v>3.9213275968039335E-2</c:v>
                      </c:pt>
                      <c:pt idx="25">
                        <c:v>4.1574957202249942E-2</c:v>
                      </c:pt>
                      <c:pt idx="26">
                        <c:v>3.5891238670694867E-2</c:v>
                      </c:pt>
                      <c:pt idx="27">
                        <c:v>3.5891238670694867E-2</c:v>
                      </c:pt>
                      <c:pt idx="28">
                        <c:v>3.5891238670694867E-2</c:v>
                      </c:pt>
                      <c:pt idx="29">
                        <c:v>2.4468085106382979E-2</c:v>
                      </c:pt>
                      <c:pt idx="30">
                        <c:v>2.7434041559654447E-2</c:v>
                      </c:pt>
                      <c:pt idx="31">
                        <c:v>2.8581306903307596E-2</c:v>
                      </c:pt>
                      <c:pt idx="32">
                        <c:v>2.7464387464387466E-2</c:v>
                      </c:pt>
                      <c:pt idx="33">
                        <c:v>2.6084010840108401E-2</c:v>
                      </c:pt>
                      <c:pt idx="34">
                        <c:v>2.6084010840108401E-2</c:v>
                      </c:pt>
                      <c:pt idx="35">
                        <c:v>2.6084010840108401E-2</c:v>
                      </c:pt>
                      <c:pt idx="36">
                        <c:v>2.9310152680263012E-2</c:v>
                      </c:pt>
                      <c:pt idx="37">
                        <c:v>2.7946537059538274E-2</c:v>
                      </c:pt>
                      <c:pt idx="38">
                        <c:v>3.3814839133289559E-2</c:v>
                      </c:pt>
                      <c:pt idx="39">
                        <c:v>3.4580252283601565E-2</c:v>
                      </c:pt>
                      <c:pt idx="40">
                        <c:v>3.3861749164240271E-2</c:v>
                      </c:pt>
                      <c:pt idx="41">
                        <c:v>3.3861749164240271E-2</c:v>
                      </c:pt>
                      <c:pt idx="42">
                        <c:v>3.3861749164240271E-2</c:v>
                      </c:pt>
                      <c:pt idx="43">
                        <c:v>3.4945663754528018E-2</c:v>
                      </c:pt>
                      <c:pt idx="44">
                        <c:v>3.0482016664908764E-2</c:v>
                      </c:pt>
                      <c:pt idx="45">
                        <c:v>2.7603513174404015E-2</c:v>
                      </c:pt>
                      <c:pt idx="46">
                        <c:v>2.7794998966728664E-2</c:v>
                      </c:pt>
                      <c:pt idx="47">
                        <c:v>2.5171390565844675E-2</c:v>
                      </c:pt>
                      <c:pt idx="48">
                        <c:v>2.5171390565844675E-2</c:v>
                      </c:pt>
                      <c:pt idx="49">
                        <c:v>2.5171390565844675E-2</c:v>
                      </c:pt>
                      <c:pt idx="50">
                        <c:v>2.0118700331958554E-2</c:v>
                      </c:pt>
                      <c:pt idx="51">
                        <c:v>1.5738619384400836E-2</c:v>
                      </c:pt>
                      <c:pt idx="52">
                        <c:v>1.5707326772044936E-2</c:v>
                      </c:pt>
                      <c:pt idx="53">
                        <c:v>1.9518024297948616E-2</c:v>
                      </c:pt>
                      <c:pt idx="54">
                        <c:v>2.0503632925251317E-2</c:v>
                      </c:pt>
                      <c:pt idx="55">
                        <c:v>2.0503632925251317E-2</c:v>
                      </c:pt>
                      <c:pt idx="56">
                        <c:v>2.0503632925251317E-2</c:v>
                      </c:pt>
                      <c:pt idx="57">
                        <c:v>2.0503632925251317E-2</c:v>
                      </c:pt>
                      <c:pt idx="58">
                        <c:v>1.8970997218911403E-2</c:v>
                      </c:pt>
                      <c:pt idx="59">
                        <c:v>1.8264840182648401E-2</c:v>
                      </c:pt>
                      <c:pt idx="60">
                        <c:v>2.0675944333996023E-2</c:v>
                      </c:pt>
                      <c:pt idx="61">
                        <c:v>2.2953100158982512E-2</c:v>
                      </c:pt>
                      <c:pt idx="62">
                        <c:v>2.2953100158982512E-2</c:v>
                      </c:pt>
                      <c:pt idx="63">
                        <c:v>2.2953100158982512E-2</c:v>
                      </c:pt>
                      <c:pt idx="64">
                        <c:v>2.5508684863523572E-2</c:v>
                      </c:pt>
                      <c:pt idx="65">
                        <c:v>2.9017191692338268E-2</c:v>
                      </c:pt>
                      <c:pt idx="66">
                        <c:v>3.1038599283724631E-2</c:v>
                      </c:pt>
                      <c:pt idx="67">
                        <c:v>3.0122869599682918E-2</c:v>
                      </c:pt>
                      <c:pt idx="68">
                        <c:v>2.9400118788358742E-2</c:v>
                      </c:pt>
                      <c:pt idx="69">
                        <c:v>2.9400118788358742E-2</c:v>
                      </c:pt>
                      <c:pt idx="70">
                        <c:v>2.9400118788358742E-2</c:v>
                      </c:pt>
                      <c:pt idx="71">
                        <c:v>3.4069525601663861E-2</c:v>
                      </c:pt>
                      <c:pt idx="72">
                        <c:v>2.4696236293588855E-3</c:v>
                      </c:pt>
                      <c:pt idx="73">
                        <c:v>4.3544612880252312E-2</c:v>
                      </c:pt>
                      <c:pt idx="74">
                        <c:v>3.4105727756043737E-2</c:v>
                      </c:pt>
                      <c:pt idx="75">
                        <c:v>3.7412236710130393E-2</c:v>
                      </c:pt>
                      <c:pt idx="76">
                        <c:v>3.7412236710130393E-2</c:v>
                      </c:pt>
                      <c:pt idx="77">
                        <c:v>3.7412236710130393E-2</c:v>
                      </c:pt>
                      <c:pt idx="78">
                        <c:v>3.6405576170895598E-2</c:v>
                      </c:pt>
                      <c:pt idx="79">
                        <c:v>3.7527593818984545E-2</c:v>
                      </c:pt>
                      <c:pt idx="80">
                        <c:v>3.1321695760598504E-2</c:v>
                      </c:pt>
                      <c:pt idx="81">
                        <c:v>2.9687188683004583E-2</c:v>
                      </c:pt>
                      <c:pt idx="82">
                        <c:v>3.0692575984055805E-2</c:v>
                      </c:pt>
                      <c:pt idx="83">
                        <c:v>3.0692575984055805E-2</c:v>
                      </c:pt>
                      <c:pt idx="84">
                        <c:v>3.0692575984055805E-2</c:v>
                      </c:pt>
                      <c:pt idx="85">
                        <c:v>3.0281900587707938E-2</c:v>
                      </c:pt>
                      <c:pt idx="86">
                        <c:v>2.8233422805447859E-2</c:v>
                      </c:pt>
                      <c:pt idx="87">
                        <c:v>2.8540175019888623E-2</c:v>
                      </c:pt>
                      <c:pt idx="88">
                        <c:v>2.8744778197732246E-2</c:v>
                      </c:pt>
                      <c:pt idx="89">
                        <c:v>3.7270814547640516E-2</c:v>
                      </c:pt>
                      <c:pt idx="90">
                        <c:v>3.7270814547640516E-2</c:v>
                      </c:pt>
                      <c:pt idx="91">
                        <c:v>3.7270814547640516E-2</c:v>
                      </c:pt>
                      <c:pt idx="92">
                        <c:v>3.7270814547640516E-2</c:v>
                      </c:pt>
                      <c:pt idx="93">
                        <c:v>3.7233510159143231E-2</c:v>
                      </c:pt>
                      <c:pt idx="94">
                        <c:v>3.7233510159143231E-2</c:v>
                      </c:pt>
                      <c:pt idx="95">
                        <c:v>3.4847728407388916E-2</c:v>
                      </c:pt>
                      <c:pt idx="96">
                        <c:v>3.5192961407718458E-2</c:v>
                      </c:pt>
                      <c:pt idx="97">
                        <c:v>3.5192961407718458E-2</c:v>
                      </c:pt>
                      <c:pt idx="98">
                        <c:v>3.5192961407718458E-2</c:v>
                      </c:pt>
                      <c:pt idx="99">
                        <c:v>3.4796520347965203E-2</c:v>
                      </c:pt>
                      <c:pt idx="100">
                        <c:v>3.5321192715629376E-2</c:v>
                      </c:pt>
                      <c:pt idx="101">
                        <c:v>3.5939533486835519E-2</c:v>
                      </c:pt>
                      <c:pt idx="102">
                        <c:v>3.6121673003802278E-2</c:v>
                      </c:pt>
                      <c:pt idx="103">
                        <c:v>3.6744092911493789E-2</c:v>
                      </c:pt>
                      <c:pt idx="104">
                        <c:v>3.6744092911493789E-2</c:v>
                      </c:pt>
                      <c:pt idx="105">
                        <c:v>3.6744092911493789E-2</c:v>
                      </c:pt>
                      <c:pt idx="106">
                        <c:v>3.6558493589743592E-2</c:v>
                      </c:pt>
                      <c:pt idx="107">
                        <c:v>3.6258012820512824E-2</c:v>
                      </c:pt>
                      <c:pt idx="108">
                        <c:v>3.5957532051282048E-2</c:v>
                      </c:pt>
                      <c:pt idx="109">
                        <c:v>3.565705128205128E-2</c:v>
                      </c:pt>
                      <c:pt idx="110">
                        <c:v>3.6186848436246991E-2</c:v>
                      </c:pt>
                      <c:pt idx="111">
                        <c:v>3.6186848436246991E-2</c:v>
                      </c:pt>
                      <c:pt idx="112">
                        <c:v>3.6186848436246991E-2</c:v>
                      </c:pt>
                      <c:pt idx="113">
                        <c:v>3.5878933654038887E-2</c:v>
                      </c:pt>
                      <c:pt idx="114">
                        <c:v>3.6018862245409851E-2</c:v>
                      </c:pt>
                      <c:pt idx="115">
                        <c:v>3.6137321822927122E-2</c:v>
                      </c:pt>
                      <c:pt idx="116">
                        <c:v>3.634903102721157E-2</c:v>
                      </c:pt>
                      <c:pt idx="117">
                        <c:v>3.463855421686747E-2</c:v>
                      </c:pt>
                      <c:pt idx="118">
                        <c:v>3.463855421686747E-2</c:v>
                      </c:pt>
                      <c:pt idx="119">
                        <c:v>3.463855421686747E-2</c:v>
                      </c:pt>
                      <c:pt idx="120">
                        <c:v>3.463855421686747E-2</c:v>
                      </c:pt>
                      <c:pt idx="121">
                        <c:v>3.3835341365461846E-2</c:v>
                      </c:pt>
                      <c:pt idx="122">
                        <c:v>3.3748493370831661E-2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9-D7E9-4136-BA5C-5AD1512DB9DC}"/>
                  </c:ext>
                </c:extLst>
              </c15:ser>
            </c15:filteredLineSeries>
            <c15:filteredLineSeries>
              <c15:ser>
                <c:idx val="26"/>
                <c:order val="2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Data'!$AB$3</c15:sqref>
                        </c15:formulaRef>
                      </c:ext>
                    </c:extLst>
                    <c:strCache>
                      <c:ptCount val="1"/>
                      <c:pt idx="0">
                        <c:v>Change in Assessed Tuition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Data'!$AB$5:$AB$169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65"/>
                      <c:pt idx="7">
                        <c:v>3577484.5199999958</c:v>
                      </c:pt>
                      <c:pt idx="8">
                        <c:v>2269965.8599999994</c:v>
                      </c:pt>
                      <c:pt idx="9">
                        <c:v>2790620.3800000027</c:v>
                      </c:pt>
                      <c:pt idx="10">
                        <c:v>3376466.799999997</c:v>
                      </c:pt>
                      <c:pt idx="11">
                        <c:v>4018309.0300000012</c:v>
                      </c:pt>
                      <c:pt idx="12">
                        <c:v>3958033.8599999994</c:v>
                      </c:pt>
                      <c:pt idx="13">
                        <c:v>3958033.8599999994</c:v>
                      </c:pt>
                      <c:pt idx="14">
                        <c:v>3958033.8599999994</c:v>
                      </c:pt>
                      <c:pt idx="15">
                        <c:v>4021060.6000000089</c:v>
                      </c:pt>
                      <c:pt idx="16">
                        <c:v>3842510.2400000021</c:v>
                      </c:pt>
                      <c:pt idx="17">
                        <c:v>3897615.4400000051</c:v>
                      </c:pt>
                      <c:pt idx="18">
                        <c:v>3911490.5099999979</c:v>
                      </c:pt>
                      <c:pt idx="19">
                        <c:v>4130671.0600000024</c:v>
                      </c:pt>
                      <c:pt idx="20">
                        <c:v>4130671.0600000024</c:v>
                      </c:pt>
                      <c:pt idx="21">
                        <c:v>4130671.0600000024</c:v>
                      </c:pt>
                      <c:pt idx="22">
                        <c:v>4379510.0300000012</c:v>
                      </c:pt>
                      <c:pt idx="23">
                        <c:v>3749849.1299999952</c:v>
                      </c:pt>
                      <c:pt idx="24">
                        <c:v>3902279.9200000018</c:v>
                      </c:pt>
                      <c:pt idx="25">
                        <c:v>3461848.4399999976</c:v>
                      </c:pt>
                      <c:pt idx="26">
                        <c:v>3637566.6599999964</c:v>
                      </c:pt>
                      <c:pt idx="27">
                        <c:v>3637566.6599999964</c:v>
                      </c:pt>
                      <c:pt idx="28">
                        <c:v>3637566.6599999964</c:v>
                      </c:pt>
                      <c:pt idx="29">
                        <c:v>3750140.859999992</c:v>
                      </c:pt>
                      <c:pt idx="30">
                        <c:v>3763381.7399999946</c:v>
                      </c:pt>
                      <c:pt idx="31">
                        <c:v>3820131.6199999973</c:v>
                      </c:pt>
                      <c:pt idx="32">
                        <c:v>3805588.3799999952</c:v>
                      </c:pt>
                      <c:pt idx="33">
                        <c:v>4291350.5799999982</c:v>
                      </c:pt>
                      <c:pt idx="34">
                        <c:v>4291350.5799999982</c:v>
                      </c:pt>
                      <c:pt idx="35">
                        <c:v>4291350.5799999982</c:v>
                      </c:pt>
                      <c:pt idx="36">
                        <c:v>4225478.0400000066</c:v>
                      </c:pt>
                      <c:pt idx="37">
                        <c:v>3986583.1899999976</c:v>
                      </c:pt>
                      <c:pt idx="38">
                        <c:v>4014624.4400000051</c:v>
                      </c:pt>
                      <c:pt idx="39">
                        <c:v>4057788.25</c:v>
                      </c:pt>
                      <c:pt idx="40">
                        <c:v>4030179.7800000012</c:v>
                      </c:pt>
                      <c:pt idx="41">
                        <c:v>4030179.7800000012</c:v>
                      </c:pt>
                      <c:pt idx="42">
                        <c:v>4030179.7800000012</c:v>
                      </c:pt>
                      <c:pt idx="43">
                        <c:v>4113925.8200000003</c:v>
                      </c:pt>
                      <c:pt idx="44">
                        <c:v>3953828.3299999982</c:v>
                      </c:pt>
                      <c:pt idx="45">
                        <c:v>3995531.700000003</c:v>
                      </c:pt>
                      <c:pt idx="46">
                        <c:v>3986347.1499999985</c:v>
                      </c:pt>
                      <c:pt idx="47">
                        <c:v>3995749.9899999946</c:v>
                      </c:pt>
                      <c:pt idx="48">
                        <c:v>3995749.9899999946</c:v>
                      </c:pt>
                      <c:pt idx="49">
                        <c:v>3995749.9899999946</c:v>
                      </c:pt>
                      <c:pt idx="50">
                        <c:v>3959824.5</c:v>
                      </c:pt>
                      <c:pt idx="51">
                        <c:v>3734698.6600000039</c:v>
                      </c:pt>
                      <c:pt idx="52">
                        <c:v>3588607.5300000012</c:v>
                      </c:pt>
                      <c:pt idx="53">
                        <c:v>3778511.7800000012</c:v>
                      </c:pt>
                      <c:pt idx="54">
                        <c:v>3874613.7099999934</c:v>
                      </c:pt>
                      <c:pt idx="55">
                        <c:v>3874613.7099999934</c:v>
                      </c:pt>
                      <c:pt idx="56">
                        <c:v>3874613.7099999934</c:v>
                      </c:pt>
                      <c:pt idx="57">
                        <c:v>3874613.7099999934</c:v>
                      </c:pt>
                      <c:pt idx="58">
                        <c:v>3797555.7099999934</c:v>
                      </c:pt>
                      <c:pt idx="59">
                        <c:v>3658136.3000000045</c:v>
                      </c:pt>
                      <c:pt idx="60">
                        <c:v>3868596.9200000018</c:v>
                      </c:pt>
                      <c:pt idx="61">
                        <c:v>3831785.3200000003</c:v>
                      </c:pt>
                      <c:pt idx="62">
                        <c:v>3831785.3200000003</c:v>
                      </c:pt>
                      <c:pt idx="63">
                        <c:v>3831785.3200000003</c:v>
                      </c:pt>
                      <c:pt idx="64">
                        <c:v>3704668.1599999964</c:v>
                      </c:pt>
                      <c:pt idx="65">
                        <c:v>3797822.2300000042</c:v>
                      </c:pt>
                      <c:pt idx="66">
                        <c:v>3697176.8299999982</c:v>
                      </c:pt>
                      <c:pt idx="67">
                        <c:v>3840807.8100000024</c:v>
                      </c:pt>
                      <c:pt idx="68">
                        <c:v>3887953.2100000009</c:v>
                      </c:pt>
                      <c:pt idx="69">
                        <c:v>3887953.2100000009</c:v>
                      </c:pt>
                      <c:pt idx="70">
                        <c:v>3887953.2100000009</c:v>
                      </c:pt>
                      <c:pt idx="71">
                        <c:v>3253746.3599999994</c:v>
                      </c:pt>
                      <c:pt idx="72">
                        <c:v>3892598.2799999937</c:v>
                      </c:pt>
                      <c:pt idx="73">
                        <c:v>4624813.5200000033</c:v>
                      </c:pt>
                      <c:pt idx="74">
                        <c:v>4069260.1099999994</c:v>
                      </c:pt>
                      <c:pt idx="75">
                        <c:v>4101056.450000003</c:v>
                      </c:pt>
                      <c:pt idx="76">
                        <c:v>4101056.450000003</c:v>
                      </c:pt>
                      <c:pt idx="77">
                        <c:v>4101056.450000003</c:v>
                      </c:pt>
                      <c:pt idx="78">
                        <c:v>4145468.450000003</c:v>
                      </c:pt>
                      <c:pt idx="79">
                        <c:v>4180182.450000003</c:v>
                      </c:pt>
                      <c:pt idx="80">
                        <c:v>4163759.7599999979</c:v>
                      </c:pt>
                      <c:pt idx="81">
                        <c:v>4120303.8900000006</c:v>
                      </c:pt>
                      <c:pt idx="82">
                        <c:v>4163342.6899999976</c:v>
                      </c:pt>
                      <c:pt idx="83">
                        <c:v>4163342.6899999976</c:v>
                      </c:pt>
                      <c:pt idx="84">
                        <c:v>4163342.6899999976</c:v>
                      </c:pt>
                      <c:pt idx="85">
                        <c:v>4160882.4499999955</c:v>
                      </c:pt>
                      <c:pt idx="86">
                        <c:v>4200290.68</c:v>
                      </c:pt>
                      <c:pt idx="87">
                        <c:v>4205200.9900000021</c:v>
                      </c:pt>
                      <c:pt idx="88">
                        <c:v>4219105.2700000033</c:v>
                      </c:pt>
                      <c:pt idx="89">
                        <c:v>4790832.4499999955</c:v>
                      </c:pt>
                      <c:pt idx="90">
                        <c:v>4790832.4499999955</c:v>
                      </c:pt>
                      <c:pt idx="91">
                        <c:v>4790832.4499999955</c:v>
                      </c:pt>
                      <c:pt idx="92">
                        <c:v>4454079.4499999955</c:v>
                      </c:pt>
                      <c:pt idx="93">
                        <c:v>4433487.32</c:v>
                      </c:pt>
                      <c:pt idx="94">
                        <c:v>4743880.32</c:v>
                      </c:pt>
                      <c:pt idx="95">
                        <c:v>4734902.0599999949</c:v>
                      </c:pt>
                      <c:pt idx="96">
                        <c:v>4492206.7400000021</c:v>
                      </c:pt>
                      <c:pt idx="97">
                        <c:v>4492206.7400000021</c:v>
                      </c:pt>
                      <c:pt idx="98">
                        <c:v>4492206.7400000021</c:v>
                      </c:pt>
                      <c:pt idx="99">
                        <c:v>4505106.68</c:v>
                      </c:pt>
                      <c:pt idx="100">
                        <c:v>4502115.6200000048</c:v>
                      </c:pt>
                      <c:pt idx="101">
                        <c:v>4524230.8000000045</c:v>
                      </c:pt>
                      <c:pt idx="102">
                        <c:v>4551265.9399999976</c:v>
                      </c:pt>
                      <c:pt idx="103">
                        <c:v>4552943.5600000024</c:v>
                      </c:pt>
                      <c:pt idx="104">
                        <c:v>4552943.5600000024</c:v>
                      </c:pt>
                      <c:pt idx="105">
                        <c:v>4552943.5600000024</c:v>
                      </c:pt>
                      <c:pt idx="106">
                        <c:v>4534908.299999997</c:v>
                      </c:pt>
                      <c:pt idx="107">
                        <c:v>4533092.799999997</c:v>
                      </c:pt>
                      <c:pt idx="108">
                        <c:v>4539021.0899999961</c:v>
                      </c:pt>
                      <c:pt idx="109">
                        <c:v>4517284.3900000006</c:v>
                      </c:pt>
                      <c:pt idx="110">
                        <c:v>4493517.8400000036</c:v>
                      </c:pt>
                      <c:pt idx="111">
                        <c:v>4493517.8400000036</c:v>
                      </c:pt>
                      <c:pt idx="112">
                        <c:v>4493517.8400000036</c:v>
                      </c:pt>
                      <c:pt idx="113">
                        <c:v>4484866.9499999955</c:v>
                      </c:pt>
                      <c:pt idx="114">
                        <c:v>4480723.5</c:v>
                      </c:pt>
                      <c:pt idx="115">
                        <c:v>4496167.4399999976</c:v>
                      </c:pt>
                      <c:pt idx="116">
                        <c:v>4495642.3999999985</c:v>
                      </c:pt>
                      <c:pt idx="117">
                        <c:v>4397858.6600000039</c:v>
                      </c:pt>
                      <c:pt idx="118">
                        <c:v>4397858.6600000039</c:v>
                      </c:pt>
                      <c:pt idx="119">
                        <c:v>4397858.6600000039</c:v>
                      </c:pt>
                      <c:pt idx="120">
                        <c:v>4348025.5100000054</c:v>
                      </c:pt>
                      <c:pt idx="121">
                        <c:v>4324025.5100000054</c:v>
                      </c:pt>
                      <c:pt idx="122">
                        <c:v>4315282.5899999961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A-D7E9-4136-BA5C-5AD1512DB9DC}"/>
                  </c:ext>
                </c:extLst>
              </c15:ser>
            </c15:filteredLineSeries>
            <c15:filteredLineSeries>
              <c15:ser>
                <c:idx val="27"/>
                <c:order val="2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Data'!$AC$3</c15:sqref>
                        </c15:formulaRef>
                      </c:ext>
                    </c:extLst>
                    <c:strCache>
                      <c:ptCount val="1"/>
                      <c:pt idx="0">
                        <c:v>Change in Assessed Tuition %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Data'!$AC$5:$AC$169</c15:sqref>
                        </c15:formulaRef>
                      </c:ext>
                    </c:extLst>
                    <c:numCache>
                      <c:formatCode>0.0%</c:formatCode>
                      <c:ptCount val="165"/>
                      <c:pt idx="7">
                        <c:v>9.9373235997117643E-2</c:v>
                      </c:pt>
                      <c:pt idx="8">
                        <c:v>6.2639279221325186E-2</c:v>
                      </c:pt>
                      <c:pt idx="9">
                        <c:v>7.6668417264978E-2</c:v>
                      </c:pt>
                      <c:pt idx="10">
                        <c:v>9.2763733598098558E-2</c:v>
                      </c:pt>
                      <c:pt idx="11">
                        <c:v>0.11039745700261418</c:v>
                      </c:pt>
                      <c:pt idx="12">
                        <c:v>0.1081824431846467</c:v>
                      </c:pt>
                      <c:pt idx="13">
                        <c:v>0.10753601530610317</c:v>
                      </c:pt>
                      <c:pt idx="14">
                        <c:v>0.10689271415654662</c:v>
                      </c:pt>
                      <c:pt idx="15">
                        <c:v>0.10838585326197435</c:v>
                      </c:pt>
                      <c:pt idx="16">
                        <c:v>0.10323652361138626</c:v>
                      </c:pt>
                      <c:pt idx="17">
                        <c:v>0.10471703216584374</c:v>
                      </c:pt>
                      <c:pt idx="18">
                        <c:v>0.10508981295293253</c:v>
                      </c:pt>
                      <c:pt idx="19">
                        <c:v>0.11093753901780315</c:v>
                      </c:pt>
                      <c:pt idx="20">
                        <c:v>0.10838106916560337</c:v>
                      </c:pt>
                      <c:pt idx="21">
                        <c:v>0.10778495062956735</c:v>
                      </c:pt>
                      <c:pt idx="22">
                        <c:v>0.11365939563990987</c:v>
                      </c:pt>
                      <c:pt idx="23">
                        <c:v>9.6996963534552755E-2</c:v>
                      </c:pt>
                      <c:pt idx="24">
                        <c:v>0.10093987517355348</c:v>
                      </c:pt>
                      <c:pt idx="25">
                        <c:v>8.9547279171956595E-2</c:v>
                      </c:pt>
                      <c:pt idx="26">
                        <c:v>9.3728849723790378E-2</c:v>
                      </c:pt>
                      <c:pt idx="27">
                        <c:v>9.346168703547468E-2</c:v>
                      </c:pt>
                      <c:pt idx="28">
                        <c:v>9.3141896201669239E-2</c:v>
                      </c:pt>
                      <c:pt idx="29">
                        <c:v>9.5548052494407898E-2</c:v>
                      </c:pt>
                      <c:pt idx="30">
                        <c:v>9.5481727523367574E-2</c:v>
                      </c:pt>
                      <c:pt idx="31">
                        <c:v>9.6921543346873182E-2</c:v>
                      </c:pt>
                      <c:pt idx="32">
                        <c:v>9.6552563058685065E-2</c:v>
                      </c:pt>
                      <c:pt idx="33">
                        <c:v>0.10829750388875072</c:v>
                      </c:pt>
                      <c:pt idx="34">
                        <c:v>0.10776945465140436</c:v>
                      </c:pt>
                      <c:pt idx="35">
                        <c:v>0.10759831566754985</c:v>
                      </c:pt>
                      <c:pt idx="36">
                        <c:v>0.10605498491145859</c:v>
                      </c:pt>
                      <c:pt idx="37">
                        <c:v>9.9518587847601037E-2</c:v>
                      </c:pt>
                      <c:pt idx="38">
                        <c:v>0.10021859220433497</c:v>
                      </c:pt>
                      <c:pt idx="39">
                        <c:v>0.10129610676068408</c:v>
                      </c:pt>
                      <c:pt idx="40">
                        <c:v>0.10026763841414982</c:v>
                      </c:pt>
                      <c:pt idx="41">
                        <c:v>0.10002235777212787</c:v>
                      </c:pt>
                      <c:pt idx="42">
                        <c:v>9.9852745004420138E-2</c:v>
                      </c:pt>
                      <c:pt idx="43">
                        <c:v>0.10144485041358391</c:v>
                      </c:pt>
                      <c:pt idx="44">
                        <c:v>9.7272253339424269E-2</c:v>
                      </c:pt>
                      <c:pt idx="45">
                        <c:v>9.8298241428226352E-2</c:v>
                      </c:pt>
                      <c:pt idx="46">
                        <c:v>9.8072282737093938E-2</c:v>
                      </c:pt>
                      <c:pt idx="47">
                        <c:v>9.7762494234208575E-2</c:v>
                      </c:pt>
                      <c:pt idx="48">
                        <c:v>9.7132897075262181E-2</c:v>
                      </c:pt>
                      <c:pt idx="49">
                        <c:v>9.6989180759099278E-2</c:v>
                      </c:pt>
                      <c:pt idx="50">
                        <c:v>9.653600187570939E-2</c:v>
                      </c:pt>
                      <c:pt idx="51">
                        <c:v>9.1173162408372019E-2</c:v>
                      </c:pt>
                      <c:pt idx="52">
                        <c:v>8.7606719293544438E-2</c:v>
                      </c:pt>
                      <c:pt idx="53">
                        <c:v>9.2242748222124721E-2</c:v>
                      </c:pt>
                      <c:pt idx="54">
                        <c:v>9.4588832249061269E-2</c:v>
                      </c:pt>
                      <c:pt idx="55">
                        <c:v>9.4674061652485528E-2</c:v>
                      </c:pt>
                      <c:pt idx="56">
                        <c:v>9.4688114613783264E-2</c:v>
                      </c:pt>
                      <c:pt idx="57">
                        <c:v>9.4968238764852761E-2</c:v>
                      </c:pt>
                      <c:pt idx="58">
                        <c:v>9.3058468626462471E-2</c:v>
                      </c:pt>
                      <c:pt idx="59">
                        <c:v>8.9642019262141256E-2</c:v>
                      </c:pt>
                      <c:pt idx="60">
                        <c:v>9.4799321616337834E-2</c:v>
                      </c:pt>
                      <c:pt idx="61">
                        <c:v>9.384964651693288E-2</c:v>
                      </c:pt>
                      <c:pt idx="62">
                        <c:v>9.4270148525119279E-2</c:v>
                      </c:pt>
                      <c:pt idx="63">
                        <c:v>9.4491333339108502E-2</c:v>
                      </c:pt>
                      <c:pt idx="64">
                        <c:v>9.1632962342816676E-2</c:v>
                      </c:pt>
                      <c:pt idx="65">
                        <c:v>9.4151442049708517E-2</c:v>
                      </c:pt>
                      <c:pt idx="66">
                        <c:v>9.1656351713247389E-2</c:v>
                      </c:pt>
                      <c:pt idx="67">
                        <c:v>9.5217093388618862E-2</c:v>
                      </c:pt>
                      <c:pt idx="68">
                        <c:v>9.6494909630233341E-2</c:v>
                      </c:pt>
                      <c:pt idx="69">
                        <c:v>9.6768530014657961E-2</c:v>
                      </c:pt>
                      <c:pt idx="70">
                        <c:v>9.9808569455117097E-2</c:v>
                      </c:pt>
                      <c:pt idx="71">
                        <c:v>8.2353694346150447E-2</c:v>
                      </c:pt>
                      <c:pt idx="72">
                        <c:v>9.8517576100012438E-2</c:v>
                      </c:pt>
                      <c:pt idx="73">
                        <c:v>0.11704917516044513</c:v>
                      </c:pt>
                      <c:pt idx="74">
                        <c:v>0.10298870156148519</c:v>
                      </c:pt>
                      <c:pt idx="75">
                        <c:v>0.10380180763376003</c:v>
                      </c:pt>
                      <c:pt idx="76">
                        <c:v>0.10375632815486328</c:v>
                      </c:pt>
                      <c:pt idx="77">
                        <c:v>0.10371671645757559</c:v>
                      </c:pt>
                      <c:pt idx="78">
                        <c:v>0.10480119320207704</c:v>
                      </c:pt>
                      <c:pt idx="79">
                        <c:v>0.10574343628102893</c:v>
                      </c:pt>
                      <c:pt idx="80">
                        <c:v>0.10532800186055798</c:v>
                      </c:pt>
                      <c:pt idx="81">
                        <c:v>0.10422872615301526</c:v>
                      </c:pt>
                      <c:pt idx="82">
                        <c:v>0.10531089746584738</c:v>
                      </c:pt>
                      <c:pt idx="83">
                        <c:v>0.10541597854589556</c:v>
                      </c:pt>
                      <c:pt idx="84">
                        <c:v>0.10542908646158493</c:v>
                      </c:pt>
                      <c:pt idx="85">
                        <c:v>0.10540389813301973</c:v>
                      </c:pt>
                      <c:pt idx="86">
                        <c:v>0.10730236166673784</c:v>
                      </c:pt>
                      <c:pt idx="87">
                        <c:v>0.10742780247540018</c:v>
                      </c:pt>
                      <c:pt idx="88">
                        <c:v>0.10778300695883744</c:v>
                      </c:pt>
                      <c:pt idx="89">
                        <c:v>0.12238858579060136</c:v>
                      </c:pt>
                      <c:pt idx="90">
                        <c:v>0.12245241580631935</c:v>
                      </c:pt>
                      <c:pt idx="91">
                        <c:v>0.12245097734346727</c:v>
                      </c:pt>
                      <c:pt idx="92">
                        <c:v>0.11381764152078858</c:v>
                      </c:pt>
                      <c:pt idx="93">
                        <c:v>0.11331597450322604</c:v>
                      </c:pt>
                      <c:pt idx="94">
                        <c:v>0.12124934224182597</c:v>
                      </c:pt>
                      <c:pt idx="95">
                        <c:v>0.12101986593845314</c:v>
                      </c:pt>
                      <c:pt idx="96">
                        <c:v>0.11485465880882192</c:v>
                      </c:pt>
                      <c:pt idx="97">
                        <c:v>0.11489250802798245</c:v>
                      </c:pt>
                      <c:pt idx="98">
                        <c:v>0.11495700996853178</c:v>
                      </c:pt>
                      <c:pt idx="99">
                        <c:v>0.11535527388533076</c:v>
                      </c:pt>
                      <c:pt idx="100">
                        <c:v>0.11528099808517663</c:v>
                      </c:pt>
                      <c:pt idx="101">
                        <c:v>0.11584727852717765</c:v>
                      </c:pt>
                      <c:pt idx="102">
                        <c:v>0.11653953927426429</c:v>
                      </c:pt>
                      <c:pt idx="103">
                        <c:v>0.11663389363061574</c:v>
                      </c:pt>
                      <c:pt idx="104">
                        <c:v>0.11665772592275221</c:v>
                      </c:pt>
                      <c:pt idx="105">
                        <c:v>0.11670195923679737</c:v>
                      </c:pt>
                      <c:pt idx="106">
                        <c:v>0.11619836218927325</c:v>
                      </c:pt>
                      <c:pt idx="107">
                        <c:v>0.11615184346990805</c:v>
                      </c:pt>
                      <c:pt idx="108">
                        <c:v>0.11630374457639414</c:v>
                      </c:pt>
                      <c:pt idx="109">
                        <c:v>0.11574678316233444</c:v>
                      </c:pt>
                      <c:pt idx="110">
                        <c:v>0.11513342251403623</c:v>
                      </c:pt>
                      <c:pt idx="111">
                        <c:v>0.11512732172679063</c:v>
                      </c:pt>
                      <c:pt idx="112">
                        <c:v>0.11517042520971578</c:v>
                      </c:pt>
                      <c:pt idx="113">
                        <c:v>0.11494959082026916</c:v>
                      </c:pt>
                      <c:pt idx="114">
                        <c:v>0.11485197558126568</c:v>
                      </c:pt>
                      <c:pt idx="115">
                        <c:v>0.11524784178897929</c:v>
                      </c:pt>
                      <c:pt idx="116">
                        <c:v>0.11523438372104471</c:v>
                      </c:pt>
                      <c:pt idx="117">
                        <c:v>0.11259097635903453</c:v>
                      </c:pt>
                      <c:pt idx="118">
                        <c:v>0.11259097635903453</c:v>
                      </c:pt>
                      <c:pt idx="119">
                        <c:v>0.11258162810824608</c:v>
                      </c:pt>
                      <c:pt idx="120">
                        <c:v>0.11126643053941256</c:v>
                      </c:pt>
                      <c:pt idx="121">
                        <c:v>0.11065226801281186</c:v>
                      </c:pt>
                      <c:pt idx="122">
                        <c:v>0.11042853576960046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B-D7E9-4136-BA5C-5AD1512DB9DC}"/>
                  </c:ext>
                </c:extLst>
              </c15:ser>
            </c15:filteredLineSeries>
            <c15:filteredLineSeries>
              <c15:ser>
                <c:idx val="28"/>
                <c:order val="2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Data'!$AD$3</c15:sqref>
                        </c15:formulaRef>
                      </c:ext>
                    </c:extLst>
                    <c:strCache>
                      <c:ptCount val="1"/>
                      <c:pt idx="0">
                        <c:v>% Change In Cumuative Avg/Finalized Student - RIGHT AXIS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Data'!$AD$5:$AD$169</c15:sqref>
                        </c15:formulaRef>
                      </c:ext>
                    </c:extLst>
                    <c:numCache>
                      <c:formatCode>0.0%</c:formatCode>
                      <c:ptCount val="165"/>
                      <c:pt idx="9">
                        <c:v>-0.95174698593558515</c:v>
                      </c:pt>
                      <c:pt idx="10">
                        <c:v>-2.4155162199074209E-2</c:v>
                      </c:pt>
                      <c:pt idx="11">
                        <c:v>-7.8125365420596782E-2</c:v>
                      </c:pt>
                      <c:pt idx="12">
                        <c:v>-9.7396184043709089E-2</c:v>
                      </c:pt>
                      <c:pt idx="13">
                        <c:v>-9.7396184043709089E-2</c:v>
                      </c:pt>
                      <c:pt idx="14">
                        <c:v>-9.7396184043709089E-2</c:v>
                      </c:pt>
                      <c:pt idx="15">
                        <c:v>-0.11220418639105467</c:v>
                      </c:pt>
                      <c:pt idx="16">
                        <c:v>-8.6419003800345839E-2</c:v>
                      </c:pt>
                      <c:pt idx="17">
                        <c:v>-7.4334781312604514E-2</c:v>
                      </c:pt>
                      <c:pt idx="18">
                        <c:v>-9.5555191817217833E-2</c:v>
                      </c:pt>
                      <c:pt idx="19">
                        <c:v>-6.878119651300485E-2</c:v>
                      </c:pt>
                      <c:pt idx="20">
                        <c:v>-6.878119651300485E-2</c:v>
                      </c:pt>
                      <c:pt idx="21">
                        <c:v>-6.878119651300485E-2</c:v>
                      </c:pt>
                      <c:pt idx="22">
                        <c:v>-4.5375761968907025E-2</c:v>
                      </c:pt>
                      <c:pt idx="23">
                        <c:v>-8.5625675423647296E-3</c:v>
                      </c:pt>
                      <c:pt idx="24">
                        <c:v>-5.2311935754721928E-2</c:v>
                      </c:pt>
                      <c:pt idx="25">
                        <c:v>-8.2144645926406135E-2</c:v>
                      </c:pt>
                      <c:pt idx="26">
                        <c:v>-4.7913276964612117E-2</c:v>
                      </c:pt>
                      <c:pt idx="27">
                        <c:v>-4.7913276964612117E-2</c:v>
                      </c:pt>
                      <c:pt idx="28">
                        <c:v>-4.7913276964612117E-2</c:v>
                      </c:pt>
                      <c:pt idx="29">
                        <c:v>3.458661226353188E-3</c:v>
                      </c:pt>
                      <c:pt idx="30">
                        <c:v>1.612789960506511E-3</c:v>
                      </c:pt>
                      <c:pt idx="31">
                        <c:v>2.6966152150637912E-2</c:v>
                      </c:pt>
                      <c:pt idx="32">
                        <c:v>2.1058882649088284E-2</c:v>
                      </c:pt>
                      <c:pt idx="33">
                        <c:v>4.2632135605948918E-2</c:v>
                      </c:pt>
                      <c:pt idx="34">
                        <c:v>4.2632135605948918E-2</c:v>
                      </c:pt>
                      <c:pt idx="35">
                        <c:v>4.2632135605948918E-2</c:v>
                      </c:pt>
                      <c:pt idx="36">
                        <c:v>2.3409276087996256E-2</c:v>
                      </c:pt>
                      <c:pt idx="37">
                        <c:v>2.0052138659119256E-2</c:v>
                      </c:pt>
                      <c:pt idx="38">
                        <c:v>1.5812470271301615E-2</c:v>
                      </c:pt>
                      <c:pt idx="39">
                        <c:v>2.248109360605488E-2</c:v>
                      </c:pt>
                      <c:pt idx="40">
                        <c:v>2.2141966150722281E-2</c:v>
                      </c:pt>
                      <c:pt idx="41">
                        <c:v>2.2141966150722281E-2</c:v>
                      </c:pt>
                      <c:pt idx="42">
                        <c:v>2.2141966150722281E-2</c:v>
                      </c:pt>
                      <c:pt idx="43">
                        <c:v>1.9755090960905886E-2</c:v>
                      </c:pt>
                      <c:pt idx="44">
                        <c:v>2.6823570964795485E-2</c:v>
                      </c:pt>
                      <c:pt idx="45">
                        <c:v>4.8726415272397849E-2</c:v>
                      </c:pt>
                      <c:pt idx="46">
                        <c:v>-3.2626905598282852E-2</c:v>
                      </c:pt>
                      <c:pt idx="47">
                        <c:v>5.0348577180955534E-2</c:v>
                      </c:pt>
                      <c:pt idx="48">
                        <c:v>5.0348577180955534E-2</c:v>
                      </c:pt>
                      <c:pt idx="49">
                        <c:v>5.0348577180955534E-2</c:v>
                      </c:pt>
                      <c:pt idx="50">
                        <c:v>6.6343693503613244E-2</c:v>
                      </c:pt>
                      <c:pt idx="51">
                        <c:v>6.9306750208796508E-2</c:v>
                      </c:pt>
                      <c:pt idx="52">
                        <c:v>7.5375997089279778E-2</c:v>
                      </c:pt>
                      <c:pt idx="53">
                        <c:v>7.4316144002583462E-2</c:v>
                      </c:pt>
                      <c:pt idx="54">
                        <c:v>7.4228653158484592E-2</c:v>
                      </c:pt>
                      <c:pt idx="55">
                        <c:v>7.4228653158484592E-2</c:v>
                      </c:pt>
                      <c:pt idx="56">
                        <c:v>7.4228653158484592E-2</c:v>
                      </c:pt>
                      <c:pt idx="57">
                        <c:v>7.4228653158484592E-2</c:v>
                      </c:pt>
                      <c:pt idx="58">
                        <c:v>7.3356760128300058E-2</c:v>
                      </c:pt>
                      <c:pt idx="59">
                        <c:v>7.2410806431876029E-2</c:v>
                      </c:pt>
                      <c:pt idx="60">
                        <c:v>7.6100847060971644E-2</c:v>
                      </c:pt>
                      <c:pt idx="61">
                        <c:v>7.8153143732052399E-2</c:v>
                      </c:pt>
                      <c:pt idx="62">
                        <c:v>7.8153143732052399E-2</c:v>
                      </c:pt>
                      <c:pt idx="63">
                        <c:v>7.8153143732052399E-2</c:v>
                      </c:pt>
                      <c:pt idx="64">
                        <c:v>7.3810487196604324E-2</c:v>
                      </c:pt>
                      <c:pt idx="65">
                        <c:v>6.640352535685845E-2</c:v>
                      </c:pt>
                      <c:pt idx="66">
                        <c:v>6.4821857255241033E-2</c:v>
                      </c:pt>
                      <c:pt idx="67">
                        <c:v>6.6592318261309069E-2</c:v>
                      </c:pt>
                      <c:pt idx="68">
                        <c:v>6.7031717350411135E-2</c:v>
                      </c:pt>
                      <c:pt idx="69">
                        <c:v>6.7031717350411135E-2</c:v>
                      </c:pt>
                      <c:pt idx="70">
                        <c:v>6.7031717350411135E-2</c:v>
                      </c:pt>
                      <c:pt idx="71">
                        <c:v>5.0519444234113031E-2</c:v>
                      </c:pt>
                      <c:pt idx="72">
                        <c:v>0.10241612348661966</c:v>
                      </c:pt>
                      <c:pt idx="73">
                        <c:v>7.5348626900745952E-2</c:v>
                      </c:pt>
                      <c:pt idx="74">
                        <c:v>7.5185807196144205E-2</c:v>
                      </c:pt>
                      <c:pt idx="75">
                        <c:v>6.56228982983591E-2</c:v>
                      </c:pt>
                      <c:pt idx="76">
                        <c:v>6.56228982983591E-2</c:v>
                      </c:pt>
                      <c:pt idx="77">
                        <c:v>6.56228982983591E-2</c:v>
                      </c:pt>
                      <c:pt idx="78">
                        <c:v>6.8525948756295696E-2</c:v>
                      </c:pt>
                      <c:pt idx="79">
                        <c:v>6.5949281723063802E-2</c:v>
                      </c:pt>
                      <c:pt idx="80">
                        <c:v>6.7402637592229198E-2</c:v>
                      </c:pt>
                      <c:pt idx="81">
                        <c:v>6.6646630862646772E-2</c:v>
                      </c:pt>
                      <c:pt idx="82">
                        <c:v>6.4746155620898804E-2</c:v>
                      </c:pt>
                      <c:pt idx="83">
                        <c:v>6.4746155620898804E-2</c:v>
                      </c:pt>
                      <c:pt idx="84">
                        <c:v>6.4746155620898804E-2</c:v>
                      </c:pt>
                      <c:pt idx="85">
                        <c:v>6.5997338819190565E-2</c:v>
                      </c:pt>
                      <c:pt idx="86">
                        <c:v>6.640095016895442E-2</c:v>
                      </c:pt>
                      <c:pt idx="87">
                        <c:v>6.5058914684794411E-2</c:v>
                      </c:pt>
                      <c:pt idx="88">
                        <c:v>6.8455524058180783E-2</c:v>
                      </c:pt>
                      <c:pt idx="89">
                        <c:v>7.6044797853827895E-2</c:v>
                      </c:pt>
                      <c:pt idx="90">
                        <c:v>7.6044797853827895E-2</c:v>
                      </c:pt>
                      <c:pt idx="91">
                        <c:v>7.6044797853827895E-2</c:v>
                      </c:pt>
                      <c:pt idx="92">
                        <c:v>6.7390761781089825E-2</c:v>
                      </c:pt>
                      <c:pt idx="93">
                        <c:v>7.1946368886168788E-2</c:v>
                      </c:pt>
                      <c:pt idx="94">
                        <c:v>7.9277649885852508E-2</c:v>
                      </c:pt>
                      <c:pt idx="95">
                        <c:v>8.0393168600740861E-2</c:v>
                      </c:pt>
                      <c:pt idx="96">
                        <c:v>7.3440523701346683E-2</c:v>
                      </c:pt>
                      <c:pt idx="97">
                        <c:v>7.3440523701346683E-2</c:v>
                      </c:pt>
                      <c:pt idx="98">
                        <c:v>7.3440523701346683E-2</c:v>
                      </c:pt>
                      <c:pt idx="99">
                        <c:v>7.4930070688573824E-2</c:v>
                      </c:pt>
                      <c:pt idx="100">
                        <c:v>7.4898283621182227E-2</c:v>
                      </c:pt>
                      <c:pt idx="101">
                        <c:v>7.8304264257148093E-2</c:v>
                      </c:pt>
                      <c:pt idx="102">
                        <c:v>7.8624688416700561E-2</c:v>
                      </c:pt>
                      <c:pt idx="103">
                        <c:v>7.7748577309635802E-2</c:v>
                      </c:pt>
                      <c:pt idx="104">
                        <c:v>7.7748577309635802E-2</c:v>
                      </c:pt>
                      <c:pt idx="105">
                        <c:v>7.7748577309635802E-2</c:v>
                      </c:pt>
                      <c:pt idx="106">
                        <c:v>7.7935933581954719E-2</c:v>
                      </c:pt>
                      <c:pt idx="107">
                        <c:v>7.8211315082062471E-2</c:v>
                      </c:pt>
                      <c:pt idx="108">
                        <c:v>7.8737461729216696E-2</c:v>
                      </c:pt>
                      <c:pt idx="109">
                        <c:v>7.5942002204019143E-2</c:v>
                      </c:pt>
                      <c:pt idx="110">
                        <c:v>7.494253688493191E-2</c:v>
                      </c:pt>
                      <c:pt idx="111">
                        <c:v>7.494253688493191E-2</c:v>
                      </c:pt>
                      <c:pt idx="112">
                        <c:v>7.494253688493191E-2</c:v>
                      </c:pt>
                      <c:pt idx="113">
                        <c:v>7.4752579989007195E-2</c:v>
                      </c:pt>
                      <c:pt idx="114">
                        <c:v>7.1922352161732706E-2</c:v>
                      </c:pt>
                      <c:pt idx="115">
                        <c:v>7.2013615801334696E-2</c:v>
                      </c:pt>
                      <c:pt idx="116">
                        <c:v>7.1585092763460256E-2</c:v>
                      </c:pt>
                      <c:pt idx="117">
                        <c:v>7.2064858972434864E-2</c:v>
                      </c:pt>
                      <c:pt idx="118">
                        <c:v>7.2064858972434864E-2</c:v>
                      </c:pt>
                      <c:pt idx="119">
                        <c:v>7.2064858972434864E-2</c:v>
                      </c:pt>
                      <c:pt idx="120">
                        <c:v>7.0707701409193469E-2</c:v>
                      </c:pt>
                      <c:pt idx="121">
                        <c:v>7.0786688027116185E-2</c:v>
                      </c:pt>
                      <c:pt idx="122">
                        <c:v>7.1113770626509698E-2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C-D7E9-4136-BA5C-5AD1512DB9DC}"/>
                  </c:ext>
                </c:extLst>
              </c15:ser>
            </c15:filteredLineSeries>
            <c15:filteredLineSeries>
              <c15:ser>
                <c:idx val="29"/>
                <c:order val="2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Data'!$AE$3</c15:sqref>
                        </c15:formulaRef>
                      </c:ext>
                    </c:extLst>
                    <c:strCache>
                      <c:ptCount val="1"/>
                      <c:pt idx="0">
                        <c:v>% Change In Cumuative Avg/Assessed Student - RIGHT AXIS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Data'!$AE$5:$AE$169</c15:sqref>
                        </c15:formulaRef>
                      </c:ext>
                    </c:extLst>
                    <c:numCache>
                      <c:formatCode>0.0%</c:formatCode>
                      <c:ptCount val="165"/>
                      <c:pt idx="7">
                        <c:v>9.0517005563208963E-2</c:v>
                      </c:pt>
                      <c:pt idx="8">
                        <c:v>5.8439738826733256E-2</c:v>
                      </c:pt>
                      <c:pt idx="9">
                        <c:v>2.2930122392935015E-2</c:v>
                      </c:pt>
                      <c:pt idx="10">
                        <c:v>4.2287878003678836E-2</c:v>
                      </c:pt>
                      <c:pt idx="11">
                        <c:v>6.2415597347942553E-2</c:v>
                      </c:pt>
                      <c:pt idx="12">
                        <c:v>6.1202272025961735E-2</c:v>
                      </c:pt>
                      <c:pt idx="13">
                        <c:v>6.1202272025961735E-2</c:v>
                      </c:pt>
                      <c:pt idx="14">
                        <c:v>6.1202272025961735E-2</c:v>
                      </c:pt>
                      <c:pt idx="15">
                        <c:v>6.1929279215376276E-2</c:v>
                      </c:pt>
                      <c:pt idx="16">
                        <c:v>5.7813247152438629E-2</c:v>
                      </c:pt>
                      <c:pt idx="17">
                        <c:v>6.0925847015683265E-2</c:v>
                      </c:pt>
                      <c:pt idx="18">
                        <c:v>6.0756234151362332E-2</c:v>
                      </c:pt>
                      <c:pt idx="19">
                        <c:v>6.4121110960908778E-2</c:v>
                      </c:pt>
                      <c:pt idx="20">
                        <c:v>6.4121110960908778E-2</c:v>
                      </c:pt>
                      <c:pt idx="21">
                        <c:v>6.4121110960908778E-2</c:v>
                      </c:pt>
                      <c:pt idx="22">
                        <c:v>6.9987854524938387E-2</c:v>
                      </c:pt>
                      <c:pt idx="23">
                        <c:v>6.0952891196141668E-2</c:v>
                      </c:pt>
                      <c:pt idx="24">
                        <c:v>6.0249499145397012E-2</c:v>
                      </c:pt>
                      <c:pt idx="25">
                        <c:v>4.6342120489158534E-2</c:v>
                      </c:pt>
                      <c:pt idx="26">
                        <c:v>5.6184784208216598E-2</c:v>
                      </c:pt>
                      <c:pt idx="27">
                        <c:v>5.6184784208216598E-2</c:v>
                      </c:pt>
                      <c:pt idx="28">
                        <c:v>5.6184784208216598E-2</c:v>
                      </c:pt>
                      <c:pt idx="29">
                        <c:v>7.0437971521648546E-2</c:v>
                      </c:pt>
                      <c:pt idx="30">
                        <c:v>6.74109167777317E-2</c:v>
                      </c:pt>
                      <c:pt idx="31">
                        <c:v>6.7311417294852793E-2</c:v>
                      </c:pt>
                      <c:pt idx="32">
                        <c:v>6.7638729698195954E-2</c:v>
                      </c:pt>
                      <c:pt idx="33">
                        <c:v>8.0688276248421342E-2</c:v>
                      </c:pt>
                      <c:pt idx="34">
                        <c:v>8.0688276248421342E-2</c:v>
                      </c:pt>
                      <c:pt idx="35">
                        <c:v>8.0688276248421342E-2</c:v>
                      </c:pt>
                      <c:pt idx="36">
                        <c:v>7.5123106999986033E-2</c:v>
                      </c:pt>
                      <c:pt idx="37">
                        <c:v>7.0207191731599616E-2</c:v>
                      </c:pt>
                      <c:pt idx="38">
                        <c:v>6.4658618535305079E-2</c:v>
                      </c:pt>
                      <c:pt idx="39">
                        <c:v>6.5017573925287842E-2</c:v>
                      </c:pt>
                      <c:pt idx="40">
                        <c:v>6.4559073730034111E-2</c:v>
                      </c:pt>
                      <c:pt idx="41">
                        <c:v>6.4559073730034111E-2</c:v>
                      </c:pt>
                      <c:pt idx="42">
                        <c:v>6.4559073730034111E-2</c:v>
                      </c:pt>
                      <c:pt idx="43">
                        <c:v>6.5129514797913179E-2</c:v>
                      </c:pt>
                      <c:pt idx="44">
                        <c:v>6.564444991566365E-2</c:v>
                      </c:pt>
                      <c:pt idx="45">
                        <c:v>6.9473081198029307E-2</c:v>
                      </c:pt>
                      <c:pt idx="46">
                        <c:v>6.8597242579635953E-2</c:v>
                      </c:pt>
                      <c:pt idx="47">
                        <c:v>7.1336580317475917E-2</c:v>
                      </c:pt>
                      <c:pt idx="48">
                        <c:v>7.1336580317475917E-2</c:v>
                      </c:pt>
                      <c:pt idx="49">
                        <c:v>7.1336580317475917E-2</c:v>
                      </c:pt>
                      <c:pt idx="50">
                        <c:v>7.5250868929841008E-2</c:v>
                      </c:pt>
                      <c:pt idx="51">
                        <c:v>7.3885511213969357E-2</c:v>
                      </c:pt>
                      <c:pt idx="52">
                        <c:v>7.0295102144150023E-2</c:v>
                      </c:pt>
                      <c:pt idx="53">
                        <c:v>7.1207942057056384E-2</c:v>
                      </c:pt>
                      <c:pt idx="54">
                        <c:v>7.2596703170420218E-2</c:v>
                      </c:pt>
                      <c:pt idx="55">
                        <c:v>7.2596703170420218E-2</c:v>
                      </c:pt>
                      <c:pt idx="56">
                        <c:v>7.2596703170420218E-2</c:v>
                      </c:pt>
                      <c:pt idx="57">
                        <c:v>7.2596703170420218E-2</c:v>
                      </c:pt>
                      <c:pt idx="58">
                        <c:v>7.244582490961804E-2</c:v>
                      </c:pt>
                      <c:pt idx="59">
                        <c:v>6.9857054521441642E-2</c:v>
                      </c:pt>
                      <c:pt idx="60">
                        <c:v>7.2642860897651262E-2</c:v>
                      </c:pt>
                      <c:pt idx="61">
                        <c:v>6.9352308854104816E-2</c:v>
                      </c:pt>
                      <c:pt idx="62">
                        <c:v>6.9352308854104816E-2</c:v>
                      </c:pt>
                      <c:pt idx="63">
                        <c:v>6.9352308854104816E-2</c:v>
                      </c:pt>
                      <c:pt idx="64">
                        <c:v>6.360507459970477E-2</c:v>
                      </c:pt>
                      <c:pt idx="65">
                        <c:v>6.2600889854112385E-2</c:v>
                      </c:pt>
                      <c:pt idx="66">
                        <c:v>5.8323040515023905E-2</c:v>
                      </c:pt>
                      <c:pt idx="67">
                        <c:v>6.29802863671729E-2</c:v>
                      </c:pt>
                      <c:pt idx="68">
                        <c:v>6.5072609192645903E-2</c:v>
                      </c:pt>
                      <c:pt idx="69">
                        <c:v>6.5072609192645903E-2</c:v>
                      </c:pt>
                      <c:pt idx="70">
                        <c:v>6.5072609192645903E-2</c:v>
                      </c:pt>
                      <c:pt idx="71">
                        <c:v>4.5146903437713215E-2</c:v>
                      </c:pt>
                      <c:pt idx="72">
                        <c:v>9.4181925133197897E-2</c:v>
                      </c:pt>
                      <c:pt idx="73">
                        <c:v>7.2042988406995079E-2</c:v>
                      </c:pt>
                      <c:pt idx="74">
                        <c:v>6.6616944597011063E-2</c:v>
                      </c:pt>
                      <c:pt idx="75">
                        <c:v>6.3987289226647315E-2</c:v>
                      </c:pt>
                      <c:pt idx="76">
                        <c:v>6.3987289226647315E-2</c:v>
                      </c:pt>
                      <c:pt idx="77">
                        <c:v>6.3987289226647315E-2</c:v>
                      </c:pt>
                      <c:pt idx="78">
                        <c:v>6.6113445181966268E-2</c:v>
                      </c:pt>
                      <c:pt idx="79">
                        <c:v>6.576269857703676E-2</c:v>
                      </c:pt>
                      <c:pt idx="80">
                        <c:v>7.1733973000622342E-2</c:v>
                      </c:pt>
                      <c:pt idx="81">
                        <c:v>7.233053153632274E-2</c:v>
                      </c:pt>
                      <c:pt idx="82">
                        <c:v>7.2402651633326043E-2</c:v>
                      </c:pt>
                      <c:pt idx="83">
                        <c:v>7.2402651633326043E-2</c:v>
                      </c:pt>
                      <c:pt idx="84">
                        <c:v>7.2402651633326043E-2</c:v>
                      </c:pt>
                      <c:pt idx="85">
                        <c:v>7.2763352991388697E-2</c:v>
                      </c:pt>
                      <c:pt idx="86">
                        <c:v>7.5973099465161731E-2</c:v>
                      </c:pt>
                      <c:pt idx="87">
                        <c:v>7.5785952461545847E-2</c:v>
                      </c:pt>
                      <c:pt idx="88">
                        <c:v>7.5950836397086885E-2</c:v>
                      </c:pt>
                      <c:pt idx="89">
                        <c:v>8.2059352339997282E-2</c:v>
                      </c:pt>
                      <c:pt idx="90">
                        <c:v>8.2059352339997282E-2</c:v>
                      </c:pt>
                      <c:pt idx="91">
                        <c:v>8.2059352339997282E-2</c:v>
                      </c:pt>
                      <c:pt idx="92">
                        <c:v>7.3765634638330413E-2</c:v>
                      </c:pt>
                      <c:pt idx="93">
                        <c:v>7.3354030198859999E-2</c:v>
                      </c:pt>
                      <c:pt idx="94">
                        <c:v>8.1001429649640189E-2</c:v>
                      </c:pt>
                      <c:pt idx="95">
                        <c:v>8.3245033673515545E-2</c:v>
                      </c:pt>
                      <c:pt idx="96">
                        <c:v>7.6916895663234008E-2</c:v>
                      </c:pt>
                      <c:pt idx="97">
                        <c:v>7.6916895663234008E-2</c:v>
                      </c:pt>
                      <c:pt idx="98">
                        <c:v>7.6916895663234008E-2</c:v>
                      </c:pt>
                      <c:pt idx="99">
                        <c:v>7.7684797507633574E-2</c:v>
                      </c:pt>
                      <c:pt idx="100">
                        <c:v>7.710142998178271E-2</c:v>
                      </c:pt>
                      <c:pt idx="101">
                        <c:v>7.7067222418118364E-2</c:v>
                      </c:pt>
                      <c:pt idx="102">
                        <c:v>7.7612052231640805E-2</c:v>
                      </c:pt>
                      <c:pt idx="103">
                        <c:v>7.7008785467263863E-2</c:v>
                      </c:pt>
                      <c:pt idx="104">
                        <c:v>7.7008785467263863E-2</c:v>
                      </c:pt>
                      <c:pt idx="105">
                        <c:v>7.7008785467263863E-2</c:v>
                      </c:pt>
                      <c:pt idx="106">
                        <c:v>7.6805493146904436E-2</c:v>
                      </c:pt>
                      <c:pt idx="107">
                        <c:v>7.7095748667671549E-2</c:v>
                      </c:pt>
                      <c:pt idx="108">
                        <c:v>7.7597354297808119E-2</c:v>
                      </c:pt>
                      <c:pt idx="109">
                        <c:v>7.7332290434501738E-2</c:v>
                      </c:pt>
                      <c:pt idx="110">
                        <c:v>7.6193750579378383E-2</c:v>
                      </c:pt>
                      <c:pt idx="111">
                        <c:v>7.6193750579378383E-2</c:v>
                      </c:pt>
                      <c:pt idx="112">
                        <c:v>7.6193750579378383E-2</c:v>
                      </c:pt>
                      <c:pt idx="113">
                        <c:v>7.6295435895031405E-2</c:v>
                      </c:pt>
                      <c:pt idx="114">
                        <c:v>7.6041722497449227E-2</c:v>
                      </c:pt>
                      <c:pt idx="115">
                        <c:v>7.6342210525943477E-2</c:v>
                      </c:pt>
                      <c:pt idx="116">
                        <c:v>7.6110208147681879E-2</c:v>
                      </c:pt>
                      <c:pt idx="117">
                        <c:v>7.5475045048438272E-2</c:v>
                      </c:pt>
                      <c:pt idx="118">
                        <c:v>7.5475045048438272E-2</c:v>
                      </c:pt>
                      <c:pt idx="119">
                        <c:v>7.5475045048438272E-2</c:v>
                      </c:pt>
                      <c:pt idx="120">
                        <c:v>7.4109579165588357E-2</c:v>
                      </c:pt>
                      <c:pt idx="121">
                        <c:v>7.4349759574620311E-2</c:v>
                      </c:pt>
                      <c:pt idx="122">
                        <c:v>7.4214622377758888E-2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D-D7E9-4136-BA5C-5AD1512DB9DC}"/>
                  </c:ext>
                </c:extLst>
              </c15:ser>
            </c15:filteredLineSeries>
            <c15:filteredLineSeries>
              <c15:ser>
                <c:idx val="30"/>
                <c:order val="3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Data'!$AF$3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Data'!$AF$5:$AF$169</c15:sqref>
                        </c15:formulaRef>
                      </c:ext>
                    </c:extLst>
                    <c:numCache>
                      <c:formatCode>General</c:formatCode>
                      <c:ptCount val="165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D7E9-4136-BA5C-5AD1512DB9DC}"/>
                  </c:ext>
                </c:extLst>
              </c15:ser>
            </c15:filteredLineSeries>
            <c15:filteredLineSeries>
              <c15:ser>
                <c:idx val="31"/>
                <c:order val="3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Data'!$AG$3</c15:sqref>
                        </c15:formulaRef>
                      </c:ext>
                    </c:extLst>
                    <c:strCache>
                      <c:ptCount val="1"/>
                      <c:pt idx="0">
                        <c:v>Compared to FINAL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Data'!$AG$5:$AG$169</c15:sqref>
                        </c15:formulaRef>
                      </c:ext>
                    </c:extLst>
                    <c:numCache>
                      <c:formatCode>0.0%</c:formatCode>
                      <c:ptCount val="165"/>
                      <c:pt idx="1">
                        <c:v>0.87799413351635902</c:v>
                      </c:pt>
                      <c:pt idx="2">
                        <c:v>0.87799413351635902</c:v>
                      </c:pt>
                      <c:pt idx="3">
                        <c:v>0.86824085320189726</c:v>
                      </c:pt>
                      <c:pt idx="4">
                        <c:v>0.87542766564617736</c:v>
                      </c:pt>
                      <c:pt idx="5">
                        <c:v>0.87895564811838545</c:v>
                      </c:pt>
                      <c:pt idx="6">
                        <c:v>0.88701449373051144</c:v>
                      </c:pt>
                      <c:pt idx="7">
                        <c:v>0.88701449373051144</c:v>
                      </c:pt>
                      <c:pt idx="8">
                        <c:v>0.88701449373051144</c:v>
                      </c:pt>
                      <c:pt idx="9">
                        <c:v>0.92056008757030416</c:v>
                      </c:pt>
                      <c:pt idx="10">
                        <c:v>0.91795249326072992</c:v>
                      </c:pt>
                      <c:pt idx="11">
                        <c:v>0.92362551048539265</c:v>
                      </c:pt>
                      <c:pt idx="12">
                        <c:v>0.9297371028305772</c:v>
                      </c:pt>
                      <c:pt idx="13">
                        <c:v>0.93383866700432527</c:v>
                      </c:pt>
                      <c:pt idx="14">
                        <c:v>0.93383866700432527</c:v>
                      </c:pt>
                      <c:pt idx="15">
                        <c:v>0.93383866700432527</c:v>
                      </c:pt>
                      <c:pt idx="16">
                        <c:v>0.9386643171755279</c:v>
                      </c:pt>
                      <c:pt idx="17">
                        <c:v>0.94430688056686329</c:v>
                      </c:pt>
                      <c:pt idx="18">
                        <c:v>0.94998990308711817</c:v>
                      </c:pt>
                      <c:pt idx="19">
                        <c:v>0.95182170958971568</c:v>
                      </c:pt>
                      <c:pt idx="20">
                        <c:v>0.95492497216431471</c:v>
                      </c:pt>
                      <c:pt idx="21">
                        <c:v>0.95492497216431471</c:v>
                      </c:pt>
                      <c:pt idx="22">
                        <c:v>0.95492497216431471</c:v>
                      </c:pt>
                      <c:pt idx="23">
                        <c:v>0.95527777390074065</c:v>
                      </c:pt>
                      <c:pt idx="24">
                        <c:v>0.97781066500667946</c:v>
                      </c:pt>
                      <c:pt idx="25">
                        <c:v>0.98321857268525192</c:v>
                      </c:pt>
                      <c:pt idx="26">
                        <c:v>0.98857078495383077</c:v>
                      </c:pt>
                      <c:pt idx="27">
                        <c:v>0.99184371269146621</c:v>
                      </c:pt>
                      <c:pt idx="28">
                        <c:v>0.99184371269146621</c:v>
                      </c:pt>
                      <c:pt idx="29">
                        <c:v>0.99184371269146621</c:v>
                      </c:pt>
                      <c:pt idx="30">
                        <c:v>0.99569256066772871</c:v>
                      </c:pt>
                      <c:pt idx="31">
                        <c:v>0.99853877401655211</c:v>
                      </c:pt>
                      <c:pt idx="32">
                        <c:v>1.0019671296776653</c:v>
                      </c:pt>
                      <c:pt idx="33">
                        <c:v>1.0069625756005363</c:v>
                      </c:pt>
                      <c:pt idx="34">
                        <c:v>1.0112198688982603</c:v>
                      </c:pt>
                      <c:pt idx="35">
                        <c:v>1.0112198688982603</c:v>
                      </c:pt>
                      <c:pt idx="36">
                        <c:v>1.0112198688982603</c:v>
                      </c:pt>
                      <c:pt idx="37">
                        <c:v>1.0166305061101371</c:v>
                      </c:pt>
                      <c:pt idx="38">
                        <c:v>1.0216117966358336</c:v>
                      </c:pt>
                      <c:pt idx="39">
                        <c:v>1.0232367068743009</c:v>
                      </c:pt>
                      <c:pt idx="40">
                        <c:v>1.022191702521597</c:v>
                      </c:pt>
                      <c:pt idx="41">
                        <c:v>1.0277422609624831</c:v>
                      </c:pt>
                      <c:pt idx="42">
                        <c:v>1.0277422609624831</c:v>
                      </c:pt>
                      <c:pt idx="43">
                        <c:v>1.0277422609624831</c:v>
                      </c:pt>
                      <c:pt idx="44">
                        <c:v>1.031219750788668</c:v>
                      </c:pt>
                      <c:pt idx="45">
                        <c:v>1.0337485678269085</c:v>
                      </c:pt>
                      <c:pt idx="46">
                        <c:v>1.035504523115822</c:v>
                      </c:pt>
                      <c:pt idx="47">
                        <c:v>1.0404328100506268</c:v>
                      </c:pt>
                      <c:pt idx="48">
                        <c:v>1.0428369749805098</c:v>
                      </c:pt>
                      <c:pt idx="49">
                        <c:v>1.0428369749805098</c:v>
                      </c:pt>
                      <c:pt idx="50">
                        <c:v>1.0428369749805098</c:v>
                      </c:pt>
                      <c:pt idx="51">
                        <c:v>1.0486091007666878</c:v>
                      </c:pt>
                      <c:pt idx="52">
                        <c:v>1.0554059876151927</c:v>
                      </c:pt>
                      <c:pt idx="53">
                        <c:v>1.0569698637033211</c:v>
                      </c:pt>
                      <c:pt idx="54">
                        <c:v>1.0523839573268905</c:v>
                      </c:pt>
                      <c:pt idx="55">
                        <c:v>1.0509356773205589</c:v>
                      </c:pt>
                      <c:pt idx="56">
                        <c:v>1.0509356773205589</c:v>
                      </c:pt>
                      <c:pt idx="57">
                        <c:v>1.0509356773205589</c:v>
                      </c:pt>
                      <c:pt idx="58">
                        <c:v>1.0509356773205589</c:v>
                      </c:pt>
                      <c:pt idx="59">
                        <c:v>1.0499895826959922</c:v>
                      </c:pt>
                      <c:pt idx="60">
                        <c:v>1.0498337504352186</c:v>
                      </c:pt>
                      <c:pt idx="61">
                        <c:v>1.0467370963124341</c:v>
                      </c:pt>
                      <c:pt idx="62">
                        <c:v>1.0469738655598677</c:v>
                      </c:pt>
                      <c:pt idx="63">
                        <c:v>1.0469738655598677</c:v>
                      </c:pt>
                      <c:pt idx="64">
                        <c:v>1.0469738655598677</c:v>
                      </c:pt>
                      <c:pt idx="65">
                        <c:v>1.0475050295595731</c:v>
                      </c:pt>
                      <c:pt idx="66">
                        <c:v>1.0428325221390744</c:v>
                      </c:pt>
                      <c:pt idx="67">
                        <c:v>1.0403914652793573</c:v>
                      </c:pt>
                      <c:pt idx="68">
                        <c:v>1.0372541349785718</c:v>
                      </c:pt>
                      <c:pt idx="69">
                        <c:v>1.0348925126948529</c:v>
                      </c:pt>
                      <c:pt idx="70">
                        <c:v>1.0348925126948529</c:v>
                      </c:pt>
                      <c:pt idx="71">
                        <c:v>1.0348925126948529</c:v>
                      </c:pt>
                      <c:pt idx="72">
                        <c:v>1.0337230845714778</c:v>
                      </c:pt>
                      <c:pt idx="73">
                        <c:v>1.0308001538651188</c:v>
                      </c:pt>
                      <c:pt idx="74">
                        <c:v>0.99940331950421268</c:v>
                      </c:pt>
                      <c:pt idx="75">
                        <c:v>1.0136504042652794</c:v>
                      </c:pt>
                      <c:pt idx="76">
                        <c:v>1.0137093615689128</c:v>
                      </c:pt>
                      <c:pt idx="77">
                        <c:v>1.0137093615689128</c:v>
                      </c:pt>
                      <c:pt idx="78">
                        <c:v>1.0137093615689128</c:v>
                      </c:pt>
                      <c:pt idx="79">
                        <c:v>1.013627581785288</c:v>
                      </c:pt>
                      <c:pt idx="80">
                        <c:v>1.014071884846458</c:v>
                      </c:pt>
                      <c:pt idx="81">
                        <c:v>1.0144591812235753</c:v>
                      </c:pt>
                      <c:pt idx="82">
                        <c:v>1.0148339223632339</c:v>
                      </c:pt>
                      <c:pt idx="83">
                        <c:v>1.0142135468296241</c:v>
                      </c:pt>
                      <c:pt idx="84">
                        <c:v>1.0142135468296241</c:v>
                      </c:pt>
                      <c:pt idx="85">
                        <c:v>1.0142135468296241</c:v>
                      </c:pt>
                      <c:pt idx="86">
                        <c:v>1.014276666549681</c:v>
                      </c:pt>
                      <c:pt idx="87">
                        <c:v>1.0132656121624912</c:v>
                      </c:pt>
                      <c:pt idx="88">
                        <c:v>1.0131396336430816</c:v>
                      </c:pt>
                      <c:pt idx="89">
                        <c:v>1.0127829065509306</c:v>
                      </c:pt>
                      <c:pt idx="90">
                        <c:v>1.0042865695243339</c:v>
                      </c:pt>
                      <c:pt idx="91">
                        <c:v>1.0042865695243339</c:v>
                      </c:pt>
                      <c:pt idx="92">
                        <c:v>1.0042865695243339</c:v>
                      </c:pt>
                      <c:pt idx="93">
                        <c:v>1.0042865695243339</c:v>
                      </c:pt>
                      <c:pt idx="94">
                        <c:v>1.0037630712568968</c:v>
                      </c:pt>
                      <c:pt idx="95">
                        <c:v>1.0037748627176235</c:v>
                      </c:pt>
                      <c:pt idx="96">
                        <c:v>1.0040052095186609</c:v>
                      </c:pt>
                      <c:pt idx="97">
                        <c:v>1.0037878197267853</c:v>
                      </c:pt>
                      <c:pt idx="98">
                        <c:v>1.0037878197267853</c:v>
                      </c:pt>
                      <c:pt idx="99">
                        <c:v>1.0037878197267853</c:v>
                      </c:pt>
                      <c:pt idx="100">
                        <c:v>1.0034568637494852</c:v>
                      </c:pt>
                      <c:pt idx="101">
                        <c:v>1.0031262933806588</c:v>
                      </c:pt>
                      <c:pt idx="102">
                        <c:v>1.0025634430372408</c:v>
                      </c:pt>
                      <c:pt idx="103">
                        <c:v>1.0019711422635176</c:v>
                      </c:pt>
                      <c:pt idx="104">
                        <c:v>1.0019510505996265</c:v>
                      </c:pt>
                      <c:pt idx="105">
                        <c:v>1.0019510505996265</c:v>
                      </c:pt>
                      <c:pt idx="106">
                        <c:v>1.0019510505996265</c:v>
                      </c:pt>
                      <c:pt idx="107">
                        <c:v>1.0015095188909102</c:v>
                      </c:pt>
                      <c:pt idx="108">
                        <c:v>1.001304918061922</c:v>
                      </c:pt>
                      <c:pt idx="109">
                        <c:v>1.0009253954284956</c:v>
                      </c:pt>
                      <c:pt idx="110">
                        <c:v>1.0012812686916364</c:v>
                      </c:pt>
                      <c:pt idx="111">
                        <c:v>1.0012812686916364</c:v>
                      </c:pt>
                      <c:pt idx="112">
                        <c:v>1.0012812686916364</c:v>
                      </c:pt>
                      <c:pt idx="113">
                        <c:v>1.0012812686916364</c:v>
                      </c:pt>
                      <c:pt idx="114">
                        <c:v>1.0013194316157363</c:v>
                      </c:pt>
                      <c:pt idx="115">
                        <c:v>1.0013724931890062</c:v>
                      </c:pt>
                      <c:pt idx="116">
                        <c:v>1.0009977212622438</c:v>
                      </c:pt>
                      <c:pt idx="117">
                        <c:v>1.0009899629121051</c:v>
                      </c:pt>
                      <c:pt idx="118">
                        <c:v>1.000915152302527</c:v>
                      </c:pt>
                      <c:pt idx="119">
                        <c:v>1.000915152302527</c:v>
                      </c:pt>
                      <c:pt idx="120">
                        <c:v>1.000915152302527</c:v>
                      </c:pt>
                      <c:pt idx="121">
                        <c:v>1.0021327871294743</c:v>
                      </c:pt>
                      <c:pt idx="122">
                        <c:v>1.0021327871294743</c:v>
                      </c:pt>
                      <c:pt idx="123">
                        <c:v>1.0022159995396589</c:v>
                      </c:pt>
                      <c:pt idx="124">
                        <c:v>1.0025718728027997</c:v>
                      </c:pt>
                      <c:pt idx="125">
                        <c:v>1.0025718728027997</c:v>
                      </c:pt>
                      <c:pt idx="126">
                        <c:v>1.0025718728027997</c:v>
                      </c:pt>
                      <c:pt idx="127">
                        <c:v>1.0025718728027997</c:v>
                      </c:pt>
                      <c:pt idx="128">
                        <c:v>1.0025939625497224</c:v>
                      </c:pt>
                      <c:pt idx="129">
                        <c:v>1.0029598980645975</c:v>
                      </c:pt>
                      <c:pt idx="130">
                        <c:v>1.0022678049990967</c:v>
                      </c:pt>
                      <c:pt idx="131">
                        <c:v>1.0022852520507777</c:v>
                      </c:pt>
                      <c:pt idx="132">
                        <c:v>1.0022941628648327</c:v>
                      </c:pt>
                      <c:pt idx="133">
                        <c:v>1.0022941628648327</c:v>
                      </c:pt>
                      <c:pt idx="134">
                        <c:v>1.0022941628648327</c:v>
                      </c:pt>
                      <c:pt idx="135">
                        <c:v>1.0022661773875468</c:v>
                      </c:pt>
                      <c:pt idx="136">
                        <c:v>1.0020098121485921</c:v>
                      </c:pt>
                      <c:pt idx="137">
                        <c:v>1.0020098121485921</c:v>
                      </c:pt>
                      <c:pt idx="138">
                        <c:v>1.0020098121485921</c:v>
                      </c:pt>
                      <c:pt idx="139">
                        <c:v>1.0020098121485921</c:v>
                      </c:pt>
                      <c:pt idx="140">
                        <c:v>1.0020098121485921</c:v>
                      </c:pt>
                      <c:pt idx="141">
                        <c:v>1.0020098121485921</c:v>
                      </c:pt>
                      <c:pt idx="142">
                        <c:v>1.0018812021014916</c:v>
                      </c:pt>
                      <c:pt idx="143">
                        <c:v>1.0016232772391738</c:v>
                      </c:pt>
                      <c:pt idx="144">
                        <c:v>1.0019717872533407</c:v>
                      </c:pt>
                      <c:pt idx="145">
                        <c:v>1.0019081133654166</c:v>
                      </c:pt>
                      <c:pt idx="146">
                        <c:v>1.0018494870231482</c:v>
                      </c:pt>
                      <c:pt idx="147">
                        <c:v>1.0018494870231482</c:v>
                      </c:pt>
                      <c:pt idx="148">
                        <c:v>1.0018494870231482</c:v>
                      </c:pt>
                      <c:pt idx="149">
                        <c:v>1.0018493392450505</c:v>
                      </c:pt>
                      <c:pt idx="150">
                        <c:v>1.0017874317672026</c:v>
                      </c:pt>
                      <c:pt idx="151">
                        <c:v>1.0017743464784421</c:v>
                      </c:pt>
                      <c:pt idx="152">
                        <c:v>1.0017743464784421</c:v>
                      </c:pt>
                      <c:pt idx="153">
                        <c:v>1.0012189979259647</c:v>
                      </c:pt>
                      <c:pt idx="154">
                        <c:v>1.0012189979259647</c:v>
                      </c:pt>
                      <c:pt idx="155">
                        <c:v>1.0012189979259647</c:v>
                      </c:pt>
                      <c:pt idx="156">
                        <c:v>0.99986739789178303</c:v>
                      </c:pt>
                      <c:pt idx="157">
                        <c:v>0.99986003464280881</c:v>
                      </c:pt>
                      <c:pt idx="158">
                        <c:v>0.99997648173146447</c:v>
                      </c:pt>
                      <c:pt idx="159">
                        <c:v>1.0003249917456312</c:v>
                      </c:pt>
                      <c:pt idx="160">
                        <c:v>1.0003249917456312</c:v>
                      </c:pt>
                      <c:pt idx="161">
                        <c:v>1.0003249917456312</c:v>
                      </c:pt>
                      <c:pt idx="162">
                        <c:v>1.0003249917456312</c:v>
                      </c:pt>
                      <c:pt idx="163">
                        <c:v>1.0003249917456312</c:v>
                      </c:pt>
                      <c:pt idx="164">
                        <c:v>1.0003308074295247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F-D7E9-4136-BA5C-5AD1512DB9DC}"/>
                  </c:ext>
                </c:extLst>
              </c15:ser>
            </c15:filteredLineSeries>
            <c15:filteredLineSeries>
              <c15:ser>
                <c:idx val="32"/>
                <c:order val="3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Data'!$AH$3</c15:sqref>
                        </c15:formulaRef>
                      </c:ext>
                    </c:extLst>
                    <c:strCache>
                      <c:ptCount val="1"/>
                      <c:pt idx="0">
                        <c:v>Indicated End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Data'!$AH$5:$AH$169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65"/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43010533.998772345</c:v>
                      </c:pt>
                      <c:pt idx="8">
                        <c:v>43010533.998772345</c:v>
                      </c:pt>
                      <c:pt idx="9">
                        <c:v>41898388.753525414</c:v>
                      </c:pt>
                      <c:pt idx="10">
                        <c:v>42896501.027113177</c:v>
                      </c:pt>
                      <c:pt idx="11">
                        <c:v>43585853.327983275</c:v>
                      </c:pt>
                      <c:pt idx="12">
                        <c:v>43406462.834638581</c:v>
                      </c:pt>
                      <c:pt idx="13">
                        <c:v>43215814.921715036</c:v>
                      </c:pt>
                      <c:pt idx="14">
                        <c:v>43215814.921715036</c:v>
                      </c:pt>
                      <c:pt idx="15">
                        <c:v>43484724.155047141</c:v>
                      </c:pt>
                      <c:pt idx="16">
                        <c:v>43305256.156231105</c:v>
                      </c:pt>
                      <c:pt idx="17">
                        <c:v>43339420.639858596</c:v>
                      </c:pt>
                      <c:pt idx="18">
                        <c:v>43169918.992538087</c:v>
                      </c:pt>
                      <c:pt idx="19">
                        <c:v>43444191.568003282</c:v>
                      </c:pt>
                      <c:pt idx="20">
                        <c:v>43303009.027273275</c:v>
                      </c:pt>
                      <c:pt idx="21">
                        <c:v>43303009.027273275</c:v>
                      </c:pt>
                      <c:pt idx="22">
                        <c:v>43577994.243551411</c:v>
                      </c:pt>
                      <c:pt idx="23">
                        <c:v>43822150.764652617</c:v>
                      </c:pt>
                      <c:pt idx="24">
                        <c:v>43183762.349034674</c:v>
                      </c:pt>
                      <c:pt idx="25">
                        <c:v>42710469.641873859</c:v>
                      </c:pt>
                      <c:pt idx="26">
                        <c:v>42786025.992033936</c:v>
                      </c:pt>
                      <c:pt idx="27">
                        <c:v>42644838.857951574</c:v>
                      </c:pt>
                      <c:pt idx="28">
                        <c:v>42644838.857951574</c:v>
                      </c:pt>
                      <c:pt idx="29">
                        <c:v>42909590.377409644</c:v>
                      </c:pt>
                      <c:pt idx="30">
                        <c:v>42868439.391949974</c:v>
                      </c:pt>
                      <c:pt idx="31">
                        <c:v>42936904.841002502</c:v>
                      </c:pt>
                      <c:pt idx="32">
                        <c:v>42969803.194891885</c:v>
                      </c:pt>
                      <c:pt idx="33">
                        <c:v>43403828.184909873</c:v>
                      </c:pt>
                      <c:pt idx="34">
                        <c:v>43221095.593798399</c:v>
                      </c:pt>
                      <c:pt idx="35">
                        <c:v>43221095.593798399</c:v>
                      </c:pt>
                      <c:pt idx="36">
                        <c:v>43364506.353871793</c:v>
                      </c:pt>
                      <c:pt idx="37">
                        <c:v>43089709.453647085</c:v>
                      </c:pt>
                      <c:pt idx="38">
                        <c:v>42969050.704538696</c:v>
                      </c:pt>
                      <c:pt idx="39">
                        <c:v>42903192.482316695</c:v>
                      </c:pt>
                      <c:pt idx="40">
                        <c:v>43131693.322533585</c:v>
                      </c:pt>
                      <c:pt idx="41">
                        <c:v>42898750.693301916</c:v>
                      </c:pt>
                      <c:pt idx="42">
                        <c:v>42898750.693301916</c:v>
                      </c:pt>
                      <c:pt idx="43">
                        <c:v>43112120.735898621</c:v>
                      </c:pt>
                      <c:pt idx="44">
                        <c:v>42907069.541831963</c:v>
                      </c:pt>
                      <c:pt idx="45">
                        <c:v>42908657.6857315</c:v>
                      </c:pt>
                      <c:pt idx="46">
                        <c:v>43012531.085794397</c:v>
                      </c:pt>
                      <c:pt idx="47">
                        <c:v>42907894.578822158</c:v>
                      </c:pt>
                      <c:pt idx="48">
                        <c:v>42808974.366136521</c:v>
                      </c:pt>
                      <c:pt idx="49">
                        <c:v>42808974.366136521</c:v>
                      </c:pt>
                      <c:pt idx="50">
                        <c:v>42990265.147472255</c:v>
                      </c:pt>
                      <c:pt idx="51">
                        <c:v>42791576.848982356</c:v>
                      </c:pt>
                      <c:pt idx="52">
                        <c:v>42435330.172041267</c:v>
                      </c:pt>
                      <c:pt idx="53">
                        <c:v>42383099.857778132</c:v>
                      </c:pt>
                      <c:pt idx="54">
                        <c:v>42605468.059289955</c:v>
                      </c:pt>
                      <c:pt idx="55">
                        <c:v>42664182.068988428</c:v>
                      </c:pt>
                      <c:pt idx="56">
                        <c:v>42664182.068988428</c:v>
                      </c:pt>
                      <c:pt idx="57">
                        <c:v>42664182.068988428</c:v>
                      </c:pt>
                      <c:pt idx="58">
                        <c:v>42555769.848850951</c:v>
                      </c:pt>
                      <c:pt idx="59">
                        <c:v>42455548.326051176</c:v>
                      </c:pt>
                      <c:pt idx="60">
                        <c:v>42547350.636691377</c:v>
                      </c:pt>
                      <c:pt idx="61">
                        <c:v>42646870.821014315</c:v>
                      </c:pt>
                      <c:pt idx="62">
                        <c:v>42637226.38972348</c:v>
                      </c:pt>
                      <c:pt idx="63">
                        <c:v>42637226.38972348</c:v>
                      </c:pt>
                      <c:pt idx="64">
                        <c:v>42535586.994987398</c:v>
                      </c:pt>
                      <c:pt idx="65">
                        <c:v>42429085.069583781</c:v>
                      </c:pt>
                      <c:pt idx="66">
                        <c:v>42431442.940843455</c:v>
                      </c:pt>
                      <c:pt idx="67">
                        <c:v>42551516.681380041</c:v>
                      </c:pt>
                      <c:pt idx="68">
                        <c:v>42636928.500568114</c:v>
                      </c:pt>
                      <c:pt idx="69">
                        <c:v>42734225.871281587</c:v>
                      </c:pt>
                      <c:pt idx="70">
                        <c:v>42734225.871281587</c:v>
                      </c:pt>
                      <c:pt idx="71">
                        <c:v>42077357.586255707</c:v>
                      </c:pt>
                      <c:pt idx="72">
                        <c:v>42632758.015913986</c:v>
                      </c:pt>
                      <c:pt idx="73">
                        <c:v>42276784.211367458</c:v>
                      </c:pt>
                      <c:pt idx="74">
                        <c:v>43604694.070476629</c:v>
                      </c:pt>
                      <c:pt idx="75">
                        <c:v>43025455.479013689</c:v>
                      </c:pt>
                      <c:pt idx="76">
                        <c:v>43022953.119916685</c:v>
                      </c:pt>
                      <c:pt idx="77">
                        <c:v>43022953.119916685</c:v>
                      </c:pt>
                      <c:pt idx="78">
                        <c:v>43063620.04237283</c:v>
                      </c:pt>
                      <c:pt idx="79">
                        <c:v>43118426.654315375</c:v>
                      </c:pt>
                      <c:pt idx="80">
                        <c:v>43098226.361553632</c:v>
                      </c:pt>
                      <c:pt idx="81">
                        <c:v>43053334.228116505</c:v>
                      </c:pt>
                      <c:pt idx="82">
                        <c:v>43056018.750583895</c:v>
                      </c:pt>
                      <c:pt idx="83">
                        <c:v>43082355.315196946</c:v>
                      </c:pt>
                      <c:pt idx="84">
                        <c:v>43082355.315196946</c:v>
                      </c:pt>
                      <c:pt idx="85">
                        <c:v>43082355.315196946</c:v>
                      </c:pt>
                      <c:pt idx="86">
                        <c:v>43079674.245724909</c:v>
                      </c:pt>
                      <c:pt idx="87">
                        <c:v>43122659.908242248</c:v>
                      </c:pt>
                      <c:pt idx="88">
                        <c:v>43128021.981413461</c:v>
                      </c:pt>
                      <c:pt idx="89">
                        <c:v>43380738.859054379</c:v>
                      </c:pt>
                      <c:pt idx="90">
                        <c:v>43747743.047892511</c:v>
                      </c:pt>
                      <c:pt idx="91">
                        <c:v>43747743.047892511</c:v>
                      </c:pt>
                      <c:pt idx="92">
                        <c:v>43412427.401722416</c:v>
                      </c:pt>
                      <c:pt idx="93">
                        <c:v>43371605.67688404</c:v>
                      </c:pt>
                      <c:pt idx="94">
                        <c:v>43703912.742146105</c:v>
                      </c:pt>
                      <c:pt idx="95">
                        <c:v>43703399.396982916</c:v>
                      </c:pt>
                      <c:pt idx="96">
                        <c:v>43443205.987856291</c:v>
                      </c:pt>
                      <c:pt idx="97">
                        <c:v>43452614.459768891</c:v>
                      </c:pt>
                      <c:pt idx="98">
                        <c:v>43452614.459768891</c:v>
                      </c:pt>
                      <c:pt idx="99">
                        <c:v>43452614.609202862</c:v>
                      </c:pt>
                      <c:pt idx="100">
                        <c:v>43451124.841660507</c:v>
                      </c:pt>
                      <c:pt idx="101">
                        <c:v>43465619.940095052</c:v>
                      </c:pt>
                      <c:pt idx="102">
                        <c:v>43493960.749155551</c:v>
                      </c:pt>
                      <c:pt idx="103">
                        <c:v>43520564.316343918</c:v>
                      </c:pt>
                      <c:pt idx="104">
                        <c:v>43521437.014216803</c:v>
                      </c:pt>
                      <c:pt idx="105">
                        <c:v>43521437.014216803</c:v>
                      </c:pt>
                      <c:pt idx="106">
                        <c:v>43486260.645092875</c:v>
                      </c:pt>
                      <c:pt idx="107">
                        <c:v>43495656.724501818</c:v>
                      </c:pt>
                      <c:pt idx="108">
                        <c:v>43495691.426641583</c:v>
                      </c:pt>
                      <c:pt idx="109">
                        <c:v>43504325.33621408</c:v>
                      </c:pt>
                      <c:pt idx="110">
                        <c:v>43465126.983617894</c:v>
                      </c:pt>
                      <c:pt idx="111">
                        <c:v>43465126.983617894</c:v>
                      </c:pt>
                      <c:pt idx="112">
                        <c:v>43465126.983617894</c:v>
                      </c:pt>
                      <c:pt idx="113">
                        <c:v>43457972.750113294</c:v>
                      </c:pt>
                      <c:pt idx="114">
                        <c:v>43454243.936711982</c:v>
                      </c:pt>
                      <c:pt idx="115">
                        <c:v>43452776.520182639</c:v>
                      </c:pt>
                      <c:pt idx="116">
                        <c:v>43468218.554116696</c:v>
                      </c:pt>
                      <c:pt idx="117">
                        <c:v>43367955.392587513</c:v>
                      </c:pt>
                      <c:pt idx="118">
                        <c:v>43371196.809376545</c:v>
                      </c:pt>
                      <c:pt idx="119">
                        <c:v>43371196.809376545</c:v>
                      </c:pt>
                      <c:pt idx="120">
                        <c:v>43368826.019010812</c:v>
                      </c:pt>
                      <c:pt idx="121">
                        <c:v>43292182.091228969</c:v>
                      </c:pt>
                      <c:pt idx="122">
                        <c:v>43286694.27557157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0-D7E9-4136-BA5C-5AD1512DB9DC}"/>
                  </c:ext>
                </c:extLst>
              </c15:ser>
            </c15:filteredLineSeries>
            <c15:filteredLineSeries>
              <c15:ser>
                <c:idx val="33"/>
                <c:order val="3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Data'!$AI$3</c15:sqref>
                        </c15:formulaRef>
                      </c:ext>
                    </c:extLst>
                    <c:strCache>
                      <c:ptCount val="1"/>
                      <c:pt idx="0">
                        <c:v>Average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Data'!$AI$5:$AI$169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65"/>
                      <c:pt idx="11">
                        <c:v>42880362.221233308</c:v>
                      </c:pt>
                      <c:pt idx="12">
                        <c:v>42959547.988406561</c:v>
                      </c:pt>
                      <c:pt idx="13">
                        <c:v>43000604.17299509</c:v>
                      </c:pt>
                      <c:pt idx="14">
                        <c:v>43264089.406633019</c:v>
                      </c:pt>
                      <c:pt idx="15">
                        <c:v>43381734.032219812</c:v>
                      </c:pt>
                      <c:pt idx="16">
                        <c:v>43325614.597869381</c:v>
                      </c:pt>
                      <c:pt idx="17">
                        <c:v>43312206.158913389</c:v>
                      </c:pt>
                      <c:pt idx="18">
                        <c:v>43303026.973077998</c:v>
                      </c:pt>
                      <c:pt idx="19">
                        <c:v>43348702.302335642</c:v>
                      </c:pt>
                      <c:pt idx="20">
                        <c:v>43312359.276780874</c:v>
                      </c:pt>
                      <c:pt idx="21">
                        <c:v>43311909.850989297</c:v>
                      </c:pt>
                      <c:pt idx="22">
                        <c:v>43359624.571727857</c:v>
                      </c:pt>
                      <c:pt idx="23">
                        <c:v>43490070.926150769</c:v>
                      </c:pt>
                      <c:pt idx="24">
                        <c:v>43437985.082357049</c:v>
                      </c:pt>
                      <c:pt idx="25">
                        <c:v>43319477.205277167</c:v>
                      </c:pt>
                      <c:pt idx="26">
                        <c:v>43216080.598229304</c:v>
                      </c:pt>
                      <c:pt idx="27">
                        <c:v>43029449.521109328</c:v>
                      </c:pt>
                      <c:pt idx="28">
                        <c:v>42793987.139769122</c:v>
                      </c:pt>
                      <c:pt idx="29">
                        <c:v>42739152.745444119</c:v>
                      </c:pt>
                      <c:pt idx="30">
                        <c:v>42770746.695459343</c:v>
                      </c:pt>
                      <c:pt idx="31">
                        <c:v>42800922.465253055</c:v>
                      </c:pt>
                      <c:pt idx="32">
                        <c:v>42865915.33264111</c:v>
                      </c:pt>
                      <c:pt idx="33">
                        <c:v>43017713.198032774</c:v>
                      </c:pt>
                      <c:pt idx="34">
                        <c:v>43080014.241310522</c:v>
                      </c:pt>
                      <c:pt idx="35">
                        <c:v>43150545.481680214</c:v>
                      </c:pt>
                      <c:pt idx="36">
                        <c:v>43236065.784254067</c:v>
                      </c:pt>
                      <c:pt idx="37">
                        <c:v>43260047.03600511</c:v>
                      </c:pt>
                      <c:pt idx="38">
                        <c:v>43173091.539930873</c:v>
                      </c:pt>
                      <c:pt idx="39">
                        <c:v>43109510.917634532</c:v>
                      </c:pt>
                      <c:pt idx="40">
                        <c:v>43091630.463381574</c:v>
                      </c:pt>
                      <c:pt idx="41">
                        <c:v>42998479.331267595</c:v>
                      </c:pt>
                      <c:pt idx="42">
                        <c:v>42960287.579198562</c:v>
                      </c:pt>
                      <c:pt idx="43">
                        <c:v>42988901.585470542</c:v>
                      </c:pt>
                      <c:pt idx="44">
                        <c:v>42989676.997373596</c:v>
                      </c:pt>
                      <c:pt idx="45">
                        <c:v>42945069.870013185</c:v>
                      </c:pt>
                      <c:pt idx="46">
                        <c:v>42967825.948511675</c:v>
                      </c:pt>
                      <c:pt idx="47">
                        <c:v>42969654.725615725</c:v>
                      </c:pt>
                      <c:pt idx="48">
                        <c:v>42909025.451663308</c:v>
                      </c:pt>
                      <c:pt idx="49">
                        <c:v>42889406.416524217</c:v>
                      </c:pt>
                      <c:pt idx="50">
                        <c:v>42905727.908872373</c:v>
                      </c:pt>
                      <c:pt idx="51">
                        <c:v>42861537.061509967</c:v>
                      </c:pt>
                      <c:pt idx="52">
                        <c:v>42767024.180153787</c:v>
                      </c:pt>
                      <c:pt idx="53">
                        <c:v>42681849.278482109</c:v>
                      </c:pt>
                      <c:pt idx="54">
                        <c:v>42641148.017112799</c:v>
                      </c:pt>
                      <c:pt idx="55">
                        <c:v>42575931.401416026</c:v>
                      </c:pt>
                      <c:pt idx="56">
                        <c:v>42550452.445417248</c:v>
                      </c:pt>
                      <c:pt idx="57">
                        <c:v>42596222.824806675</c:v>
                      </c:pt>
                      <c:pt idx="58">
                        <c:v>42630756.823021233</c:v>
                      </c:pt>
                      <c:pt idx="59">
                        <c:v>42600772.876373485</c:v>
                      </c:pt>
                      <c:pt idx="60">
                        <c:v>42577406.589914069</c:v>
                      </c:pt>
                      <c:pt idx="61">
                        <c:v>42573944.340319246</c:v>
                      </c:pt>
                      <c:pt idx="62">
                        <c:v>42568553.204466261</c:v>
                      </c:pt>
                      <c:pt idx="63">
                        <c:v>42584844.512640759</c:v>
                      </c:pt>
                      <c:pt idx="64">
                        <c:v>42600852.246428005</c:v>
                      </c:pt>
                      <c:pt idx="65">
                        <c:v>42577199.133006491</c:v>
                      </c:pt>
                      <c:pt idx="66">
                        <c:v>42534113.556972317</c:v>
                      </c:pt>
                      <c:pt idx="67">
                        <c:v>42516971.615303628</c:v>
                      </c:pt>
                      <c:pt idx="68">
                        <c:v>42516912.037472561</c:v>
                      </c:pt>
                      <c:pt idx="69">
                        <c:v>42556639.8127314</c:v>
                      </c:pt>
                      <c:pt idx="70">
                        <c:v>42617667.973070964</c:v>
                      </c:pt>
                      <c:pt idx="71">
                        <c:v>42546850.90215341</c:v>
                      </c:pt>
                      <c:pt idx="72">
                        <c:v>42563099.169060193</c:v>
                      </c:pt>
                      <c:pt idx="73">
                        <c:v>42491070.311220065</c:v>
                      </c:pt>
                      <c:pt idx="74">
                        <c:v>42665163.951059073</c:v>
                      </c:pt>
                      <c:pt idx="75">
                        <c:v>42723409.872605488</c:v>
                      </c:pt>
                      <c:pt idx="76">
                        <c:v>42912528.979337685</c:v>
                      </c:pt>
                      <c:pt idx="77">
                        <c:v>42990568.000138223</c:v>
                      </c:pt>
                      <c:pt idx="78">
                        <c:v>43147935.166339301</c:v>
                      </c:pt>
                      <c:pt idx="79">
                        <c:v>43050681.683107056</c:v>
                      </c:pt>
                      <c:pt idx="80">
                        <c:v>43065235.859615043</c:v>
                      </c:pt>
                      <c:pt idx="81">
                        <c:v>43071312.081255004</c:v>
                      </c:pt>
                      <c:pt idx="82">
                        <c:v>43077925.207388446</c:v>
                      </c:pt>
                      <c:pt idx="83">
                        <c:v>43081672.261953272</c:v>
                      </c:pt>
                      <c:pt idx="84">
                        <c:v>43074457.994129583</c:v>
                      </c:pt>
                      <c:pt idx="85">
                        <c:v>43071283.784858249</c:v>
                      </c:pt>
                      <c:pt idx="86">
                        <c:v>43076551.78837993</c:v>
                      </c:pt>
                      <c:pt idx="87">
                        <c:v>43089880.019911602</c:v>
                      </c:pt>
                      <c:pt idx="88">
                        <c:v>43099013.353154905</c:v>
                      </c:pt>
                      <c:pt idx="89">
                        <c:v>43158690.061926387</c:v>
                      </c:pt>
                      <c:pt idx="90">
                        <c:v>43291767.608465508</c:v>
                      </c:pt>
                      <c:pt idx="91">
                        <c:v>43425381.368899025</c:v>
                      </c:pt>
                      <c:pt idx="92">
                        <c:v>43483334.867595054</c:v>
                      </c:pt>
                      <c:pt idx="93">
                        <c:v>43532051.606689177</c:v>
                      </c:pt>
                      <c:pt idx="94">
                        <c:v>43596686.383307517</c:v>
                      </c:pt>
                      <c:pt idx="95">
                        <c:v>43587817.653125599</c:v>
                      </c:pt>
                      <c:pt idx="96">
                        <c:v>43526910.241118357</c:v>
                      </c:pt>
                      <c:pt idx="97">
                        <c:v>43534947.652727649</c:v>
                      </c:pt>
                      <c:pt idx="98">
                        <c:v>43551149.409304619</c:v>
                      </c:pt>
                      <c:pt idx="99">
                        <c:v>43500889.782715969</c:v>
                      </c:pt>
                      <c:pt idx="100">
                        <c:v>43450434.871651486</c:v>
                      </c:pt>
                      <c:pt idx="101">
                        <c:v>43454917.662099242</c:v>
                      </c:pt>
                      <c:pt idx="102">
                        <c:v>43463186.919976577</c:v>
                      </c:pt>
                      <c:pt idx="103">
                        <c:v>43476776.891291574</c:v>
                      </c:pt>
                      <c:pt idx="104">
                        <c:v>43490541.372294374</c:v>
                      </c:pt>
                      <c:pt idx="105">
                        <c:v>43504603.806805626</c:v>
                      </c:pt>
                      <c:pt idx="106">
                        <c:v>43508731.947805189</c:v>
                      </c:pt>
                      <c:pt idx="107">
                        <c:v>43509071.142874442</c:v>
                      </c:pt>
                      <c:pt idx="108">
                        <c:v>43504096.564933978</c:v>
                      </c:pt>
                      <c:pt idx="109">
                        <c:v>43500674.229333438</c:v>
                      </c:pt>
                      <c:pt idx="110">
                        <c:v>43489412.22321365</c:v>
                      </c:pt>
                      <c:pt idx="111">
                        <c:v>43485185.490918651</c:v>
                      </c:pt>
                      <c:pt idx="112">
                        <c:v>43479079.542741872</c:v>
                      </c:pt>
                      <c:pt idx="113">
                        <c:v>43471535.807436213</c:v>
                      </c:pt>
                      <c:pt idx="114">
                        <c:v>43461519.527535781</c:v>
                      </c:pt>
                      <c:pt idx="115">
                        <c:v>43459049.434848741</c:v>
                      </c:pt>
                      <c:pt idx="116">
                        <c:v>43459667.7489485</c:v>
                      </c:pt>
                      <c:pt idx="117">
                        <c:v>43440233.430742428</c:v>
                      </c:pt>
                      <c:pt idx="118">
                        <c:v>43422878.242595077</c:v>
                      </c:pt>
                      <c:pt idx="119">
                        <c:v>43406268.817127988</c:v>
                      </c:pt>
                      <c:pt idx="120">
                        <c:v>43389478.716893621</c:v>
                      </c:pt>
                      <c:pt idx="121">
                        <c:v>43354271.424316071</c:v>
                      </c:pt>
                      <c:pt idx="122">
                        <c:v>43338019.200912893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1-D7E9-4136-BA5C-5AD1512DB9DC}"/>
                  </c:ext>
                </c:extLst>
              </c15:ser>
            </c15:filteredLineSeries>
            <c15:filteredLineSeries>
              <c15:ser>
                <c:idx val="34"/>
                <c:order val="3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Data'!$AJ$3</c15:sqref>
                        </c15:formulaRef>
                      </c:ext>
                    </c:extLst>
                    <c:strCache>
                      <c:ptCount val="1"/>
                      <c:pt idx="0">
                        <c:v>2023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Data'!$AJ$5:$AJ$169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65"/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234843.99877234548</c:v>
                      </c:pt>
                      <c:pt idx="8">
                        <c:v>234843.99877234548</c:v>
                      </c:pt>
                      <c:pt idx="9">
                        <c:v>-877301.24647458643</c:v>
                      </c:pt>
                      <c:pt idx="10">
                        <c:v>120811.02711317688</c:v>
                      </c:pt>
                      <c:pt idx="11">
                        <c:v>810163.32798327506</c:v>
                      </c:pt>
                      <c:pt idx="12">
                        <c:v>630772.83463858068</c:v>
                      </c:pt>
                      <c:pt idx="13">
                        <c:v>440124.92171503603</c:v>
                      </c:pt>
                      <c:pt idx="14">
                        <c:v>440124.92171503603</c:v>
                      </c:pt>
                      <c:pt idx="15">
                        <c:v>709034.15504714102</c:v>
                      </c:pt>
                      <c:pt idx="16">
                        <c:v>529566.15623110533</c:v>
                      </c:pt>
                      <c:pt idx="17">
                        <c:v>563730.63985859603</c:v>
                      </c:pt>
                      <c:pt idx="18">
                        <c:v>394228.99253808707</c:v>
                      </c:pt>
                      <c:pt idx="19">
                        <c:v>668501.56800328195</c:v>
                      </c:pt>
                      <c:pt idx="20">
                        <c:v>527319.02727327496</c:v>
                      </c:pt>
                      <c:pt idx="21">
                        <c:v>527319.02727327496</c:v>
                      </c:pt>
                      <c:pt idx="22">
                        <c:v>802304.24355141073</c:v>
                      </c:pt>
                      <c:pt idx="23">
                        <c:v>1046460.7646526173</c:v>
                      </c:pt>
                      <c:pt idx="24">
                        <c:v>408072.34903467447</c:v>
                      </c:pt>
                      <c:pt idx="25">
                        <c:v>-65220.358126141131</c:v>
                      </c:pt>
                      <c:pt idx="26">
                        <c:v>10335.992033936083</c:v>
                      </c:pt>
                      <c:pt idx="27">
                        <c:v>-130851.14204842597</c:v>
                      </c:pt>
                      <c:pt idx="28">
                        <c:v>-130851.14204842597</c:v>
                      </c:pt>
                      <c:pt idx="29">
                        <c:v>133900.37740964442</c:v>
                      </c:pt>
                      <c:pt idx="30">
                        <c:v>92749.391949974</c:v>
                      </c:pt>
                      <c:pt idx="31">
                        <c:v>161214.84100250155</c:v>
                      </c:pt>
                      <c:pt idx="32">
                        <c:v>194113.19489188492</c:v>
                      </c:pt>
                      <c:pt idx="33">
                        <c:v>628138.18490987271</c:v>
                      </c:pt>
                      <c:pt idx="34">
                        <c:v>445405.59379839897</c:v>
                      </c:pt>
                      <c:pt idx="35">
                        <c:v>445405.59379839897</c:v>
                      </c:pt>
                      <c:pt idx="36">
                        <c:v>588816.35387179255</c:v>
                      </c:pt>
                      <c:pt idx="37">
                        <c:v>314019.45364708453</c:v>
                      </c:pt>
                      <c:pt idx="38">
                        <c:v>193360.70453869551</c:v>
                      </c:pt>
                      <c:pt idx="39">
                        <c:v>127502.48231669515</c:v>
                      </c:pt>
                      <c:pt idx="40">
                        <c:v>356003.32253358513</c:v>
                      </c:pt>
                      <c:pt idx="41">
                        <c:v>123060.69330191612</c:v>
                      </c:pt>
                      <c:pt idx="42">
                        <c:v>123060.69330191612</c:v>
                      </c:pt>
                      <c:pt idx="43">
                        <c:v>336430.73589862138</c:v>
                      </c:pt>
                      <c:pt idx="44">
                        <c:v>131379.54183196276</c:v>
                      </c:pt>
                      <c:pt idx="45">
                        <c:v>132967.68573150039</c:v>
                      </c:pt>
                      <c:pt idx="46">
                        <c:v>236841.0857943967</c:v>
                      </c:pt>
                      <c:pt idx="47">
                        <c:v>132204.57882215828</c:v>
                      </c:pt>
                      <c:pt idx="48">
                        <c:v>33284.366136521101</c:v>
                      </c:pt>
                      <c:pt idx="49">
                        <c:v>33284.366136521101</c:v>
                      </c:pt>
                      <c:pt idx="50">
                        <c:v>214575.14747225493</c:v>
                      </c:pt>
                      <c:pt idx="51">
                        <c:v>15886.848982356489</c:v>
                      </c:pt>
                      <c:pt idx="52">
                        <c:v>-340359.82795873284</c:v>
                      </c:pt>
                      <c:pt idx="53">
                        <c:v>-392590.14222186804</c:v>
                      </c:pt>
                      <c:pt idx="54">
                        <c:v>-170221.9407100454</c:v>
                      </c:pt>
                      <c:pt idx="55">
                        <c:v>-111507.93101157248</c:v>
                      </c:pt>
                      <c:pt idx="56">
                        <c:v>-111507.93101157248</c:v>
                      </c:pt>
                      <c:pt idx="57">
                        <c:v>-111507.93101157248</c:v>
                      </c:pt>
                      <c:pt idx="58">
                        <c:v>-219920.1511490494</c:v>
                      </c:pt>
                      <c:pt idx="59">
                        <c:v>-320141.67394882441</c:v>
                      </c:pt>
                      <c:pt idx="60">
                        <c:v>-228339.36330862343</c:v>
                      </c:pt>
                      <c:pt idx="61">
                        <c:v>-128819.17898568511</c:v>
                      </c:pt>
                      <c:pt idx="62">
                        <c:v>-138463.61027652025</c:v>
                      </c:pt>
                      <c:pt idx="63">
                        <c:v>-138463.61027652025</c:v>
                      </c:pt>
                      <c:pt idx="64">
                        <c:v>-240103.00501260161</c:v>
                      </c:pt>
                      <c:pt idx="65">
                        <c:v>-346604.93041621894</c:v>
                      </c:pt>
                      <c:pt idx="66">
                        <c:v>-344247.05915654451</c:v>
                      </c:pt>
                      <c:pt idx="67">
                        <c:v>-224173.31861995906</c:v>
                      </c:pt>
                      <c:pt idx="68">
                        <c:v>-138761.49943188578</c:v>
                      </c:pt>
                      <c:pt idx="69">
                        <c:v>-41464.128718413413</c:v>
                      </c:pt>
                      <c:pt idx="70">
                        <c:v>-41464.128718413413</c:v>
                      </c:pt>
                      <c:pt idx="71">
                        <c:v>-698332.41374429315</c:v>
                      </c:pt>
                      <c:pt idx="72">
                        <c:v>-142931.98408601433</c:v>
                      </c:pt>
                      <c:pt idx="73">
                        <c:v>-498905.78863254189</c:v>
                      </c:pt>
                      <c:pt idx="74">
                        <c:v>829004.07047662884</c:v>
                      </c:pt>
                      <c:pt idx="75">
                        <c:v>249765.47901368886</c:v>
                      </c:pt>
                      <c:pt idx="76">
                        <c:v>247263.11991668493</c:v>
                      </c:pt>
                      <c:pt idx="77">
                        <c:v>247263.11991668493</c:v>
                      </c:pt>
                      <c:pt idx="78">
                        <c:v>287930.04237283021</c:v>
                      </c:pt>
                      <c:pt idx="79">
                        <c:v>342736.65431537479</c:v>
                      </c:pt>
                      <c:pt idx="80">
                        <c:v>322536.36155363172</c:v>
                      </c:pt>
                      <c:pt idx="81">
                        <c:v>277644.22811650485</c:v>
                      </c:pt>
                      <c:pt idx="82">
                        <c:v>280328.75058389455</c:v>
                      </c:pt>
                      <c:pt idx="83">
                        <c:v>306665.31519694626</c:v>
                      </c:pt>
                      <c:pt idx="84">
                        <c:v>306665.31519694626</c:v>
                      </c:pt>
                      <c:pt idx="85">
                        <c:v>306665.31519694626</c:v>
                      </c:pt>
                      <c:pt idx="86">
                        <c:v>303984.24572490901</c:v>
                      </c:pt>
                      <c:pt idx="87">
                        <c:v>346969.908242248</c:v>
                      </c:pt>
                      <c:pt idx="88">
                        <c:v>352331.98141346127</c:v>
                      </c:pt>
                      <c:pt idx="89">
                        <c:v>605048.85905437917</c:v>
                      </c:pt>
                      <c:pt idx="90">
                        <c:v>972053.04789251089</c:v>
                      </c:pt>
                      <c:pt idx="91">
                        <c:v>972053.04789251089</c:v>
                      </c:pt>
                      <c:pt idx="92">
                        <c:v>636737.40172241628</c:v>
                      </c:pt>
                      <c:pt idx="93">
                        <c:v>595915.67688404024</c:v>
                      </c:pt>
                      <c:pt idx="94">
                        <c:v>928222.74214610457</c:v>
                      </c:pt>
                      <c:pt idx="95">
                        <c:v>927709.3969829157</c:v>
                      </c:pt>
                      <c:pt idx="96">
                        <c:v>667515.98785629123</c:v>
                      </c:pt>
                      <c:pt idx="97">
                        <c:v>676924.45976889133</c:v>
                      </c:pt>
                      <c:pt idx="98">
                        <c:v>676924.45976889133</c:v>
                      </c:pt>
                      <c:pt idx="99">
                        <c:v>676924.60920286179</c:v>
                      </c:pt>
                      <c:pt idx="100">
                        <c:v>675434.84166050702</c:v>
                      </c:pt>
                      <c:pt idx="101">
                        <c:v>689929.94009505212</c:v>
                      </c:pt>
                      <c:pt idx="102">
                        <c:v>718270.7491555512</c:v>
                      </c:pt>
                      <c:pt idx="103">
                        <c:v>744874.31634391844</c:v>
                      </c:pt>
                      <c:pt idx="104">
                        <c:v>745747.01421680301</c:v>
                      </c:pt>
                      <c:pt idx="105">
                        <c:v>745747.01421680301</c:v>
                      </c:pt>
                      <c:pt idx="106">
                        <c:v>710570.64509287477</c:v>
                      </c:pt>
                      <c:pt idx="107">
                        <c:v>719966.72450181842</c:v>
                      </c:pt>
                      <c:pt idx="108">
                        <c:v>720001.42664158344</c:v>
                      </c:pt>
                      <c:pt idx="109">
                        <c:v>728635.33621408045</c:v>
                      </c:pt>
                      <c:pt idx="110">
                        <c:v>689436.98361789435</c:v>
                      </c:pt>
                      <c:pt idx="111">
                        <c:v>689436.98361789435</c:v>
                      </c:pt>
                      <c:pt idx="112">
                        <c:v>689436.98361789435</c:v>
                      </c:pt>
                      <c:pt idx="113">
                        <c:v>682282.75011329353</c:v>
                      </c:pt>
                      <c:pt idx="114">
                        <c:v>678553.93671198189</c:v>
                      </c:pt>
                      <c:pt idx="115">
                        <c:v>677086.52018263936</c:v>
                      </c:pt>
                      <c:pt idx="116">
                        <c:v>692528.55411669612</c:v>
                      </c:pt>
                      <c:pt idx="117">
                        <c:v>592265.39258751273</c:v>
                      </c:pt>
                      <c:pt idx="118">
                        <c:v>595506.80937654525</c:v>
                      </c:pt>
                      <c:pt idx="119">
                        <c:v>595506.80937654525</c:v>
                      </c:pt>
                      <c:pt idx="120">
                        <c:v>593136.01901081204</c:v>
                      </c:pt>
                      <c:pt idx="121">
                        <c:v>516492.0912289694</c:v>
                      </c:pt>
                      <c:pt idx="122">
                        <c:v>511004.2755715698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2-D7E9-4136-BA5C-5AD1512DB9DC}"/>
                  </c:ext>
                </c:extLst>
              </c15:ser>
            </c15:filteredLineSeries>
            <c15:filteredLineSeries>
              <c15:ser>
                <c:idx val="35"/>
                <c:order val="3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Data'!$AK$3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Data'!$AK$5:$AK$169</c15:sqref>
                        </c15:formulaRef>
                      </c:ext>
                    </c:extLst>
                    <c:numCache>
                      <c:formatCode>General</c:formatCode>
                      <c:ptCount val="165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3-D7E9-4136-BA5C-5AD1512DB9DC}"/>
                  </c:ext>
                </c:extLst>
              </c15:ser>
            </c15:filteredLineSeries>
            <c15:filteredLineSeries>
              <c15:ser>
                <c:idx val="36"/>
                <c:order val="3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Data'!$AL$3</c15:sqref>
                        </c15:formulaRef>
                      </c:ext>
                    </c:extLst>
                    <c:strCache>
                      <c:ptCount val="1"/>
                      <c:pt idx="0">
                        <c:v>Compared to FINAL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Data'!$AL$5:$AL$169</c15:sqref>
                        </c15:formulaRef>
                      </c:ext>
                    </c:extLst>
                    <c:numCache>
                      <c:formatCode>0.0%</c:formatCode>
                      <c:ptCount val="165"/>
                      <c:pt idx="1">
                        <c:v>0</c:v>
                      </c:pt>
                      <c:pt idx="2">
                        <c:v>6.023737496317471E-3</c:v>
                      </c:pt>
                      <c:pt idx="3">
                        <c:v>1.7509793745857361E-2</c:v>
                      </c:pt>
                      <c:pt idx="4">
                        <c:v>2.4240893171767725E-2</c:v>
                      </c:pt>
                      <c:pt idx="5">
                        <c:v>2.9109730465839114E-2</c:v>
                      </c:pt>
                      <c:pt idx="6">
                        <c:v>2.9109730465839114E-2</c:v>
                      </c:pt>
                      <c:pt idx="7">
                        <c:v>2.9109730465839114E-2</c:v>
                      </c:pt>
                      <c:pt idx="8">
                        <c:v>3.6218829333219078E-2</c:v>
                      </c:pt>
                      <c:pt idx="9">
                        <c:v>4.0653385281501253E-2</c:v>
                      </c:pt>
                      <c:pt idx="10">
                        <c:v>4.4929834058603867E-2</c:v>
                      </c:pt>
                      <c:pt idx="11">
                        <c:v>5.0699945855079864E-2</c:v>
                      </c:pt>
                      <c:pt idx="12">
                        <c:v>5.5904245075640853E-2</c:v>
                      </c:pt>
                      <c:pt idx="13">
                        <c:v>5.5904245075640853E-2</c:v>
                      </c:pt>
                      <c:pt idx="14">
                        <c:v>5.5904245075640853E-2</c:v>
                      </c:pt>
                      <c:pt idx="15">
                        <c:v>6.5251275702255002E-2</c:v>
                      </c:pt>
                      <c:pt idx="16">
                        <c:v>7.0206075207992075E-2</c:v>
                      </c:pt>
                      <c:pt idx="17">
                        <c:v>7.5962946497392755E-2</c:v>
                      </c:pt>
                      <c:pt idx="18">
                        <c:v>8.4551084509876751E-2</c:v>
                      </c:pt>
                      <c:pt idx="19">
                        <c:v>9.0891827577119097E-2</c:v>
                      </c:pt>
                      <c:pt idx="20">
                        <c:v>9.0891827577119097E-2</c:v>
                      </c:pt>
                      <c:pt idx="21">
                        <c:v>9.0891827577119097E-2</c:v>
                      </c:pt>
                      <c:pt idx="22">
                        <c:v>0.10268110652436459</c:v>
                      </c:pt>
                      <c:pt idx="23">
                        <c:v>0.11001961600826957</c:v>
                      </c:pt>
                      <c:pt idx="24">
                        <c:v>0.12681704620297468</c:v>
                      </c:pt>
                      <c:pt idx="25">
                        <c:v>0.13555654028790978</c:v>
                      </c:pt>
                      <c:pt idx="26">
                        <c:v>0.14234422897605861</c:v>
                      </c:pt>
                      <c:pt idx="27">
                        <c:v>0.14234422897605861</c:v>
                      </c:pt>
                      <c:pt idx="28">
                        <c:v>0.14234422897605861</c:v>
                      </c:pt>
                      <c:pt idx="29">
                        <c:v>0.16070653968815132</c:v>
                      </c:pt>
                      <c:pt idx="30">
                        <c:v>0.17595145603191684</c:v>
                      </c:pt>
                      <c:pt idx="31">
                        <c:v>0.19142822133082235</c:v>
                      </c:pt>
                      <c:pt idx="32">
                        <c:v>0.20754271274876043</c:v>
                      </c:pt>
                      <c:pt idx="33">
                        <c:v>0.21935768815212997</c:v>
                      </c:pt>
                      <c:pt idx="34">
                        <c:v>0.21935768815212997</c:v>
                      </c:pt>
                      <c:pt idx="35">
                        <c:v>0.21935768815212997</c:v>
                      </c:pt>
                      <c:pt idx="36">
                        <c:v>0.25290105916303385</c:v>
                      </c:pt>
                      <c:pt idx="37">
                        <c:v>0.27359840082423975</c:v>
                      </c:pt>
                      <c:pt idx="38">
                        <c:v>0.30787757643051283</c:v>
                      </c:pt>
                      <c:pt idx="39">
                        <c:v>0.32952788311504072</c:v>
                      </c:pt>
                      <c:pt idx="40">
                        <c:v>0.35437286441631111</c:v>
                      </c:pt>
                      <c:pt idx="41">
                        <c:v>0.35437286441631111</c:v>
                      </c:pt>
                      <c:pt idx="42">
                        <c:v>0.35437286441631111</c:v>
                      </c:pt>
                      <c:pt idx="43">
                        <c:v>0.40360025078538425</c:v>
                      </c:pt>
                      <c:pt idx="44">
                        <c:v>0.43936850367193092</c:v>
                      </c:pt>
                      <c:pt idx="45">
                        <c:v>0.47226368710595645</c:v>
                      </c:pt>
                      <c:pt idx="46">
                        <c:v>0.51664003908024636</c:v>
                      </c:pt>
                      <c:pt idx="47">
                        <c:v>0.55956284901905973</c:v>
                      </c:pt>
                      <c:pt idx="48">
                        <c:v>0.55956284901905973</c:v>
                      </c:pt>
                      <c:pt idx="49">
                        <c:v>0.55956284901905973</c:v>
                      </c:pt>
                      <c:pt idx="50">
                        <c:v>0.69319582953849579</c:v>
                      </c:pt>
                      <c:pt idx="51">
                        <c:v>0.77740410426646045</c:v>
                      </c:pt>
                      <c:pt idx="52">
                        <c:v>0.792430517094873</c:v>
                      </c:pt>
                      <c:pt idx="53">
                        <c:v>0.80200225252920787</c:v>
                      </c:pt>
                      <c:pt idx="54">
                        <c:v>0.81308925249768549</c:v>
                      </c:pt>
                      <c:pt idx="55">
                        <c:v>0.81308925249768549</c:v>
                      </c:pt>
                      <c:pt idx="56">
                        <c:v>0.81308925249768549</c:v>
                      </c:pt>
                      <c:pt idx="57">
                        <c:v>0.81308925249768549</c:v>
                      </c:pt>
                      <c:pt idx="58">
                        <c:v>0.82703378648958537</c:v>
                      </c:pt>
                      <c:pt idx="59">
                        <c:v>0.83239544680717903</c:v>
                      </c:pt>
                      <c:pt idx="60">
                        <c:v>0.84402211673900274</c:v>
                      </c:pt>
                      <c:pt idx="61">
                        <c:v>0.85207665138692956</c:v>
                      </c:pt>
                      <c:pt idx="62">
                        <c:v>0.85207665138692956</c:v>
                      </c:pt>
                      <c:pt idx="63">
                        <c:v>0.85207665138692956</c:v>
                      </c:pt>
                      <c:pt idx="64">
                        <c:v>0.86474878414274348</c:v>
                      </c:pt>
                      <c:pt idx="65">
                        <c:v>0.87846423719668743</c:v>
                      </c:pt>
                      <c:pt idx="66">
                        <c:v>0.8877188464772745</c:v>
                      </c:pt>
                      <c:pt idx="67">
                        <c:v>0.89822375364938711</c:v>
                      </c:pt>
                      <c:pt idx="68">
                        <c:v>0.91063296325659371</c:v>
                      </c:pt>
                      <c:pt idx="69">
                        <c:v>0.91063296325659371</c:v>
                      </c:pt>
                      <c:pt idx="70">
                        <c:v>0.91063296325659371</c:v>
                      </c:pt>
                      <c:pt idx="71">
                        <c:v>0.93863857197315637</c:v>
                      </c:pt>
                      <c:pt idx="72">
                        <c:v>0.96446630430748448</c:v>
                      </c:pt>
                      <c:pt idx="73">
                        <c:v>0.96593664378675326</c:v>
                      </c:pt>
                      <c:pt idx="74">
                        <c:v>0.96641504459153571</c:v>
                      </c:pt>
                      <c:pt idx="75">
                        <c:v>0.96808740519705982</c:v>
                      </c:pt>
                      <c:pt idx="76">
                        <c:v>0.96808740519705982</c:v>
                      </c:pt>
                      <c:pt idx="77">
                        <c:v>0.96808740519705982</c:v>
                      </c:pt>
                      <c:pt idx="78">
                        <c:v>0.97001653178700542</c:v>
                      </c:pt>
                      <c:pt idx="79">
                        <c:v>0.97132013370024306</c:v>
                      </c:pt>
                      <c:pt idx="80">
                        <c:v>0.97265265958431202</c:v>
                      </c:pt>
                      <c:pt idx="81">
                        <c:v>0.97432726456969787</c:v>
                      </c:pt>
                      <c:pt idx="82">
                        <c:v>0.97647553171148427</c:v>
                      </c:pt>
                      <c:pt idx="83">
                        <c:v>0.97647553171148427</c:v>
                      </c:pt>
                      <c:pt idx="84">
                        <c:v>0.97647553171148427</c:v>
                      </c:pt>
                      <c:pt idx="85">
                        <c:v>0.97849155644104879</c:v>
                      </c:pt>
                      <c:pt idx="86">
                        <c:v>0.97893041762507627</c:v>
                      </c:pt>
                      <c:pt idx="87">
                        <c:v>0.98198692177277469</c:v>
                      </c:pt>
                      <c:pt idx="88">
                        <c:v>0.99037413006183039</c:v>
                      </c:pt>
                      <c:pt idx="89">
                        <c:v>0.99198803160168336</c:v>
                      </c:pt>
                      <c:pt idx="90">
                        <c:v>0.99198803160168336</c:v>
                      </c:pt>
                      <c:pt idx="91">
                        <c:v>0.99198803160168336</c:v>
                      </c:pt>
                      <c:pt idx="92">
                        <c:v>0.99198803160168336</c:v>
                      </c:pt>
                      <c:pt idx="93">
                        <c:v>0.99300969830352681</c:v>
                      </c:pt>
                      <c:pt idx="94">
                        <c:v>0.9931732447862569</c:v>
                      </c:pt>
                      <c:pt idx="95">
                        <c:v>0.99312483437468235</c:v>
                      </c:pt>
                      <c:pt idx="96">
                        <c:v>0.99329573153498596</c:v>
                      </c:pt>
                      <c:pt idx="97">
                        <c:v>0.99329573153498596</c:v>
                      </c:pt>
                      <c:pt idx="98">
                        <c:v>0.99329573153498596</c:v>
                      </c:pt>
                      <c:pt idx="99">
                        <c:v>0.99401355723145746</c:v>
                      </c:pt>
                      <c:pt idx="100">
                        <c:v>0.99418230468224333</c:v>
                      </c:pt>
                      <c:pt idx="101">
                        <c:v>0.99412062605520013</c:v>
                      </c:pt>
                      <c:pt idx="102">
                        <c:v>0.99395978806792018</c:v>
                      </c:pt>
                      <c:pt idx="103">
                        <c:v>0.99486249904527246</c:v>
                      </c:pt>
                      <c:pt idx="104">
                        <c:v>0.99486249904527246</c:v>
                      </c:pt>
                      <c:pt idx="105">
                        <c:v>0.99486249904527246</c:v>
                      </c:pt>
                      <c:pt idx="106">
                        <c:v>0.99478256263948361</c:v>
                      </c:pt>
                      <c:pt idx="107">
                        <c:v>0.99489047656922358</c:v>
                      </c:pt>
                      <c:pt idx="108">
                        <c:v>0.9949656432829681</c:v>
                      </c:pt>
                      <c:pt idx="109">
                        <c:v>0.99570492066363736</c:v>
                      </c:pt>
                      <c:pt idx="110">
                        <c:v>0.99570492066363736</c:v>
                      </c:pt>
                      <c:pt idx="111">
                        <c:v>0.99570492066363736</c:v>
                      </c:pt>
                      <c:pt idx="112">
                        <c:v>0.99570492066363736</c:v>
                      </c:pt>
                      <c:pt idx="113">
                        <c:v>0.99624099648918285</c:v>
                      </c:pt>
                      <c:pt idx="114">
                        <c:v>0.99660565972699633</c:v>
                      </c:pt>
                      <c:pt idx="115">
                        <c:v>0.99666626593659347</c:v>
                      </c:pt>
                      <c:pt idx="116">
                        <c:v>0.99676891552815561</c:v>
                      </c:pt>
                      <c:pt idx="117">
                        <c:v>0.99669410491857746</c:v>
                      </c:pt>
                      <c:pt idx="118">
                        <c:v>0.99669410491857746</c:v>
                      </c:pt>
                      <c:pt idx="119">
                        <c:v>0.99669410491857746</c:v>
                      </c:pt>
                      <c:pt idx="120">
                        <c:v>0.99820299293042036</c:v>
                      </c:pt>
                      <c:pt idx="121">
                        <c:v>0.99820299293042036</c:v>
                      </c:pt>
                      <c:pt idx="122">
                        <c:v>0.99829056710352537</c:v>
                      </c:pt>
                      <c:pt idx="123">
                        <c:v>0.99865080212958646</c:v>
                      </c:pt>
                      <c:pt idx="124">
                        <c:v>0.99865080212958646</c:v>
                      </c:pt>
                      <c:pt idx="125">
                        <c:v>0.99865080212958646</c:v>
                      </c:pt>
                      <c:pt idx="126">
                        <c:v>0.99865080212958646</c:v>
                      </c:pt>
                      <c:pt idx="127">
                        <c:v>0.99910523594379641</c:v>
                      </c:pt>
                      <c:pt idx="128">
                        <c:v>0.9994095202834623</c:v>
                      </c:pt>
                      <c:pt idx="129">
                        <c:v>0.99944614924011888</c:v>
                      </c:pt>
                      <c:pt idx="130">
                        <c:v>0.99944614924011888</c:v>
                      </c:pt>
                      <c:pt idx="131">
                        <c:v>0.9998140284474758</c:v>
                      </c:pt>
                      <c:pt idx="132">
                        <c:v>0.9998140284474758</c:v>
                      </c:pt>
                      <c:pt idx="133">
                        <c:v>0.9998140284474758</c:v>
                      </c:pt>
                      <c:pt idx="134">
                        <c:v>0.9997860429701898</c:v>
                      </c:pt>
                      <c:pt idx="135">
                        <c:v>0.99978596292372002</c:v>
                      </c:pt>
                      <c:pt idx="136">
                        <c:v>0.99982870055487438</c:v>
                      </c:pt>
                      <c:pt idx="137">
                        <c:v>0.99982870055487438</c:v>
                      </c:pt>
                      <c:pt idx="138">
                        <c:v>0.99982870055487438</c:v>
                      </c:pt>
                      <c:pt idx="139">
                        <c:v>0.99982870055487438</c:v>
                      </c:pt>
                      <c:pt idx="140">
                        <c:v>0.99982870055487438</c:v>
                      </c:pt>
                      <c:pt idx="141">
                        <c:v>0.99982870055487438</c:v>
                      </c:pt>
                      <c:pt idx="142">
                        <c:v>0.99956737448727273</c:v>
                      </c:pt>
                      <c:pt idx="143">
                        <c:v>0.99963812325163282</c:v>
                      </c:pt>
                      <c:pt idx="144">
                        <c:v>0.99957444936370887</c:v>
                      </c:pt>
                      <c:pt idx="145">
                        <c:v>0.99954409635814634</c:v>
                      </c:pt>
                      <c:pt idx="146">
                        <c:v>0.99954409635814634</c:v>
                      </c:pt>
                      <c:pt idx="147">
                        <c:v>0.99954409635814634</c:v>
                      </c:pt>
                      <c:pt idx="148">
                        <c:v>0.99954394858004847</c:v>
                      </c:pt>
                      <c:pt idx="149">
                        <c:v>0.99954310578308392</c:v>
                      </c:pt>
                      <c:pt idx="150">
                        <c:v>0.9996501225253096</c:v>
                      </c:pt>
                      <c:pt idx="151">
                        <c:v>0.99965448428822978</c:v>
                      </c:pt>
                      <c:pt idx="152">
                        <c:v>0.99946509280160001</c:v>
                      </c:pt>
                      <c:pt idx="153">
                        <c:v>0.99946509280160001</c:v>
                      </c:pt>
                      <c:pt idx="154">
                        <c:v>0.99946509280160001</c:v>
                      </c:pt>
                      <c:pt idx="155">
                        <c:v>0.99947672416938749</c:v>
                      </c:pt>
                      <c:pt idx="156">
                        <c:v>0.99949262365598779</c:v>
                      </c:pt>
                      <c:pt idx="157">
                        <c:v>0.99962360995437771</c:v>
                      </c:pt>
                      <c:pt idx="158">
                        <c:v>0.99997211996854429</c:v>
                      </c:pt>
                      <c:pt idx="159">
                        <c:v>0.99997211996854429</c:v>
                      </c:pt>
                      <c:pt idx="160">
                        <c:v>0.99997211996854429</c:v>
                      </c:pt>
                      <c:pt idx="161">
                        <c:v>0.99997211996854429</c:v>
                      </c:pt>
                      <c:pt idx="162">
                        <c:v>0.99997211996854429</c:v>
                      </c:pt>
                      <c:pt idx="163">
                        <c:v>0.99997793565243798</c:v>
                      </c:pt>
                      <c:pt idx="164">
                        <c:v>0.99999563823707982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4-D7E9-4136-BA5C-5AD1512DB9DC}"/>
                  </c:ext>
                </c:extLst>
              </c15:ser>
            </c15:filteredLineSeries>
            <c15:filteredLineSeries>
              <c15:ser>
                <c:idx val="37"/>
                <c:order val="3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Data'!$AM$3</c15:sqref>
                        </c15:formulaRef>
                      </c:ext>
                    </c:extLst>
                    <c:strCache>
                      <c:ptCount val="1"/>
                      <c:pt idx="0">
                        <c:v>Indicated End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Data'!$AM$5:$AM$169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65"/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597765.71696866571</c:v>
                      </c:pt>
                      <c:pt idx="10">
                        <c:v>14432044.177021138</c:v>
                      </c:pt>
                      <c:pt idx="11">
                        <c:v>15982846.457395364</c:v>
                      </c:pt>
                      <c:pt idx="12">
                        <c:v>17324838.188755333</c:v>
                      </c:pt>
                      <c:pt idx="13">
                        <c:v>17324838.188755333</c:v>
                      </c:pt>
                      <c:pt idx="14">
                        <c:v>17324838.188755333</c:v>
                      </c:pt>
                      <c:pt idx="15">
                        <c:v>20080556.830473099</c:v>
                      </c:pt>
                      <c:pt idx="16">
                        <c:v>22473016.121835478</c:v>
                      </c:pt>
                      <c:pt idx="17">
                        <c:v>23502041.354613274</c:v>
                      </c:pt>
                      <c:pt idx="18">
                        <c:v>23161685.285908282</c:v>
                      </c:pt>
                      <c:pt idx="19">
                        <c:v>24489629.808701798</c:v>
                      </c:pt>
                      <c:pt idx="20">
                        <c:v>24489629.808701798</c:v>
                      </c:pt>
                      <c:pt idx="21">
                        <c:v>24489629.808701798</c:v>
                      </c:pt>
                      <c:pt idx="22">
                        <c:v>25682678.140737135</c:v>
                      </c:pt>
                      <c:pt idx="23">
                        <c:v>28974345.263670024</c:v>
                      </c:pt>
                      <c:pt idx="24">
                        <c:v>26887904.600320335</c:v>
                      </c:pt>
                      <c:pt idx="25">
                        <c:v>27737310.512751039</c:v>
                      </c:pt>
                      <c:pt idx="26">
                        <c:v>29806159.761584722</c:v>
                      </c:pt>
                      <c:pt idx="27">
                        <c:v>29806159.761584722</c:v>
                      </c:pt>
                      <c:pt idx="28">
                        <c:v>29806159.761584722</c:v>
                      </c:pt>
                      <c:pt idx="29">
                        <c:v>34314724.408235043</c:v>
                      </c:pt>
                      <c:pt idx="30">
                        <c:v>34323223.667467192</c:v>
                      </c:pt>
                      <c:pt idx="31">
                        <c:v>36483704.970179789</c:v>
                      </c:pt>
                      <c:pt idx="32">
                        <c:v>36686545.141274661</c:v>
                      </c:pt>
                      <c:pt idx="33">
                        <c:v>37733597.485124789</c:v>
                      </c:pt>
                      <c:pt idx="34">
                        <c:v>37733597.485124789</c:v>
                      </c:pt>
                      <c:pt idx="35">
                        <c:v>37733597.485124789</c:v>
                      </c:pt>
                      <c:pt idx="36">
                        <c:v>37737926.21345821</c:v>
                      </c:pt>
                      <c:pt idx="37">
                        <c:v>38095508.959848329</c:v>
                      </c:pt>
                      <c:pt idx="38">
                        <c:v>38929586.749897994</c:v>
                      </c:pt>
                      <c:pt idx="39">
                        <c:v>39579190.467007555</c:v>
                      </c:pt>
                      <c:pt idx="40">
                        <c:v>40658472.464396782</c:v>
                      </c:pt>
                      <c:pt idx="41">
                        <c:v>40658472.464396782</c:v>
                      </c:pt>
                      <c:pt idx="42">
                        <c:v>40658472.464396782</c:v>
                      </c:pt>
                      <c:pt idx="43">
                        <c:v>41613241.18931447</c:v>
                      </c:pt>
                      <c:pt idx="44">
                        <c:v>41582940.532401197</c:v>
                      </c:pt>
                      <c:pt idx="45">
                        <c:v>42833729.232841678</c:v>
                      </c:pt>
                      <c:pt idx="46">
                        <c:v>42395526.949466482</c:v>
                      </c:pt>
                      <c:pt idx="47">
                        <c:v>42723404.907793842</c:v>
                      </c:pt>
                      <c:pt idx="48">
                        <c:v>42723404.907793842</c:v>
                      </c:pt>
                      <c:pt idx="49">
                        <c:v>42723404.907793842</c:v>
                      </c:pt>
                      <c:pt idx="50">
                        <c:v>42982671.995930336</c:v>
                      </c:pt>
                      <c:pt idx="51">
                        <c:v>43023404.09118288</c:v>
                      </c:pt>
                      <c:pt idx="52">
                        <c:v>43268458.647580057</c:v>
                      </c:pt>
                      <c:pt idx="53">
                        <c:v>43586169.016061381</c:v>
                      </c:pt>
                      <c:pt idx="54">
                        <c:v>43540410.45463305</c:v>
                      </c:pt>
                      <c:pt idx="55">
                        <c:v>43540410.45463305</c:v>
                      </c:pt>
                      <c:pt idx="56">
                        <c:v>43540410.45463305</c:v>
                      </c:pt>
                      <c:pt idx="57">
                        <c:v>43540410.45463305</c:v>
                      </c:pt>
                      <c:pt idx="58">
                        <c:v>43731041.936646976</c:v>
                      </c:pt>
                      <c:pt idx="59">
                        <c:v>43829548.047072947</c:v>
                      </c:pt>
                      <c:pt idx="60">
                        <c:v>43685344.908327512</c:v>
                      </c:pt>
                      <c:pt idx="61">
                        <c:v>43554502.602075726</c:v>
                      </c:pt>
                      <c:pt idx="62">
                        <c:v>43554502.602075726</c:v>
                      </c:pt>
                      <c:pt idx="63">
                        <c:v>43554502.602075726</c:v>
                      </c:pt>
                      <c:pt idx="64">
                        <c:v>43281817.027477659</c:v>
                      </c:pt>
                      <c:pt idx="65">
                        <c:v>43206908.662693515</c:v>
                      </c:pt>
                      <c:pt idx="66">
                        <c:v>43078542.256654665</c:v>
                      </c:pt>
                      <c:pt idx="67">
                        <c:v>42889530.212799989</c:v>
                      </c:pt>
                      <c:pt idx="68">
                        <c:v>42587651.957281798</c:v>
                      </c:pt>
                      <c:pt idx="69">
                        <c:v>42587651.957281798</c:v>
                      </c:pt>
                      <c:pt idx="70">
                        <c:v>42587651.957281798</c:v>
                      </c:pt>
                      <c:pt idx="71">
                        <c:v>41712981.118700214</c:v>
                      </c:pt>
                      <c:pt idx="72">
                        <c:v>43646551.011676781</c:v>
                      </c:pt>
                      <c:pt idx="73">
                        <c:v>42736011.999885693</c:v>
                      </c:pt>
                      <c:pt idx="74">
                        <c:v>42711640.543061063</c:v>
                      </c:pt>
                      <c:pt idx="75">
                        <c:v>42335417.00881584</c:v>
                      </c:pt>
                      <c:pt idx="76">
                        <c:v>42335417.00881584</c:v>
                      </c:pt>
                      <c:pt idx="77">
                        <c:v>42335417.00881584</c:v>
                      </c:pt>
                      <c:pt idx="78">
                        <c:v>42380207.607664518</c:v>
                      </c:pt>
                      <c:pt idx="79">
                        <c:v>42532906.059115559</c:v>
                      </c:pt>
                      <c:pt idx="80">
                        <c:v>42615382.368578218</c:v>
                      </c:pt>
                      <c:pt idx="81">
                        <c:v>42597194.504589446</c:v>
                      </c:pt>
                      <c:pt idx="82">
                        <c:v>42493819.509509362</c:v>
                      </c:pt>
                      <c:pt idx="83">
                        <c:v>42493819.509509362</c:v>
                      </c:pt>
                      <c:pt idx="84">
                        <c:v>42493819.509509362</c:v>
                      </c:pt>
                      <c:pt idx="85">
                        <c:v>42482160.143713385</c:v>
                      </c:pt>
                      <c:pt idx="86">
                        <c:v>42463115.101527505</c:v>
                      </c:pt>
                      <c:pt idx="87">
                        <c:v>42330945.635158531</c:v>
                      </c:pt>
                      <c:pt idx="88">
                        <c:v>41972456.406353049</c:v>
                      </c:pt>
                      <c:pt idx="89">
                        <c:v>42210130.229487486</c:v>
                      </c:pt>
                      <c:pt idx="90">
                        <c:v>42210130.229487486</c:v>
                      </c:pt>
                      <c:pt idx="91">
                        <c:v>42210130.229487486</c:v>
                      </c:pt>
                      <c:pt idx="92">
                        <c:v>41870657.383775555</c:v>
                      </c:pt>
                      <c:pt idx="93">
                        <c:v>42191967.582569979</c:v>
                      </c:pt>
                      <c:pt idx="94">
                        <c:v>42522934.665934324</c:v>
                      </c:pt>
                      <c:pt idx="95">
                        <c:v>42656272.941431098</c:v>
                      </c:pt>
                      <c:pt idx="96">
                        <c:v>42416218.717553228</c:v>
                      </c:pt>
                      <c:pt idx="97">
                        <c:v>42416218.717553228</c:v>
                      </c:pt>
                      <c:pt idx="98">
                        <c:v>42416218.717553228</c:v>
                      </c:pt>
                      <c:pt idx="99">
                        <c:v>42474434.772894122</c:v>
                      </c:pt>
                      <c:pt idx="100">
                        <c:v>42502728.001687303</c:v>
                      </c:pt>
                      <c:pt idx="101">
                        <c:v>42585150.866439521</c:v>
                      </c:pt>
                      <c:pt idx="102">
                        <c:v>42618904.978382602</c:v>
                      </c:pt>
                      <c:pt idx="103">
                        <c:v>42630978.955082707</c:v>
                      </c:pt>
                      <c:pt idx="104">
                        <c:v>42630978.955082707</c:v>
                      </c:pt>
                      <c:pt idx="105">
                        <c:v>42630978.955082707</c:v>
                      </c:pt>
                      <c:pt idx="106">
                        <c:v>42642756.722077176</c:v>
                      </c:pt>
                      <c:pt idx="107">
                        <c:v>42649282.819873959</c:v>
                      </c:pt>
                      <c:pt idx="108">
                        <c:v>42652999.424152538</c:v>
                      </c:pt>
                      <c:pt idx="109">
                        <c:v>42626956.469905928</c:v>
                      </c:pt>
                      <c:pt idx="110">
                        <c:v>42617526.015355453</c:v>
                      </c:pt>
                      <c:pt idx="111">
                        <c:v>42617526.015355453</c:v>
                      </c:pt>
                      <c:pt idx="112">
                        <c:v>42617526.015355453</c:v>
                      </c:pt>
                      <c:pt idx="113">
                        <c:v>42609704.689522795</c:v>
                      </c:pt>
                      <c:pt idx="114">
                        <c:v>42658607.991094448</c:v>
                      </c:pt>
                      <c:pt idx="115">
                        <c:v>42662151.266896658</c:v>
                      </c:pt>
                      <c:pt idx="116">
                        <c:v>42716819.7128608</c:v>
                      </c:pt>
                      <c:pt idx="117">
                        <c:v>42756950.853523284</c:v>
                      </c:pt>
                      <c:pt idx="118">
                        <c:v>42756950.853523284</c:v>
                      </c:pt>
                      <c:pt idx="119">
                        <c:v>42756950.853523284</c:v>
                      </c:pt>
                      <c:pt idx="120">
                        <c:v>42736139.003916577</c:v>
                      </c:pt>
                      <c:pt idx="121">
                        <c:v>42739291.669278517</c:v>
                      </c:pt>
                      <c:pt idx="122">
                        <c:v>42794813.121348113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5-D7E9-4136-BA5C-5AD1512DB9DC}"/>
                  </c:ext>
                </c:extLst>
              </c15:ser>
            </c15:filteredLineSeries>
            <c15:filteredLineSeries>
              <c15:ser>
                <c:idx val="38"/>
                <c:order val="3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Data'!$AN$3</c15:sqref>
                        </c15:formulaRef>
                      </c:ext>
                    </c:extLst>
                    <c:strCache>
                      <c:ptCount val="1"/>
                      <c:pt idx="0">
                        <c:v>Average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Data'!$AN$5:$AN$169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65"/>
                      <c:pt idx="12">
                        <c:v>9667498.9080280997</c:v>
                      </c:pt>
                      <c:pt idx="13">
                        <c:v>13132466.545779167</c:v>
                      </c:pt>
                      <c:pt idx="14">
                        <c:v>16477881.040136501</c:v>
                      </c:pt>
                      <c:pt idx="15">
                        <c:v>17607583.570826892</c:v>
                      </c:pt>
                      <c:pt idx="16">
                        <c:v>18905617.503714912</c:v>
                      </c:pt>
                      <c:pt idx="17">
                        <c:v>20141058.1368865</c:v>
                      </c:pt>
                      <c:pt idx="18">
                        <c:v>21308427.556317091</c:v>
                      </c:pt>
                      <c:pt idx="19">
                        <c:v>22741385.880306385</c:v>
                      </c:pt>
                      <c:pt idx="20">
                        <c:v>23623200.475952126</c:v>
                      </c:pt>
                      <c:pt idx="21">
                        <c:v>24026523.213325389</c:v>
                      </c:pt>
                      <c:pt idx="22">
                        <c:v>24462650.570550162</c:v>
                      </c:pt>
                      <c:pt idx="23">
                        <c:v>25625182.566102512</c:v>
                      </c:pt>
                      <c:pt idx="24">
                        <c:v>26104837.524426218</c:v>
                      </c:pt>
                      <c:pt idx="25">
                        <c:v>26754373.665236067</c:v>
                      </c:pt>
                      <c:pt idx="26">
                        <c:v>27817679.655812651</c:v>
                      </c:pt>
                      <c:pt idx="27">
                        <c:v>28642375.979982167</c:v>
                      </c:pt>
                      <c:pt idx="28">
                        <c:v>28808738.879565109</c:v>
                      </c:pt>
                      <c:pt idx="29">
                        <c:v>30294102.841148049</c:v>
                      </c:pt>
                      <c:pt idx="30">
                        <c:v>31611285.47209128</c:v>
                      </c:pt>
                      <c:pt idx="31">
                        <c:v>32946794.513810296</c:v>
                      </c:pt>
                      <c:pt idx="32">
                        <c:v>34322871.589748278</c:v>
                      </c:pt>
                      <c:pt idx="33">
                        <c:v>35908359.134456292</c:v>
                      </c:pt>
                      <c:pt idx="34">
                        <c:v>36592133.749834247</c:v>
                      </c:pt>
                      <c:pt idx="35">
                        <c:v>37274208.513365768</c:v>
                      </c:pt>
                      <c:pt idx="36">
                        <c:v>37525052.762021452</c:v>
                      </c:pt>
                      <c:pt idx="37">
                        <c:v>37806845.525736175</c:v>
                      </c:pt>
                      <c:pt idx="38">
                        <c:v>38046043.378690824</c:v>
                      </c:pt>
                      <c:pt idx="39">
                        <c:v>38415161.975067377</c:v>
                      </c:pt>
                      <c:pt idx="40">
                        <c:v>39000136.97092177</c:v>
                      </c:pt>
                      <c:pt idx="41">
                        <c:v>39584246.221109487</c:v>
                      </c:pt>
                      <c:pt idx="42">
                        <c:v>40096838.922019176</c:v>
                      </c:pt>
                      <c:pt idx="43">
                        <c:v>40633569.809902474</c:v>
                      </c:pt>
                      <c:pt idx="44">
                        <c:v>41034319.822981201</c:v>
                      </c:pt>
                      <c:pt idx="45">
                        <c:v>41469371.176670179</c:v>
                      </c:pt>
                      <c:pt idx="46">
                        <c:v>41816782.073684119</c:v>
                      </c:pt>
                      <c:pt idx="47">
                        <c:v>42229768.562363535</c:v>
                      </c:pt>
                      <c:pt idx="48">
                        <c:v>42451801.306059405</c:v>
                      </c:pt>
                      <c:pt idx="49">
                        <c:v>42679894.181137942</c:v>
                      </c:pt>
                      <c:pt idx="50">
                        <c:v>42709682.73375567</c:v>
                      </c:pt>
                      <c:pt idx="51">
                        <c:v>42835258.162098952</c:v>
                      </c:pt>
                      <c:pt idx="52">
                        <c:v>42944268.910056189</c:v>
                      </c:pt>
                      <c:pt idx="53">
                        <c:v>43116821.731709696</c:v>
                      </c:pt>
                      <c:pt idx="54">
                        <c:v>43280222.841077544</c:v>
                      </c:pt>
                      <c:pt idx="55">
                        <c:v>43391770.532818086</c:v>
                      </c:pt>
                      <c:pt idx="56">
                        <c:v>43495171.805508122</c:v>
                      </c:pt>
                      <c:pt idx="57">
                        <c:v>43549562.166918717</c:v>
                      </c:pt>
                      <c:pt idx="58">
                        <c:v>43578536.751035832</c:v>
                      </c:pt>
                      <c:pt idx="59">
                        <c:v>43636364.269523814</c:v>
                      </c:pt>
                      <c:pt idx="60">
                        <c:v>43665351.160262711</c:v>
                      </c:pt>
                      <c:pt idx="61">
                        <c:v>43668169.589751244</c:v>
                      </c:pt>
                      <c:pt idx="62">
                        <c:v>43670988.019239776</c:v>
                      </c:pt>
                      <c:pt idx="63">
                        <c:v>43635680.152325526</c:v>
                      </c:pt>
                      <c:pt idx="64">
                        <c:v>43526133.948406473</c:v>
                      </c:pt>
                      <c:pt idx="65">
                        <c:v>43430446.699279666</c:v>
                      </c:pt>
                      <c:pt idx="66">
                        <c:v>43335254.630195461</c:v>
                      </c:pt>
                      <c:pt idx="67">
                        <c:v>43202260.152340308</c:v>
                      </c:pt>
                      <c:pt idx="68">
                        <c:v>43008890.023381524</c:v>
                      </c:pt>
                      <c:pt idx="69">
                        <c:v>42870057.009342358</c:v>
                      </c:pt>
                      <c:pt idx="70">
                        <c:v>42746205.668260008</c:v>
                      </c:pt>
                      <c:pt idx="71">
                        <c:v>42473093.440669119</c:v>
                      </c:pt>
                      <c:pt idx="72">
                        <c:v>42624497.600444481</c:v>
                      </c:pt>
                      <c:pt idx="73">
                        <c:v>42654169.608965255</c:v>
                      </c:pt>
                      <c:pt idx="74">
                        <c:v>42678967.326121114</c:v>
                      </c:pt>
                      <c:pt idx="75">
                        <c:v>42628520.336427912</c:v>
                      </c:pt>
                      <c:pt idx="76">
                        <c:v>42753007.514451042</c:v>
                      </c:pt>
                      <c:pt idx="77">
                        <c:v>42490780.713878855</c:v>
                      </c:pt>
                      <c:pt idx="78">
                        <c:v>42419619.835434623</c:v>
                      </c:pt>
                      <c:pt idx="79">
                        <c:v>42383872.938645519</c:v>
                      </c:pt>
                      <c:pt idx="80">
                        <c:v>42439866.010597996</c:v>
                      </c:pt>
                      <c:pt idx="81">
                        <c:v>42492221.509752713</c:v>
                      </c:pt>
                      <c:pt idx="82">
                        <c:v>42523902.009891421</c:v>
                      </c:pt>
                      <c:pt idx="83">
                        <c:v>42546624.390260383</c:v>
                      </c:pt>
                      <c:pt idx="84">
                        <c:v>42538807.080339149</c:v>
                      </c:pt>
                      <c:pt idx="85">
                        <c:v>42512162.635366186</c:v>
                      </c:pt>
                      <c:pt idx="86">
                        <c:v>42485346.754753798</c:v>
                      </c:pt>
                      <c:pt idx="87">
                        <c:v>42452771.979883626</c:v>
                      </c:pt>
                      <c:pt idx="88">
                        <c:v>42348499.359252371</c:v>
                      </c:pt>
                      <c:pt idx="89">
                        <c:v>42291761.503247991</c:v>
                      </c:pt>
                      <c:pt idx="90">
                        <c:v>42237355.520402804</c:v>
                      </c:pt>
                      <c:pt idx="91">
                        <c:v>42186758.545994803</c:v>
                      </c:pt>
                      <c:pt idx="92">
                        <c:v>42094700.895718209</c:v>
                      </c:pt>
                      <c:pt idx="93">
                        <c:v>42138603.130961604</c:v>
                      </c:pt>
                      <c:pt idx="94">
                        <c:v>42201164.018250965</c:v>
                      </c:pt>
                      <c:pt idx="95">
                        <c:v>42290392.560639694</c:v>
                      </c:pt>
                      <c:pt idx="96">
                        <c:v>42331610.258252837</c:v>
                      </c:pt>
                      <c:pt idx="97">
                        <c:v>42440722.525008373</c:v>
                      </c:pt>
                      <c:pt idx="98">
                        <c:v>42485572.752005026</c:v>
                      </c:pt>
                      <c:pt idx="99">
                        <c:v>42475872.773396984</c:v>
                      </c:pt>
                      <c:pt idx="100">
                        <c:v>42445163.785448216</c:v>
                      </c:pt>
                      <c:pt idx="101">
                        <c:v>42478950.21522548</c:v>
                      </c:pt>
                      <c:pt idx="102">
                        <c:v>42519487.467391349</c:v>
                      </c:pt>
                      <c:pt idx="103">
                        <c:v>42562439.51489725</c:v>
                      </c:pt>
                      <c:pt idx="104">
                        <c:v>42593748.351334974</c:v>
                      </c:pt>
                      <c:pt idx="105">
                        <c:v>42619398.542014048</c:v>
                      </c:pt>
                      <c:pt idx="106">
                        <c:v>42630919.713141583</c:v>
                      </c:pt>
                      <c:pt idx="107">
                        <c:v>42636995.281439848</c:v>
                      </c:pt>
                      <c:pt idx="108">
                        <c:v>42641399.375253819</c:v>
                      </c:pt>
                      <c:pt idx="109">
                        <c:v>42640594.878218457</c:v>
                      </c:pt>
                      <c:pt idx="110">
                        <c:v>42637904.290273011</c:v>
                      </c:pt>
                      <c:pt idx="111">
                        <c:v>42632858.148928665</c:v>
                      </c:pt>
                      <c:pt idx="112">
                        <c:v>42626506.788024962</c:v>
                      </c:pt>
                      <c:pt idx="113">
                        <c:v>42617847.841099016</c:v>
                      </c:pt>
                      <c:pt idx="114">
                        <c:v>42624178.145336717</c:v>
                      </c:pt>
                      <c:pt idx="115">
                        <c:v>42633103.19564496</c:v>
                      </c:pt>
                      <c:pt idx="116">
                        <c:v>42652961.935146026</c:v>
                      </c:pt>
                      <c:pt idx="117">
                        <c:v>42680846.902779594</c:v>
                      </c:pt>
                      <c:pt idx="118">
                        <c:v>42710296.13557969</c:v>
                      </c:pt>
                      <c:pt idx="119">
                        <c:v>42729964.708065465</c:v>
                      </c:pt>
                      <c:pt idx="120">
                        <c:v>42744762.255469441</c:v>
                      </c:pt>
                      <c:pt idx="121">
                        <c:v>42749256.646752991</c:v>
                      </c:pt>
                      <c:pt idx="122">
                        <c:v>42756829.100317955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6-D7E9-4136-BA5C-5AD1512DB9DC}"/>
                  </c:ext>
                </c:extLst>
              </c15:ser>
            </c15:filteredLineSeries>
            <c15:filteredLineSeries>
              <c15:ser>
                <c:idx val="39"/>
                <c:order val="3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Data'!$AO$3</c15:sqref>
                        </c15:formulaRef>
                      </c:ext>
                    </c:extLst>
                    <c:strCache>
                      <c:ptCount val="1"/>
                      <c:pt idx="0">
                        <c:v>of Budget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Data'!$AO$5:$AO$169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65"/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-42775690</c:v>
                      </c:pt>
                      <c:pt idx="8">
                        <c:v>-42775690</c:v>
                      </c:pt>
                      <c:pt idx="9">
                        <c:v>-42177924.283031337</c:v>
                      </c:pt>
                      <c:pt idx="10">
                        <c:v>-28343645.822978862</c:v>
                      </c:pt>
                      <c:pt idx="11">
                        <c:v>-26792843.542604636</c:v>
                      </c:pt>
                      <c:pt idx="12">
                        <c:v>-25450851.811244667</c:v>
                      </c:pt>
                      <c:pt idx="13">
                        <c:v>-25450851.811244667</c:v>
                      </c:pt>
                      <c:pt idx="14">
                        <c:v>-25450851.811244667</c:v>
                      </c:pt>
                      <c:pt idx="15">
                        <c:v>-22695133.169526901</c:v>
                      </c:pt>
                      <c:pt idx="16">
                        <c:v>-20302673.878164522</c:v>
                      </c:pt>
                      <c:pt idx="17">
                        <c:v>-19273648.645386726</c:v>
                      </c:pt>
                      <c:pt idx="18">
                        <c:v>-19614004.714091718</c:v>
                      </c:pt>
                      <c:pt idx="19">
                        <c:v>-18286060.191298202</c:v>
                      </c:pt>
                      <c:pt idx="20">
                        <c:v>-18286060.191298202</c:v>
                      </c:pt>
                      <c:pt idx="21">
                        <c:v>-18286060.191298202</c:v>
                      </c:pt>
                      <c:pt idx="22">
                        <c:v>-17093011.859262865</c:v>
                      </c:pt>
                      <c:pt idx="23">
                        <c:v>-13801344.736329976</c:v>
                      </c:pt>
                      <c:pt idx="24">
                        <c:v>-15887785.399679665</c:v>
                      </c:pt>
                      <c:pt idx="25">
                        <c:v>-15038379.487248961</c:v>
                      </c:pt>
                      <c:pt idx="26">
                        <c:v>-12969530.238415278</c:v>
                      </c:pt>
                      <c:pt idx="27">
                        <c:v>-12969530.238415278</c:v>
                      </c:pt>
                      <c:pt idx="28">
                        <c:v>-12969530.238415278</c:v>
                      </c:pt>
                      <c:pt idx="29">
                        <c:v>-8460965.5917649567</c:v>
                      </c:pt>
                      <c:pt idx="30">
                        <c:v>-8452466.3325328082</c:v>
                      </c:pt>
                      <c:pt idx="31">
                        <c:v>-6291985.0298202112</c:v>
                      </c:pt>
                      <c:pt idx="32">
                        <c:v>-6089144.8587253392</c:v>
                      </c:pt>
                      <c:pt idx="33">
                        <c:v>-5042092.5148752108</c:v>
                      </c:pt>
                      <c:pt idx="34">
                        <c:v>-5042092.5148752108</c:v>
                      </c:pt>
                      <c:pt idx="35">
                        <c:v>-5042092.5148752108</c:v>
                      </c:pt>
                      <c:pt idx="36">
                        <c:v>-5037763.7865417898</c:v>
                      </c:pt>
                      <c:pt idx="37">
                        <c:v>-4680181.0401516706</c:v>
                      </c:pt>
                      <c:pt idx="38">
                        <c:v>-3846103.2501020059</c:v>
                      </c:pt>
                      <c:pt idx="39">
                        <c:v>-3196499.5329924449</c:v>
                      </c:pt>
                      <c:pt idx="40">
                        <c:v>-2117217.5356032178</c:v>
                      </c:pt>
                      <c:pt idx="41">
                        <c:v>-2117217.5356032178</c:v>
                      </c:pt>
                      <c:pt idx="42">
                        <c:v>-2117217.5356032178</c:v>
                      </c:pt>
                      <c:pt idx="43">
                        <c:v>-1162448.8106855303</c:v>
                      </c:pt>
                      <c:pt idx="44">
                        <c:v>-1192749.4675988033</c:v>
                      </c:pt>
                      <c:pt idx="45">
                        <c:v>58039.232841677964</c:v>
                      </c:pt>
                      <c:pt idx="46">
                        <c:v>-380163.0505335182</c:v>
                      </c:pt>
                      <c:pt idx="47">
                        <c:v>-52285.092206157744</c:v>
                      </c:pt>
                      <c:pt idx="48">
                        <c:v>-52285.092206157744</c:v>
                      </c:pt>
                      <c:pt idx="49">
                        <c:v>-52285.092206157744</c:v>
                      </c:pt>
                      <c:pt idx="50">
                        <c:v>206981.99593033642</c:v>
                      </c:pt>
                      <c:pt idx="51">
                        <c:v>247714.0911828801</c:v>
                      </c:pt>
                      <c:pt idx="52">
                        <c:v>492768.64758005738</c:v>
                      </c:pt>
                      <c:pt idx="53">
                        <c:v>810479.01606138051</c:v>
                      </c:pt>
                      <c:pt idx="54">
                        <c:v>764720.45463304967</c:v>
                      </c:pt>
                      <c:pt idx="55">
                        <c:v>764720.45463304967</c:v>
                      </c:pt>
                      <c:pt idx="56">
                        <c:v>764720.45463304967</c:v>
                      </c:pt>
                      <c:pt idx="57">
                        <c:v>764720.45463304967</c:v>
                      </c:pt>
                      <c:pt idx="58">
                        <c:v>955351.93664697558</c:v>
                      </c:pt>
                      <c:pt idx="59">
                        <c:v>1053858.047072947</c:v>
                      </c:pt>
                      <c:pt idx="60">
                        <c:v>909654.90832751244</c:v>
                      </c:pt>
                      <c:pt idx="61">
                        <c:v>778812.60207572579</c:v>
                      </c:pt>
                      <c:pt idx="62">
                        <c:v>778812.60207572579</c:v>
                      </c:pt>
                      <c:pt idx="63">
                        <c:v>778812.60207572579</c:v>
                      </c:pt>
                      <c:pt idx="64">
                        <c:v>506127.02747765929</c:v>
                      </c:pt>
                      <c:pt idx="65">
                        <c:v>431218.66269351542</c:v>
                      </c:pt>
                      <c:pt idx="66">
                        <c:v>302852.25665466487</c:v>
                      </c:pt>
                      <c:pt idx="67">
                        <c:v>113840.21279998869</c:v>
                      </c:pt>
                      <c:pt idx="68">
                        <c:v>-188038.04271820188</c:v>
                      </c:pt>
                      <c:pt idx="69">
                        <c:v>-188038.04271820188</c:v>
                      </c:pt>
                      <c:pt idx="70">
                        <c:v>-188038.04271820188</c:v>
                      </c:pt>
                      <c:pt idx="71">
                        <c:v>-1062708.8812997863</c:v>
                      </c:pt>
                      <c:pt idx="72">
                        <c:v>870861.01167678088</c:v>
                      </c:pt>
                      <c:pt idx="73">
                        <c:v>-39678.000114306808</c:v>
                      </c:pt>
                      <c:pt idx="74">
                        <c:v>-64049.456938937306</c:v>
                      </c:pt>
                      <c:pt idx="75">
                        <c:v>-440272.99118416011</c:v>
                      </c:pt>
                      <c:pt idx="76">
                        <c:v>-440272.99118416011</c:v>
                      </c:pt>
                      <c:pt idx="77">
                        <c:v>-440272.99118416011</c:v>
                      </c:pt>
                      <c:pt idx="78">
                        <c:v>-395482.39233548194</c:v>
                      </c:pt>
                      <c:pt idx="79">
                        <c:v>-242783.94088444114</c:v>
                      </c:pt>
                      <c:pt idx="80">
                        <c:v>-160307.63142178208</c:v>
                      </c:pt>
                      <c:pt idx="81">
                        <c:v>-178495.49541055411</c:v>
                      </c:pt>
                      <c:pt idx="82">
                        <c:v>-281870.49049063772</c:v>
                      </c:pt>
                      <c:pt idx="83">
                        <c:v>-281870.49049063772</c:v>
                      </c:pt>
                      <c:pt idx="84">
                        <c:v>-281870.49049063772</c:v>
                      </c:pt>
                      <c:pt idx="85">
                        <c:v>-293529.85628661513</c:v>
                      </c:pt>
                      <c:pt idx="86">
                        <c:v>-312574.89847249538</c:v>
                      </c:pt>
                      <c:pt idx="87">
                        <c:v>-444744.36484146863</c:v>
                      </c:pt>
                      <c:pt idx="88">
                        <c:v>-803233.59364695102</c:v>
                      </c:pt>
                      <c:pt idx="89">
                        <c:v>-565559.77051251382</c:v>
                      </c:pt>
                      <c:pt idx="90">
                        <c:v>-565559.77051251382</c:v>
                      </c:pt>
                      <c:pt idx="91">
                        <c:v>-565559.77051251382</c:v>
                      </c:pt>
                      <c:pt idx="92">
                        <c:v>-905032.6162244454</c:v>
                      </c:pt>
                      <c:pt idx="93">
                        <c:v>-583722.41743002087</c:v>
                      </c:pt>
                      <c:pt idx="94">
                        <c:v>-252755.33406567574</c:v>
                      </c:pt>
                      <c:pt idx="95">
                        <c:v>-119417.05856890231</c:v>
                      </c:pt>
                      <c:pt idx="96">
                        <c:v>-359471.28244677186</c:v>
                      </c:pt>
                      <c:pt idx="97">
                        <c:v>-359471.28244677186</c:v>
                      </c:pt>
                      <c:pt idx="98">
                        <c:v>-359471.28244677186</c:v>
                      </c:pt>
                      <c:pt idx="99">
                        <c:v>-301255.22710587829</c:v>
                      </c:pt>
                      <c:pt idx="100">
                        <c:v>-272961.99831269681</c:v>
                      </c:pt>
                      <c:pt idx="101">
                        <c:v>-190539.13356047869</c:v>
                      </c:pt>
                      <c:pt idx="102">
                        <c:v>-156785.02161739767</c:v>
                      </c:pt>
                      <c:pt idx="103">
                        <c:v>-144711.04491729289</c:v>
                      </c:pt>
                      <c:pt idx="104">
                        <c:v>-144711.04491729289</c:v>
                      </c:pt>
                      <c:pt idx="105">
                        <c:v>-144711.04491729289</c:v>
                      </c:pt>
                      <c:pt idx="106">
                        <c:v>-132933.27792282403</c:v>
                      </c:pt>
                      <c:pt idx="107">
                        <c:v>-126407.18012604117</c:v>
                      </c:pt>
                      <c:pt idx="108">
                        <c:v>-122690.57584746182</c:v>
                      </c:pt>
                      <c:pt idx="109">
                        <c:v>-148733.53009407222</c:v>
                      </c:pt>
                      <c:pt idx="110">
                        <c:v>-158163.9846445471</c:v>
                      </c:pt>
                      <c:pt idx="111">
                        <c:v>-158163.9846445471</c:v>
                      </c:pt>
                      <c:pt idx="112">
                        <c:v>-158163.9846445471</c:v>
                      </c:pt>
                      <c:pt idx="113">
                        <c:v>-165985.31047720462</c:v>
                      </c:pt>
                      <c:pt idx="114">
                        <c:v>-117082.00890555233</c:v>
                      </c:pt>
                      <c:pt idx="115">
                        <c:v>-113538.73310334235</c:v>
                      </c:pt>
                      <c:pt idx="116">
                        <c:v>-58870.287139199674</c:v>
                      </c:pt>
                      <c:pt idx="117">
                        <c:v>-18739.146476715803</c:v>
                      </c:pt>
                      <c:pt idx="118">
                        <c:v>-18739.146476715803</c:v>
                      </c:pt>
                      <c:pt idx="119">
                        <c:v>-18739.146476715803</c:v>
                      </c:pt>
                      <c:pt idx="120">
                        <c:v>-39550.996083423495</c:v>
                      </c:pt>
                      <c:pt idx="121">
                        <c:v>-36398.330721482635</c:v>
                      </c:pt>
                      <c:pt idx="122">
                        <c:v>19123.121348112822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7-D7E9-4136-BA5C-5AD1512DB9DC}"/>
                  </c:ext>
                </c:extLst>
              </c15:ser>
            </c15:filteredLineSeries>
            <c15:filteredLineSeries>
              <c15:ser>
                <c:idx val="40"/>
                <c:order val="4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Data'!$AP$3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Data'!$AP$5:$AP$169</c15:sqref>
                        </c15:formulaRef>
                      </c:ext>
                    </c:extLst>
                    <c:numCache>
                      <c:formatCode>General</c:formatCode>
                      <c:ptCount val="165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8-D7E9-4136-BA5C-5AD1512DB9DC}"/>
                  </c:ext>
                </c:extLst>
              </c15:ser>
            </c15:filteredLineSeries>
            <c15:filteredLineSeries>
              <c15:ser>
                <c:idx val="41"/>
                <c:order val="4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Data'!$AR$3</c15:sqref>
                        </c15:formulaRef>
                      </c:ext>
                    </c:extLst>
                    <c:strCache>
                      <c:ptCount val="1"/>
                      <c:pt idx="0">
                        <c:v>Variance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Data'!$AR$5:$AR$169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65"/>
                      <c:pt idx="5">
                        <c:v>0</c:v>
                      </c:pt>
                      <c:pt idx="6">
                        <c:v>0</c:v>
                      </c:pt>
                      <c:pt idx="7">
                        <c:v>-21270423.000613827</c:v>
                      </c:pt>
                      <c:pt idx="8">
                        <c:v>-21270423.000613827</c:v>
                      </c:pt>
                      <c:pt idx="9">
                        <c:v>-21527612.764752962</c:v>
                      </c:pt>
                      <c:pt idx="10">
                        <c:v>-14111417.397932842</c:v>
                      </c:pt>
                      <c:pt idx="11">
                        <c:v>-12991340.107310681</c:v>
                      </c:pt>
                      <c:pt idx="12">
                        <c:v>-12410039.488303043</c:v>
                      </c:pt>
                      <c:pt idx="13">
                        <c:v>-12505363.444764815</c:v>
                      </c:pt>
                      <c:pt idx="14">
                        <c:v>-12505363.444764815</c:v>
                      </c:pt>
                      <c:pt idx="15">
                        <c:v>-10993049.50723988</c:v>
                      </c:pt>
                      <c:pt idx="16">
                        <c:v>-9886553.8609667085</c:v>
                      </c:pt>
                      <c:pt idx="17">
                        <c:v>-9354959.0027640648</c:v>
                      </c:pt>
                      <c:pt idx="18">
                        <c:v>-9609887.8607768156</c:v>
                      </c:pt>
                      <c:pt idx="19">
                        <c:v>-8808779.3116474599</c:v>
                      </c:pt>
                      <c:pt idx="20">
                        <c:v>-8879370.5820124634</c:v>
                      </c:pt>
                      <c:pt idx="21">
                        <c:v>-8879370.5820124634</c:v>
                      </c:pt>
                      <c:pt idx="22">
                        <c:v>-8145353.8078557272</c:v>
                      </c:pt>
                      <c:pt idx="23">
                        <c:v>-6377441.9858386796</c:v>
                      </c:pt>
                      <c:pt idx="24">
                        <c:v>-7739856.525322495</c:v>
                      </c:pt>
                      <c:pt idx="25">
                        <c:v>-7551799.922687551</c:v>
                      </c:pt>
                      <c:pt idx="26">
                        <c:v>-6479597.1231906712</c:v>
                      </c:pt>
                      <c:pt idx="27">
                        <c:v>-6550190.6902318522</c:v>
                      </c:pt>
                      <c:pt idx="28">
                        <c:v>-6550190.6902318522</c:v>
                      </c:pt>
                      <c:pt idx="29">
                        <c:v>-4163532.6071776561</c:v>
                      </c:pt>
                      <c:pt idx="30">
                        <c:v>-4179858.4702914171</c:v>
                      </c:pt>
                      <c:pt idx="31">
                        <c:v>-3065385.0944088548</c:v>
                      </c:pt>
                      <c:pt idx="32">
                        <c:v>-2947515.8319167271</c:v>
                      </c:pt>
                      <c:pt idx="33">
                        <c:v>-2206977.1649826691</c:v>
                      </c:pt>
                      <c:pt idx="34">
                        <c:v>-2298343.4605384059</c:v>
                      </c:pt>
                      <c:pt idx="35">
                        <c:v>-2298343.4605384059</c:v>
                      </c:pt>
                      <c:pt idx="36">
                        <c:v>-2224473.7163349986</c:v>
                      </c:pt>
                      <c:pt idx="37">
                        <c:v>-2183080.793252293</c:v>
                      </c:pt>
                      <c:pt idx="38">
                        <c:v>-1826371.2727816552</c:v>
                      </c:pt>
                      <c:pt idx="39">
                        <c:v>-1534498.5253378749</c:v>
                      </c:pt>
                      <c:pt idx="40">
                        <c:v>-880607.10653481632</c:v>
                      </c:pt>
                      <c:pt idx="41">
                        <c:v>-997078.42115065083</c:v>
                      </c:pt>
                      <c:pt idx="42">
                        <c:v>-997078.42115065083</c:v>
                      </c:pt>
                      <c:pt idx="43">
                        <c:v>-413009.03739345446</c:v>
                      </c:pt>
                      <c:pt idx="44">
                        <c:v>-530684.96288342029</c:v>
                      </c:pt>
                      <c:pt idx="45">
                        <c:v>95503.459286589175</c:v>
                      </c:pt>
                      <c:pt idx="46">
                        <c:v>-71660.982369560748</c:v>
                      </c:pt>
                      <c:pt idx="47">
                        <c:v>39959.743308000267</c:v>
                      </c:pt>
                      <c:pt idx="48">
                        <c:v>-9500.3630348183215</c:v>
                      </c:pt>
                      <c:pt idx="49">
                        <c:v>-9500.3630348183215</c:v>
                      </c:pt>
                      <c:pt idx="50">
                        <c:v>210778.57170129567</c:v>
                      </c:pt>
                      <c:pt idx="51">
                        <c:v>131800.4700826183</c:v>
                      </c:pt>
                      <c:pt idx="52">
                        <c:v>76204.40981066227</c:v>
                      </c:pt>
                      <c:pt idx="53">
                        <c:v>208944.43691975623</c:v>
                      </c:pt>
                      <c:pt idx="54">
                        <c:v>297249.25696150213</c:v>
                      </c:pt>
                      <c:pt idx="55">
                        <c:v>326606.26181073859</c:v>
                      </c:pt>
                      <c:pt idx="56">
                        <c:v>326606.26181073859</c:v>
                      </c:pt>
                      <c:pt idx="57">
                        <c:v>326606.26181073859</c:v>
                      </c:pt>
                      <c:pt idx="58">
                        <c:v>367715.89274896309</c:v>
                      </c:pt>
                      <c:pt idx="59">
                        <c:v>366858.18656206131</c:v>
                      </c:pt>
                      <c:pt idx="60">
                        <c:v>340657.7725094445</c:v>
                      </c:pt>
                      <c:pt idx="61">
                        <c:v>324996.71154502034</c:v>
                      </c:pt>
                      <c:pt idx="62">
                        <c:v>320174.49589960277</c:v>
                      </c:pt>
                      <c:pt idx="63">
                        <c:v>320174.49589960277</c:v>
                      </c:pt>
                      <c:pt idx="64">
                        <c:v>133012.01123252884</c:v>
                      </c:pt>
                      <c:pt idx="65">
                        <c:v>42306.866138648242</c:v>
                      </c:pt>
                      <c:pt idx="66">
                        <c:v>-20697.401250939816</c:v>
                      </c:pt>
                      <c:pt idx="67">
                        <c:v>-55166.552909985185</c:v>
                      </c:pt>
                      <c:pt idx="68">
                        <c:v>-163399.77107504383</c:v>
                      </c:pt>
                      <c:pt idx="69">
                        <c:v>-114751.08571830764</c:v>
                      </c:pt>
                      <c:pt idx="70">
                        <c:v>-114751.08571830764</c:v>
                      </c:pt>
                      <c:pt idx="71">
                        <c:v>-880520.64752203971</c:v>
                      </c:pt>
                      <c:pt idx="72">
                        <c:v>363964.51379538327</c:v>
                      </c:pt>
                      <c:pt idx="73">
                        <c:v>-269291.89437342435</c:v>
                      </c:pt>
                      <c:pt idx="74">
                        <c:v>382477.30676884577</c:v>
                      </c:pt>
                      <c:pt idx="75">
                        <c:v>-95253.756085235626</c:v>
                      </c:pt>
                      <c:pt idx="76">
                        <c:v>-96504.935633737594</c:v>
                      </c:pt>
                      <c:pt idx="77">
                        <c:v>-96504.935633737594</c:v>
                      </c:pt>
                      <c:pt idx="78">
                        <c:v>-53776.174981325865</c:v>
                      </c:pt>
                      <c:pt idx="79">
                        <c:v>49976.356715466827</c:v>
                      </c:pt>
                      <c:pt idx="80">
                        <c:v>81114.365065924823</c:v>
                      </c:pt>
                      <c:pt idx="81">
                        <c:v>49574.366352975368</c:v>
                      </c:pt>
                      <c:pt idx="82">
                        <c:v>-770.86995337158442</c:v>
                      </c:pt>
                      <c:pt idx="83">
                        <c:v>12397.412353154272</c:v>
                      </c:pt>
                      <c:pt idx="84">
                        <c:v>12397.412353154272</c:v>
                      </c:pt>
                      <c:pt idx="85">
                        <c:v>6567.729455165565</c:v>
                      </c:pt>
                      <c:pt idx="86">
                        <c:v>-4295.3263737931848</c:v>
                      </c:pt>
                      <c:pt idx="87">
                        <c:v>-48887.228299610317</c:v>
                      </c:pt>
                      <c:pt idx="88">
                        <c:v>-225450.80611674488</c:v>
                      </c:pt>
                      <c:pt idx="89">
                        <c:v>19744.544270932674</c:v>
                      </c:pt>
                      <c:pt idx="90">
                        <c:v>203246.63868999854</c:v>
                      </c:pt>
                      <c:pt idx="91">
                        <c:v>203246.63868999854</c:v>
                      </c:pt>
                      <c:pt idx="92">
                        <c:v>-134147.60725101456</c:v>
                      </c:pt>
                      <c:pt idx="93">
                        <c:v>6096.6297270096838</c:v>
                      </c:pt>
                      <c:pt idx="94">
                        <c:v>337733.70404021442</c:v>
                      </c:pt>
                      <c:pt idx="95">
                        <c:v>404146.16920700669</c:v>
                      </c:pt>
                      <c:pt idx="96">
                        <c:v>154022.35270475969</c:v>
                      </c:pt>
                      <c:pt idx="97">
                        <c:v>158726.58866105974</c:v>
                      </c:pt>
                      <c:pt idx="98">
                        <c:v>158726.58866105974</c:v>
                      </c:pt>
                      <c:pt idx="99">
                        <c:v>187834.69104849175</c:v>
                      </c:pt>
                      <c:pt idx="100">
                        <c:v>201236.4216739051</c:v>
                      </c:pt>
                      <c:pt idx="101">
                        <c:v>249695.40326728672</c:v>
                      </c:pt>
                      <c:pt idx="102">
                        <c:v>280742.86376907676</c:v>
                      </c:pt>
                      <c:pt idx="103">
                        <c:v>300081.63571331277</c:v>
                      </c:pt>
                      <c:pt idx="104">
                        <c:v>300517.98464975506</c:v>
                      </c:pt>
                      <c:pt idx="105">
                        <c:v>300517.98464975506</c:v>
                      </c:pt>
                      <c:pt idx="106">
                        <c:v>288818.68358502537</c:v>
                      </c:pt>
                      <c:pt idx="107">
                        <c:v>296779.77218788862</c:v>
                      </c:pt>
                      <c:pt idx="108">
                        <c:v>298655.42539706081</c:v>
                      </c:pt>
                      <c:pt idx="109">
                        <c:v>289950.90306000412</c:v>
                      </c:pt>
                      <c:pt idx="110">
                        <c:v>265636.49948667362</c:v>
                      </c:pt>
                      <c:pt idx="111">
                        <c:v>265636.49948667362</c:v>
                      </c:pt>
                      <c:pt idx="112">
                        <c:v>265636.49948667362</c:v>
                      </c:pt>
                      <c:pt idx="113">
                        <c:v>258148.71981804445</c:v>
                      </c:pt>
                      <c:pt idx="114">
                        <c:v>280735.96390321478</c:v>
                      </c:pt>
                      <c:pt idx="115">
                        <c:v>281773.8935396485</c:v>
                      </c:pt>
                      <c:pt idx="116">
                        <c:v>316829.13348874822</c:v>
                      </c:pt>
                      <c:pt idx="117">
                        <c:v>286763.12305539846</c:v>
                      </c:pt>
                      <c:pt idx="118">
                        <c:v>288383.83144991472</c:v>
                      </c:pt>
                      <c:pt idx="119">
                        <c:v>288383.83144991472</c:v>
                      </c:pt>
                      <c:pt idx="120">
                        <c:v>276792.51146369427</c:v>
                      </c:pt>
                      <c:pt idx="121">
                        <c:v>240046.88025374338</c:v>
                      </c:pt>
                      <c:pt idx="122">
                        <c:v>265063.69845984131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9-D7E9-4136-BA5C-5AD1512DB9DC}"/>
                  </c:ext>
                </c:extLst>
              </c15:ser>
            </c15:filteredLineSeries>
          </c:ext>
        </c:extLst>
      </c:lineChart>
      <c:catAx>
        <c:axId val="1997726832"/>
        <c:scaling>
          <c:orientation val="minMax"/>
        </c:scaling>
        <c:delete val="0"/>
        <c:axPos val="b"/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7715184"/>
        <c:crosses val="autoZero"/>
        <c:auto val="1"/>
        <c:lblAlgn val="ctr"/>
        <c:lblOffset val="100"/>
        <c:noMultiLvlLbl val="0"/>
      </c:catAx>
      <c:valAx>
        <c:axId val="1997715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_);_(&quot;$&quot;* \(#,##0\);_(&quot;$&quot;* &quot;-&quot;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7726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University of Montana</a:t>
            </a:r>
          </a:p>
          <a:p>
            <a:pPr>
              <a:defRPr/>
            </a:pPr>
            <a:r>
              <a:rPr lang="en-US"/>
              <a:t>Total # of Confirmed </a:t>
            </a:r>
            <a:r>
              <a:rPr lang="en-US" baseline="0"/>
              <a:t>Students </a:t>
            </a:r>
            <a:r>
              <a:rPr lang="en-US"/>
              <a:t>Comparison  - 2023 vs 2022</a:t>
            </a:r>
          </a:p>
          <a:p>
            <a:pPr>
              <a:defRPr/>
            </a:pPr>
            <a:r>
              <a:rPr lang="en-US"/>
              <a:t>Days</a:t>
            </a:r>
            <a:r>
              <a:rPr lang="en-US" baseline="0"/>
              <a:t> Relative to First Day of Class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3"/>
          <c:tx>
            <c:strRef>
              <c:f>'Days Before Start Data'!$E$3</c:f>
              <c:strCache>
                <c:ptCount val="1"/>
                <c:pt idx="0">
                  <c:v>2023 # Confirmed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'Days Before Start Data'!$O$5:$O$174</c:f>
              <c:numCache>
                <c:formatCode>_(* #,##0_);_(* \(#,##0\);_(* "-"??_);_(@_)</c:formatCode>
                <c:ptCount val="170"/>
                <c:pt idx="0">
                  <c:v>50</c:v>
                </c:pt>
                <c:pt idx="1">
                  <c:v>49</c:v>
                </c:pt>
                <c:pt idx="2">
                  <c:v>48</c:v>
                </c:pt>
                <c:pt idx="3">
                  <c:v>47</c:v>
                </c:pt>
                <c:pt idx="4">
                  <c:v>46</c:v>
                </c:pt>
                <c:pt idx="5">
                  <c:v>45</c:v>
                </c:pt>
                <c:pt idx="6">
                  <c:v>44</c:v>
                </c:pt>
                <c:pt idx="7">
                  <c:v>43</c:v>
                </c:pt>
                <c:pt idx="8">
                  <c:v>42</c:v>
                </c:pt>
                <c:pt idx="9">
                  <c:v>41</c:v>
                </c:pt>
                <c:pt idx="10">
                  <c:v>40</c:v>
                </c:pt>
                <c:pt idx="11">
                  <c:v>39</c:v>
                </c:pt>
                <c:pt idx="12">
                  <c:v>38</c:v>
                </c:pt>
                <c:pt idx="13">
                  <c:v>37</c:v>
                </c:pt>
                <c:pt idx="14">
                  <c:v>36</c:v>
                </c:pt>
                <c:pt idx="15">
                  <c:v>35</c:v>
                </c:pt>
                <c:pt idx="16">
                  <c:v>34</c:v>
                </c:pt>
                <c:pt idx="17">
                  <c:v>33</c:v>
                </c:pt>
                <c:pt idx="18">
                  <c:v>32</c:v>
                </c:pt>
                <c:pt idx="19">
                  <c:v>31</c:v>
                </c:pt>
                <c:pt idx="20">
                  <c:v>30</c:v>
                </c:pt>
                <c:pt idx="21">
                  <c:v>29</c:v>
                </c:pt>
                <c:pt idx="22">
                  <c:v>28</c:v>
                </c:pt>
                <c:pt idx="23">
                  <c:v>27</c:v>
                </c:pt>
                <c:pt idx="24">
                  <c:v>26</c:v>
                </c:pt>
                <c:pt idx="25">
                  <c:v>25</c:v>
                </c:pt>
                <c:pt idx="26">
                  <c:v>24</c:v>
                </c:pt>
                <c:pt idx="27">
                  <c:v>23</c:v>
                </c:pt>
                <c:pt idx="28">
                  <c:v>22</c:v>
                </c:pt>
                <c:pt idx="29">
                  <c:v>21</c:v>
                </c:pt>
                <c:pt idx="30">
                  <c:v>20</c:v>
                </c:pt>
                <c:pt idx="31">
                  <c:v>19</c:v>
                </c:pt>
                <c:pt idx="32">
                  <c:v>18</c:v>
                </c:pt>
                <c:pt idx="33">
                  <c:v>17</c:v>
                </c:pt>
                <c:pt idx="34">
                  <c:v>16</c:v>
                </c:pt>
                <c:pt idx="35">
                  <c:v>15</c:v>
                </c:pt>
                <c:pt idx="36">
                  <c:v>14</c:v>
                </c:pt>
                <c:pt idx="37">
                  <c:v>13</c:v>
                </c:pt>
                <c:pt idx="38">
                  <c:v>12</c:v>
                </c:pt>
                <c:pt idx="39">
                  <c:v>11</c:v>
                </c:pt>
                <c:pt idx="40">
                  <c:v>10</c:v>
                </c:pt>
                <c:pt idx="41">
                  <c:v>9</c:v>
                </c:pt>
                <c:pt idx="42">
                  <c:v>8</c:v>
                </c:pt>
                <c:pt idx="43">
                  <c:v>7</c:v>
                </c:pt>
                <c:pt idx="44">
                  <c:v>6</c:v>
                </c:pt>
                <c:pt idx="45">
                  <c:v>5</c:v>
                </c:pt>
                <c:pt idx="46">
                  <c:v>4</c:v>
                </c:pt>
                <c:pt idx="47">
                  <c:v>3</c:v>
                </c:pt>
                <c:pt idx="48">
                  <c:v>2</c:v>
                </c:pt>
                <c:pt idx="49">
                  <c:v>1</c:v>
                </c:pt>
                <c:pt idx="50">
                  <c:v>0</c:v>
                </c:pt>
                <c:pt idx="51">
                  <c:v>-1</c:v>
                </c:pt>
                <c:pt idx="52">
                  <c:v>-2</c:v>
                </c:pt>
                <c:pt idx="53">
                  <c:v>-3</c:v>
                </c:pt>
                <c:pt idx="54">
                  <c:v>-4</c:v>
                </c:pt>
                <c:pt idx="55">
                  <c:v>-5</c:v>
                </c:pt>
                <c:pt idx="56">
                  <c:v>-6</c:v>
                </c:pt>
                <c:pt idx="57">
                  <c:v>-7</c:v>
                </c:pt>
                <c:pt idx="58">
                  <c:v>-8</c:v>
                </c:pt>
                <c:pt idx="59">
                  <c:v>-9</c:v>
                </c:pt>
                <c:pt idx="60">
                  <c:v>-10</c:v>
                </c:pt>
                <c:pt idx="61">
                  <c:v>-11</c:v>
                </c:pt>
                <c:pt idx="62">
                  <c:v>-12</c:v>
                </c:pt>
                <c:pt idx="63">
                  <c:v>-13</c:v>
                </c:pt>
                <c:pt idx="64">
                  <c:v>-14</c:v>
                </c:pt>
                <c:pt idx="65">
                  <c:v>-15</c:v>
                </c:pt>
                <c:pt idx="66">
                  <c:v>-16</c:v>
                </c:pt>
                <c:pt idx="67">
                  <c:v>-17</c:v>
                </c:pt>
                <c:pt idx="68">
                  <c:v>-18</c:v>
                </c:pt>
                <c:pt idx="69">
                  <c:v>-19</c:v>
                </c:pt>
                <c:pt idx="70">
                  <c:v>-20</c:v>
                </c:pt>
                <c:pt idx="71">
                  <c:v>-21</c:v>
                </c:pt>
                <c:pt idx="72">
                  <c:v>-22</c:v>
                </c:pt>
                <c:pt idx="73">
                  <c:v>-23</c:v>
                </c:pt>
                <c:pt idx="74">
                  <c:v>-24</c:v>
                </c:pt>
                <c:pt idx="75">
                  <c:v>-25</c:v>
                </c:pt>
                <c:pt idx="76">
                  <c:v>-26</c:v>
                </c:pt>
                <c:pt idx="77">
                  <c:v>-27</c:v>
                </c:pt>
                <c:pt idx="78">
                  <c:v>-28</c:v>
                </c:pt>
                <c:pt idx="79">
                  <c:v>-29</c:v>
                </c:pt>
                <c:pt idx="80">
                  <c:v>-30</c:v>
                </c:pt>
                <c:pt idx="81">
                  <c:v>-31</c:v>
                </c:pt>
                <c:pt idx="82">
                  <c:v>-32</c:v>
                </c:pt>
                <c:pt idx="83">
                  <c:v>-33</c:v>
                </c:pt>
                <c:pt idx="84">
                  <c:v>-34</c:v>
                </c:pt>
                <c:pt idx="85">
                  <c:v>-35</c:v>
                </c:pt>
                <c:pt idx="86">
                  <c:v>-36</c:v>
                </c:pt>
                <c:pt idx="87">
                  <c:v>-37</c:v>
                </c:pt>
                <c:pt idx="88">
                  <c:v>-38</c:v>
                </c:pt>
                <c:pt idx="89">
                  <c:v>-39</c:v>
                </c:pt>
                <c:pt idx="90">
                  <c:v>-40</c:v>
                </c:pt>
                <c:pt idx="91">
                  <c:v>-41</c:v>
                </c:pt>
                <c:pt idx="92">
                  <c:v>-42</c:v>
                </c:pt>
                <c:pt idx="93">
                  <c:v>-43</c:v>
                </c:pt>
                <c:pt idx="94">
                  <c:v>-44</c:v>
                </c:pt>
                <c:pt idx="95">
                  <c:v>-45</c:v>
                </c:pt>
                <c:pt idx="96">
                  <c:v>-46</c:v>
                </c:pt>
                <c:pt idx="97">
                  <c:v>-47</c:v>
                </c:pt>
                <c:pt idx="98">
                  <c:v>-48</c:v>
                </c:pt>
                <c:pt idx="99">
                  <c:v>-49</c:v>
                </c:pt>
                <c:pt idx="100">
                  <c:v>-50</c:v>
                </c:pt>
                <c:pt idx="101">
                  <c:v>-51</c:v>
                </c:pt>
                <c:pt idx="102">
                  <c:v>-52</c:v>
                </c:pt>
                <c:pt idx="103">
                  <c:v>-53</c:v>
                </c:pt>
                <c:pt idx="104">
                  <c:v>-54</c:v>
                </c:pt>
                <c:pt idx="105">
                  <c:v>-55</c:v>
                </c:pt>
                <c:pt idx="106">
                  <c:v>-56</c:v>
                </c:pt>
                <c:pt idx="107">
                  <c:v>-57</c:v>
                </c:pt>
                <c:pt idx="108">
                  <c:v>-58</c:v>
                </c:pt>
                <c:pt idx="109">
                  <c:v>-59</c:v>
                </c:pt>
                <c:pt idx="110">
                  <c:v>-60</c:v>
                </c:pt>
                <c:pt idx="111">
                  <c:v>-61</c:v>
                </c:pt>
                <c:pt idx="112">
                  <c:v>-62</c:v>
                </c:pt>
                <c:pt idx="113">
                  <c:v>-63</c:v>
                </c:pt>
                <c:pt idx="114">
                  <c:v>-64</c:v>
                </c:pt>
                <c:pt idx="115">
                  <c:v>-65</c:v>
                </c:pt>
                <c:pt idx="116">
                  <c:v>-66</c:v>
                </c:pt>
                <c:pt idx="117">
                  <c:v>-67</c:v>
                </c:pt>
                <c:pt idx="118">
                  <c:v>-68</c:v>
                </c:pt>
                <c:pt idx="119">
                  <c:v>-69</c:v>
                </c:pt>
                <c:pt idx="120">
                  <c:v>-70</c:v>
                </c:pt>
                <c:pt idx="121">
                  <c:v>-71</c:v>
                </c:pt>
                <c:pt idx="122">
                  <c:v>-72</c:v>
                </c:pt>
                <c:pt idx="123">
                  <c:v>-73</c:v>
                </c:pt>
                <c:pt idx="124">
                  <c:v>-74</c:v>
                </c:pt>
                <c:pt idx="125">
                  <c:v>-75</c:v>
                </c:pt>
                <c:pt idx="126">
                  <c:v>-76</c:v>
                </c:pt>
                <c:pt idx="127">
                  <c:v>-77</c:v>
                </c:pt>
                <c:pt idx="128">
                  <c:v>-78</c:v>
                </c:pt>
                <c:pt idx="129">
                  <c:v>-79</c:v>
                </c:pt>
                <c:pt idx="130">
                  <c:v>-80</c:v>
                </c:pt>
                <c:pt idx="131">
                  <c:v>-81</c:v>
                </c:pt>
                <c:pt idx="132">
                  <c:v>-82</c:v>
                </c:pt>
                <c:pt idx="133">
                  <c:v>-83</c:v>
                </c:pt>
                <c:pt idx="134">
                  <c:v>-84</c:v>
                </c:pt>
                <c:pt idx="135">
                  <c:v>-85</c:v>
                </c:pt>
                <c:pt idx="136">
                  <c:v>-86</c:v>
                </c:pt>
                <c:pt idx="137">
                  <c:v>-87</c:v>
                </c:pt>
                <c:pt idx="138">
                  <c:v>-88</c:v>
                </c:pt>
                <c:pt idx="139">
                  <c:v>-89</c:v>
                </c:pt>
                <c:pt idx="140">
                  <c:v>-90</c:v>
                </c:pt>
                <c:pt idx="141">
                  <c:v>-91</c:v>
                </c:pt>
                <c:pt idx="142">
                  <c:v>-92</c:v>
                </c:pt>
                <c:pt idx="143">
                  <c:v>-93</c:v>
                </c:pt>
                <c:pt idx="144">
                  <c:v>-94</c:v>
                </c:pt>
                <c:pt idx="145">
                  <c:v>-95</c:v>
                </c:pt>
                <c:pt idx="146">
                  <c:v>-96</c:v>
                </c:pt>
                <c:pt idx="147">
                  <c:v>-97</c:v>
                </c:pt>
                <c:pt idx="148">
                  <c:v>-98</c:v>
                </c:pt>
                <c:pt idx="149">
                  <c:v>-99</c:v>
                </c:pt>
                <c:pt idx="150">
                  <c:v>-100</c:v>
                </c:pt>
                <c:pt idx="151">
                  <c:v>-101</c:v>
                </c:pt>
                <c:pt idx="152">
                  <c:v>-102</c:v>
                </c:pt>
                <c:pt idx="153">
                  <c:v>-103</c:v>
                </c:pt>
                <c:pt idx="154">
                  <c:v>-104</c:v>
                </c:pt>
                <c:pt idx="155">
                  <c:v>-105</c:v>
                </c:pt>
                <c:pt idx="156">
                  <c:v>-106</c:v>
                </c:pt>
                <c:pt idx="157">
                  <c:v>-107</c:v>
                </c:pt>
                <c:pt idx="158">
                  <c:v>-109</c:v>
                </c:pt>
                <c:pt idx="159">
                  <c:v>-110</c:v>
                </c:pt>
                <c:pt idx="160">
                  <c:v>-111</c:v>
                </c:pt>
                <c:pt idx="161">
                  <c:v>-112</c:v>
                </c:pt>
                <c:pt idx="162">
                  <c:v>-113</c:v>
                </c:pt>
                <c:pt idx="163">
                  <c:v>-114</c:v>
                </c:pt>
                <c:pt idx="164">
                  <c:v>-115</c:v>
                </c:pt>
                <c:pt idx="165">
                  <c:v>-116</c:v>
                </c:pt>
                <c:pt idx="166">
                  <c:v>-117</c:v>
                </c:pt>
                <c:pt idx="167">
                  <c:v>-118</c:v>
                </c:pt>
                <c:pt idx="168">
                  <c:v>-119</c:v>
                </c:pt>
                <c:pt idx="169">
                  <c:v>-120</c:v>
                </c:pt>
              </c:numCache>
            </c:numRef>
          </c:cat>
          <c:val>
            <c:numRef>
              <c:f>'Days Before Start Data'!$E$4:$E$174</c:f>
              <c:numCache>
                <c:formatCode>_(* #,##0_);_(* \(#,##0\);_(* "-"??_);_(@_)</c:formatCode>
                <c:ptCount val="171"/>
                <c:pt idx="8">
                  <c:v>0</c:v>
                </c:pt>
                <c:pt idx="9">
                  <c:v>0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  <c:pt idx="20">
                  <c:v>8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  <c:pt idx="24">
                  <c:v>8</c:v>
                </c:pt>
                <c:pt idx="25">
                  <c:v>8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8</c:v>
                </c:pt>
                <c:pt idx="31">
                  <c:v>8</c:v>
                </c:pt>
                <c:pt idx="32">
                  <c:v>8</c:v>
                </c:pt>
                <c:pt idx="33">
                  <c:v>8</c:v>
                </c:pt>
                <c:pt idx="34">
                  <c:v>8</c:v>
                </c:pt>
                <c:pt idx="35">
                  <c:v>8</c:v>
                </c:pt>
                <c:pt idx="36">
                  <c:v>8</c:v>
                </c:pt>
                <c:pt idx="37">
                  <c:v>8</c:v>
                </c:pt>
                <c:pt idx="38">
                  <c:v>8</c:v>
                </c:pt>
                <c:pt idx="39">
                  <c:v>8</c:v>
                </c:pt>
                <c:pt idx="40">
                  <c:v>8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9</c:v>
                </c:pt>
                <c:pt idx="45">
                  <c:v>9</c:v>
                </c:pt>
                <c:pt idx="46">
                  <c:v>9</c:v>
                </c:pt>
                <c:pt idx="47">
                  <c:v>10</c:v>
                </c:pt>
                <c:pt idx="48">
                  <c:v>10</c:v>
                </c:pt>
                <c:pt idx="49">
                  <c:v>10</c:v>
                </c:pt>
                <c:pt idx="50">
                  <c:v>10</c:v>
                </c:pt>
                <c:pt idx="51">
                  <c:v>12</c:v>
                </c:pt>
                <c:pt idx="52">
                  <c:v>13</c:v>
                </c:pt>
                <c:pt idx="53">
                  <c:v>15</c:v>
                </c:pt>
                <c:pt idx="54">
                  <c:v>13</c:v>
                </c:pt>
                <c:pt idx="55">
                  <c:v>13</c:v>
                </c:pt>
                <c:pt idx="56">
                  <c:v>13</c:v>
                </c:pt>
                <c:pt idx="57">
                  <c:v>13</c:v>
                </c:pt>
                <c:pt idx="58">
                  <c:v>13</c:v>
                </c:pt>
                <c:pt idx="59">
                  <c:v>35</c:v>
                </c:pt>
                <c:pt idx="60">
                  <c:v>35</c:v>
                </c:pt>
                <c:pt idx="61">
                  <c:v>14</c:v>
                </c:pt>
                <c:pt idx="62">
                  <c:v>14</c:v>
                </c:pt>
                <c:pt idx="63">
                  <c:v>14</c:v>
                </c:pt>
                <c:pt idx="64">
                  <c:v>14</c:v>
                </c:pt>
                <c:pt idx="65">
                  <c:v>13</c:v>
                </c:pt>
                <c:pt idx="66">
                  <c:v>15</c:v>
                </c:pt>
                <c:pt idx="67">
                  <c:v>18</c:v>
                </c:pt>
                <c:pt idx="68">
                  <c:v>529</c:v>
                </c:pt>
                <c:pt idx="69">
                  <c:v>639</c:v>
                </c:pt>
                <c:pt idx="70">
                  <c:v>639</c:v>
                </c:pt>
                <c:pt idx="71">
                  <c:v>639</c:v>
                </c:pt>
                <c:pt idx="72">
                  <c:v>548</c:v>
                </c:pt>
                <c:pt idx="73">
                  <c:v>417</c:v>
                </c:pt>
                <c:pt idx="74">
                  <c:v>480</c:v>
                </c:pt>
                <c:pt idx="75">
                  <c:v>531</c:v>
                </c:pt>
                <c:pt idx="76">
                  <c:v>556</c:v>
                </c:pt>
                <c:pt idx="77">
                  <c:v>556</c:v>
                </c:pt>
                <c:pt idx="78">
                  <c:v>556</c:v>
                </c:pt>
                <c:pt idx="79">
                  <c:v>548</c:v>
                </c:pt>
                <c:pt idx="80">
                  <c:v>495</c:v>
                </c:pt>
                <c:pt idx="81">
                  <c:v>474</c:v>
                </c:pt>
                <c:pt idx="82">
                  <c:v>459</c:v>
                </c:pt>
                <c:pt idx="83">
                  <c:v>456</c:v>
                </c:pt>
                <c:pt idx="84">
                  <c:v>456</c:v>
                </c:pt>
                <c:pt idx="85">
                  <c:v>456</c:v>
                </c:pt>
                <c:pt idx="86">
                  <c:v>446</c:v>
                </c:pt>
                <c:pt idx="87">
                  <c:v>446</c:v>
                </c:pt>
                <c:pt idx="88">
                  <c:v>446</c:v>
                </c:pt>
                <c:pt idx="89">
                  <c:v>446</c:v>
                </c:pt>
                <c:pt idx="90">
                  <c:v>437</c:v>
                </c:pt>
                <c:pt idx="91">
                  <c:v>437</c:v>
                </c:pt>
                <c:pt idx="92">
                  <c:v>437</c:v>
                </c:pt>
                <c:pt idx="93">
                  <c:v>437</c:v>
                </c:pt>
                <c:pt idx="94">
                  <c:v>345</c:v>
                </c:pt>
                <c:pt idx="95">
                  <c:v>339</c:v>
                </c:pt>
                <c:pt idx="96">
                  <c:v>316</c:v>
                </c:pt>
                <c:pt idx="97">
                  <c:v>307</c:v>
                </c:pt>
                <c:pt idx="98">
                  <c:v>307</c:v>
                </c:pt>
                <c:pt idx="99">
                  <c:v>307</c:v>
                </c:pt>
                <c:pt idx="100">
                  <c:v>291</c:v>
                </c:pt>
                <c:pt idx="101">
                  <c:v>280</c:v>
                </c:pt>
                <c:pt idx="102">
                  <c:v>270</c:v>
                </c:pt>
                <c:pt idx="103">
                  <c:v>266</c:v>
                </c:pt>
                <c:pt idx="104">
                  <c:v>257</c:v>
                </c:pt>
                <c:pt idx="105">
                  <c:v>257</c:v>
                </c:pt>
                <c:pt idx="106">
                  <c:v>257</c:v>
                </c:pt>
                <c:pt idx="107">
                  <c:v>253</c:v>
                </c:pt>
                <c:pt idx="108">
                  <c:v>248</c:v>
                </c:pt>
                <c:pt idx="109">
                  <c:v>247</c:v>
                </c:pt>
                <c:pt idx="110">
                  <c:v>243</c:v>
                </c:pt>
                <c:pt idx="111">
                  <c:v>241</c:v>
                </c:pt>
                <c:pt idx="112">
                  <c:v>241</c:v>
                </c:pt>
                <c:pt idx="113">
                  <c:v>241</c:v>
                </c:pt>
                <c:pt idx="114">
                  <c:v>235</c:v>
                </c:pt>
                <c:pt idx="115">
                  <c:v>207</c:v>
                </c:pt>
                <c:pt idx="116">
                  <c:v>202</c:v>
                </c:pt>
                <c:pt idx="117">
                  <c:v>184</c:v>
                </c:pt>
                <c:pt idx="118">
                  <c:v>162</c:v>
                </c:pt>
                <c:pt idx="119">
                  <c:v>162</c:v>
                </c:pt>
                <c:pt idx="120">
                  <c:v>162</c:v>
                </c:pt>
                <c:pt idx="121">
                  <c:v>150</c:v>
                </c:pt>
                <c:pt idx="122">
                  <c:v>143</c:v>
                </c:pt>
                <c:pt idx="123">
                  <c:v>131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F95-42EA-B554-2F3B962D5675}"/>
            </c:ext>
          </c:extLst>
        </c:ser>
        <c:ser>
          <c:idx val="17"/>
          <c:order val="16"/>
          <c:tx>
            <c:strRef>
              <c:f>'Days Before Start Data'!$R$3</c:f>
              <c:strCache>
                <c:ptCount val="1"/>
                <c:pt idx="0">
                  <c:v>2022 # students Confirmed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'Days Before Start Data'!$O$5:$O$174</c:f>
              <c:numCache>
                <c:formatCode>_(* #,##0_);_(* \(#,##0\);_(* "-"??_);_(@_)</c:formatCode>
                <c:ptCount val="170"/>
                <c:pt idx="0">
                  <c:v>50</c:v>
                </c:pt>
                <c:pt idx="1">
                  <c:v>49</c:v>
                </c:pt>
                <c:pt idx="2">
                  <c:v>48</c:v>
                </c:pt>
                <c:pt idx="3">
                  <c:v>47</c:v>
                </c:pt>
                <c:pt idx="4">
                  <c:v>46</c:v>
                </c:pt>
                <c:pt idx="5">
                  <c:v>45</c:v>
                </c:pt>
                <c:pt idx="6">
                  <c:v>44</c:v>
                </c:pt>
                <c:pt idx="7">
                  <c:v>43</c:v>
                </c:pt>
                <c:pt idx="8">
                  <c:v>42</c:v>
                </c:pt>
                <c:pt idx="9">
                  <c:v>41</c:v>
                </c:pt>
                <c:pt idx="10">
                  <c:v>40</c:v>
                </c:pt>
                <c:pt idx="11">
                  <c:v>39</c:v>
                </c:pt>
                <c:pt idx="12">
                  <c:v>38</c:v>
                </c:pt>
                <c:pt idx="13">
                  <c:v>37</c:v>
                </c:pt>
                <c:pt idx="14">
                  <c:v>36</c:v>
                </c:pt>
                <c:pt idx="15">
                  <c:v>35</c:v>
                </c:pt>
                <c:pt idx="16">
                  <c:v>34</c:v>
                </c:pt>
                <c:pt idx="17">
                  <c:v>33</c:v>
                </c:pt>
                <c:pt idx="18">
                  <c:v>32</c:v>
                </c:pt>
                <c:pt idx="19">
                  <c:v>31</c:v>
                </c:pt>
                <c:pt idx="20">
                  <c:v>30</c:v>
                </c:pt>
                <c:pt idx="21">
                  <c:v>29</c:v>
                </c:pt>
                <c:pt idx="22">
                  <c:v>28</c:v>
                </c:pt>
                <c:pt idx="23">
                  <c:v>27</c:v>
                </c:pt>
                <c:pt idx="24">
                  <c:v>26</c:v>
                </c:pt>
                <c:pt idx="25">
                  <c:v>25</c:v>
                </c:pt>
                <c:pt idx="26">
                  <c:v>24</c:v>
                </c:pt>
                <c:pt idx="27">
                  <c:v>23</c:v>
                </c:pt>
                <c:pt idx="28">
                  <c:v>22</c:v>
                </c:pt>
                <c:pt idx="29">
                  <c:v>21</c:v>
                </c:pt>
                <c:pt idx="30">
                  <c:v>20</c:v>
                </c:pt>
                <c:pt idx="31">
                  <c:v>19</c:v>
                </c:pt>
                <c:pt idx="32">
                  <c:v>18</c:v>
                </c:pt>
                <c:pt idx="33">
                  <c:v>17</c:v>
                </c:pt>
                <c:pt idx="34">
                  <c:v>16</c:v>
                </c:pt>
                <c:pt idx="35">
                  <c:v>15</c:v>
                </c:pt>
                <c:pt idx="36">
                  <c:v>14</c:v>
                </c:pt>
                <c:pt idx="37">
                  <c:v>13</c:v>
                </c:pt>
                <c:pt idx="38">
                  <c:v>12</c:v>
                </c:pt>
                <c:pt idx="39">
                  <c:v>11</c:v>
                </c:pt>
                <c:pt idx="40">
                  <c:v>10</c:v>
                </c:pt>
                <c:pt idx="41">
                  <c:v>9</c:v>
                </c:pt>
                <c:pt idx="42">
                  <c:v>8</c:v>
                </c:pt>
                <c:pt idx="43">
                  <c:v>7</c:v>
                </c:pt>
                <c:pt idx="44">
                  <c:v>6</c:v>
                </c:pt>
                <c:pt idx="45">
                  <c:v>5</c:v>
                </c:pt>
                <c:pt idx="46">
                  <c:v>4</c:v>
                </c:pt>
                <c:pt idx="47">
                  <c:v>3</c:v>
                </c:pt>
                <c:pt idx="48">
                  <c:v>2</c:v>
                </c:pt>
                <c:pt idx="49">
                  <c:v>1</c:v>
                </c:pt>
                <c:pt idx="50">
                  <c:v>0</c:v>
                </c:pt>
                <c:pt idx="51">
                  <c:v>-1</c:v>
                </c:pt>
                <c:pt idx="52">
                  <c:v>-2</c:v>
                </c:pt>
                <c:pt idx="53">
                  <c:v>-3</c:v>
                </c:pt>
                <c:pt idx="54">
                  <c:v>-4</c:v>
                </c:pt>
                <c:pt idx="55">
                  <c:v>-5</c:v>
                </c:pt>
                <c:pt idx="56">
                  <c:v>-6</c:v>
                </c:pt>
                <c:pt idx="57">
                  <c:v>-7</c:v>
                </c:pt>
                <c:pt idx="58">
                  <c:v>-8</c:v>
                </c:pt>
                <c:pt idx="59">
                  <c:v>-9</c:v>
                </c:pt>
                <c:pt idx="60">
                  <c:v>-10</c:v>
                </c:pt>
                <c:pt idx="61">
                  <c:v>-11</c:v>
                </c:pt>
                <c:pt idx="62">
                  <c:v>-12</c:v>
                </c:pt>
                <c:pt idx="63">
                  <c:v>-13</c:v>
                </c:pt>
                <c:pt idx="64">
                  <c:v>-14</c:v>
                </c:pt>
                <c:pt idx="65">
                  <c:v>-15</c:v>
                </c:pt>
                <c:pt idx="66">
                  <c:v>-16</c:v>
                </c:pt>
                <c:pt idx="67">
                  <c:v>-17</c:v>
                </c:pt>
                <c:pt idx="68">
                  <c:v>-18</c:v>
                </c:pt>
                <c:pt idx="69">
                  <c:v>-19</c:v>
                </c:pt>
                <c:pt idx="70">
                  <c:v>-20</c:v>
                </c:pt>
                <c:pt idx="71">
                  <c:v>-21</c:v>
                </c:pt>
                <c:pt idx="72">
                  <c:v>-22</c:v>
                </c:pt>
                <c:pt idx="73">
                  <c:v>-23</c:v>
                </c:pt>
                <c:pt idx="74">
                  <c:v>-24</c:v>
                </c:pt>
                <c:pt idx="75">
                  <c:v>-25</c:v>
                </c:pt>
                <c:pt idx="76">
                  <c:v>-26</c:v>
                </c:pt>
                <c:pt idx="77">
                  <c:v>-27</c:v>
                </c:pt>
                <c:pt idx="78">
                  <c:v>-28</c:v>
                </c:pt>
                <c:pt idx="79">
                  <c:v>-29</c:v>
                </c:pt>
                <c:pt idx="80">
                  <c:v>-30</c:v>
                </c:pt>
                <c:pt idx="81">
                  <c:v>-31</c:v>
                </c:pt>
                <c:pt idx="82">
                  <c:v>-32</c:v>
                </c:pt>
                <c:pt idx="83">
                  <c:v>-33</c:v>
                </c:pt>
                <c:pt idx="84">
                  <c:v>-34</c:v>
                </c:pt>
                <c:pt idx="85">
                  <c:v>-35</c:v>
                </c:pt>
                <c:pt idx="86">
                  <c:v>-36</c:v>
                </c:pt>
                <c:pt idx="87">
                  <c:v>-37</c:v>
                </c:pt>
                <c:pt idx="88">
                  <c:v>-38</c:v>
                </c:pt>
                <c:pt idx="89">
                  <c:v>-39</c:v>
                </c:pt>
                <c:pt idx="90">
                  <c:v>-40</c:v>
                </c:pt>
                <c:pt idx="91">
                  <c:v>-41</c:v>
                </c:pt>
                <c:pt idx="92">
                  <c:v>-42</c:v>
                </c:pt>
                <c:pt idx="93">
                  <c:v>-43</c:v>
                </c:pt>
                <c:pt idx="94">
                  <c:v>-44</c:v>
                </c:pt>
                <c:pt idx="95">
                  <c:v>-45</c:v>
                </c:pt>
                <c:pt idx="96">
                  <c:v>-46</c:v>
                </c:pt>
                <c:pt idx="97">
                  <c:v>-47</c:v>
                </c:pt>
                <c:pt idx="98">
                  <c:v>-48</c:v>
                </c:pt>
                <c:pt idx="99">
                  <c:v>-49</c:v>
                </c:pt>
                <c:pt idx="100">
                  <c:v>-50</c:v>
                </c:pt>
                <c:pt idx="101">
                  <c:v>-51</c:v>
                </c:pt>
                <c:pt idx="102">
                  <c:v>-52</c:v>
                </c:pt>
                <c:pt idx="103">
                  <c:v>-53</c:v>
                </c:pt>
                <c:pt idx="104">
                  <c:v>-54</c:v>
                </c:pt>
                <c:pt idx="105">
                  <c:v>-55</c:v>
                </c:pt>
                <c:pt idx="106">
                  <c:v>-56</c:v>
                </c:pt>
                <c:pt idx="107">
                  <c:v>-57</c:v>
                </c:pt>
                <c:pt idx="108">
                  <c:v>-58</c:v>
                </c:pt>
                <c:pt idx="109">
                  <c:v>-59</c:v>
                </c:pt>
                <c:pt idx="110">
                  <c:v>-60</c:v>
                </c:pt>
                <c:pt idx="111">
                  <c:v>-61</c:v>
                </c:pt>
                <c:pt idx="112">
                  <c:v>-62</c:v>
                </c:pt>
                <c:pt idx="113">
                  <c:v>-63</c:v>
                </c:pt>
                <c:pt idx="114">
                  <c:v>-64</c:v>
                </c:pt>
                <c:pt idx="115">
                  <c:v>-65</c:v>
                </c:pt>
                <c:pt idx="116">
                  <c:v>-66</c:v>
                </c:pt>
                <c:pt idx="117">
                  <c:v>-67</c:v>
                </c:pt>
                <c:pt idx="118">
                  <c:v>-68</c:v>
                </c:pt>
                <c:pt idx="119">
                  <c:v>-69</c:v>
                </c:pt>
                <c:pt idx="120">
                  <c:v>-70</c:v>
                </c:pt>
                <c:pt idx="121">
                  <c:v>-71</c:v>
                </c:pt>
                <c:pt idx="122">
                  <c:v>-72</c:v>
                </c:pt>
                <c:pt idx="123">
                  <c:v>-73</c:v>
                </c:pt>
                <c:pt idx="124">
                  <c:v>-74</c:v>
                </c:pt>
                <c:pt idx="125">
                  <c:v>-75</c:v>
                </c:pt>
                <c:pt idx="126">
                  <c:v>-76</c:v>
                </c:pt>
                <c:pt idx="127">
                  <c:v>-77</c:v>
                </c:pt>
                <c:pt idx="128">
                  <c:v>-78</c:v>
                </c:pt>
                <c:pt idx="129">
                  <c:v>-79</c:v>
                </c:pt>
                <c:pt idx="130">
                  <c:v>-80</c:v>
                </c:pt>
                <c:pt idx="131">
                  <c:v>-81</c:v>
                </c:pt>
                <c:pt idx="132">
                  <c:v>-82</c:v>
                </c:pt>
                <c:pt idx="133">
                  <c:v>-83</c:v>
                </c:pt>
                <c:pt idx="134">
                  <c:v>-84</c:v>
                </c:pt>
                <c:pt idx="135">
                  <c:v>-85</c:v>
                </c:pt>
                <c:pt idx="136">
                  <c:v>-86</c:v>
                </c:pt>
                <c:pt idx="137">
                  <c:v>-87</c:v>
                </c:pt>
                <c:pt idx="138">
                  <c:v>-88</c:v>
                </c:pt>
                <c:pt idx="139">
                  <c:v>-89</c:v>
                </c:pt>
                <c:pt idx="140">
                  <c:v>-90</c:v>
                </c:pt>
                <c:pt idx="141">
                  <c:v>-91</c:v>
                </c:pt>
                <c:pt idx="142">
                  <c:v>-92</c:v>
                </c:pt>
                <c:pt idx="143">
                  <c:v>-93</c:v>
                </c:pt>
                <c:pt idx="144">
                  <c:v>-94</c:v>
                </c:pt>
                <c:pt idx="145">
                  <c:v>-95</c:v>
                </c:pt>
                <c:pt idx="146">
                  <c:v>-96</c:v>
                </c:pt>
                <c:pt idx="147">
                  <c:v>-97</c:v>
                </c:pt>
                <c:pt idx="148">
                  <c:v>-98</c:v>
                </c:pt>
                <c:pt idx="149">
                  <c:v>-99</c:v>
                </c:pt>
                <c:pt idx="150">
                  <c:v>-100</c:v>
                </c:pt>
                <c:pt idx="151">
                  <c:v>-101</c:v>
                </c:pt>
                <c:pt idx="152">
                  <c:v>-102</c:v>
                </c:pt>
                <c:pt idx="153">
                  <c:v>-103</c:v>
                </c:pt>
                <c:pt idx="154">
                  <c:v>-104</c:v>
                </c:pt>
                <c:pt idx="155">
                  <c:v>-105</c:v>
                </c:pt>
                <c:pt idx="156">
                  <c:v>-106</c:v>
                </c:pt>
                <c:pt idx="157">
                  <c:v>-107</c:v>
                </c:pt>
                <c:pt idx="158">
                  <c:v>-109</c:v>
                </c:pt>
                <c:pt idx="159">
                  <c:v>-110</c:v>
                </c:pt>
                <c:pt idx="160">
                  <c:v>-111</c:v>
                </c:pt>
                <c:pt idx="161">
                  <c:v>-112</c:v>
                </c:pt>
                <c:pt idx="162">
                  <c:v>-113</c:v>
                </c:pt>
                <c:pt idx="163">
                  <c:v>-114</c:v>
                </c:pt>
                <c:pt idx="164">
                  <c:v>-115</c:v>
                </c:pt>
                <c:pt idx="165">
                  <c:v>-116</c:v>
                </c:pt>
                <c:pt idx="166">
                  <c:v>-117</c:v>
                </c:pt>
                <c:pt idx="167">
                  <c:v>-118</c:v>
                </c:pt>
                <c:pt idx="168">
                  <c:v>-119</c:v>
                </c:pt>
                <c:pt idx="169">
                  <c:v>-120</c:v>
                </c:pt>
              </c:numCache>
            </c:numRef>
          </c:cat>
          <c:val>
            <c:numRef>
              <c:f>'Days Before Start Data'!$R$4:$R$174</c:f>
              <c:numCache>
                <c:formatCode>_(* #,##0_);_(* \(#,##0\);_(* "-"??_);_(@_)</c:formatCode>
                <c:ptCount val="171"/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3</c:v>
                </c:pt>
                <c:pt idx="45">
                  <c:v>7</c:v>
                </c:pt>
                <c:pt idx="46">
                  <c:v>7</c:v>
                </c:pt>
                <c:pt idx="47">
                  <c:v>8</c:v>
                </c:pt>
                <c:pt idx="48">
                  <c:v>9</c:v>
                </c:pt>
                <c:pt idx="49">
                  <c:v>9</c:v>
                </c:pt>
                <c:pt idx="50">
                  <c:v>9</c:v>
                </c:pt>
                <c:pt idx="51">
                  <c:v>11</c:v>
                </c:pt>
                <c:pt idx="52">
                  <c:v>13</c:v>
                </c:pt>
                <c:pt idx="53">
                  <c:v>13</c:v>
                </c:pt>
                <c:pt idx="54">
                  <c:v>13</c:v>
                </c:pt>
                <c:pt idx="55">
                  <c:v>12</c:v>
                </c:pt>
                <c:pt idx="56">
                  <c:v>12</c:v>
                </c:pt>
                <c:pt idx="57">
                  <c:v>12</c:v>
                </c:pt>
                <c:pt idx="58">
                  <c:v>12</c:v>
                </c:pt>
                <c:pt idx="59">
                  <c:v>12</c:v>
                </c:pt>
                <c:pt idx="60">
                  <c:v>13</c:v>
                </c:pt>
                <c:pt idx="61">
                  <c:v>14</c:v>
                </c:pt>
                <c:pt idx="62">
                  <c:v>16</c:v>
                </c:pt>
                <c:pt idx="63">
                  <c:v>16</c:v>
                </c:pt>
                <c:pt idx="64">
                  <c:v>16</c:v>
                </c:pt>
                <c:pt idx="65">
                  <c:v>17</c:v>
                </c:pt>
                <c:pt idx="66">
                  <c:v>19</c:v>
                </c:pt>
                <c:pt idx="67">
                  <c:v>24</c:v>
                </c:pt>
                <c:pt idx="68">
                  <c:v>36</c:v>
                </c:pt>
                <c:pt idx="69">
                  <c:v>47</c:v>
                </c:pt>
                <c:pt idx="70">
                  <c:v>47</c:v>
                </c:pt>
                <c:pt idx="71">
                  <c:v>47</c:v>
                </c:pt>
                <c:pt idx="72">
                  <c:v>186</c:v>
                </c:pt>
                <c:pt idx="73">
                  <c:v>195</c:v>
                </c:pt>
                <c:pt idx="74">
                  <c:v>240</c:v>
                </c:pt>
                <c:pt idx="75">
                  <c:v>375</c:v>
                </c:pt>
                <c:pt idx="76">
                  <c:v>368</c:v>
                </c:pt>
                <c:pt idx="77">
                  <c:v>368</c:v>
                </c:pt>
                <c:pt idx="78">
                  <c:v>368</c:v>
                </c:pt>
                <c:pt idx="79">
                  <c:v>353</c:v>
                </c:pt>
                <c:pt idx="80">
                  <c:v>348</c:v>
                </c:pt>
                <c:pt idx="81">
                  <c:v>335</c:v>
                </c:pt>
                <c:pt idx="82">
                  <c:v>328</c:v>
                </c:pt>
                <c:pt idx="83">
                  <c:v>310</c:v>
                </c:pt>
                <c:pt idx="84">
                  <c:v>310</c:v>
                </c:pt>
                <c:pt idx="85">
                  <c:v>310</c:v>
                </c:pt>
                <c:pt idx="86">
                  <c:v>295</c:v>
                </c:pt>
                <c:pt idx="87">
                  <c:v>284</c:v>
                </c:pt>
                <c:pt idx="88">
                  <c:v>263</c:v>
                </c:pt>
                <c:pt idx="89">
                  <c:v>203</c:v>
                </c:pt>
                <c:pt idx="90">
                  <c:v>87</c:v>
                </c:pt>
                <c:pt idx="91">
                  <c:v>87</c:v>
                </c:pt>
                <c:pt idx="92">
                  <c:v>87</c:v>
                </c:pt>
                <c:pt idx="93">
                  <c:v>87</c:v>
                </c:pt>
                <c:pt idx="94">
                  <c:v>71</c:v>
                </c:pt>
                <c:pt idx="95">
                  <c:v>71</c:v>
                </c:pt>
                <c:pt idx="96">
                  <c:v>70</c:v>
                </c:pt>
                <c:pt idx="97">
                  <c:v>69</c:v>
                </c:pt>
                <c:pt idx="98">
                  <c:v>69</c:v>
                </c:pt>
                <c:pt idx="99">
                  <c:v>69</c:v>
                </c:pt>
                <c:pt idx="100">
                  <c:v>58</c:v>
                </c:pt>
                <c:pt idx="101">
                  <c:v>50</c:v>
                </c:pt>
                <c:pt idx="102">
                  <c:v>48</c:v>
                </c:pt>
                <c:pt idx="103">
                  <c:v>46</c:v>
                </c:pt>
                <c:pt idx="104">
                  <c:v>42</c:v>
                </c:pt>
                <c:pt idx="105">
                  <c:v>42</c:v>
                </c:pt>
                <c:pt idx="106">
                  <c:v>42</c:v>
                </c:pt>
                <c:pt idx="107">
                  <c:v>40</c:v>
                </c:pt>
                <c:pt idx="108">
                  <c:v>39</c:v>
                </c:pt>
                <c:pt idx="109">
                  <c:v>37</c:v>
                </c:pt>
                <c:pt idx="110">
                  <c:v>35</c:v>
                </c:pt>
                <c:pt idx="111">
                  <c:v>35</c:v>
                </c:pt>
                <c:pt idx="112">
                  <c:v>35</c:v>
                </c:pt>
                <c:pt idx="113">
                  <c:v>35</c:v>
                </c:pt>
                <c:pt idx="114">
                  <c:v>33</c:v>
                </c:pt>
                <c:pt idx="115">
                  <c:v>32</c:v>
                </c:pt>
                <c:pt idx="116">
                  <c:v>29</c:v>
                </c:pt>
                <c:pt idx="117">
                  <c:v>27</c:v>
                </c:pt>
                <c:pt idx="118">
                  <c:v>27</c:v>
                </c:pt>
                <c:pt idx="119">
                  <c:v>27</c:v>
                </c:pt>
                <c:pt idx="120">
                  <c:v>27</c:v>
                </c:pt>
                <c:pt idx="121">
                  <c:v>27</c:v>
                </c:pt>
                <c:pt idx="122">
                  <c:v>27</c:v>
                </c:pt>
                <c:pt idx="123">
                  <c:v>27</c:v>
                </c:pt>
                <c:pt idx="124">
                  <c:v>26</c:v>
                </c:pt>
                <c:pt idx="125">
                  <c:v>26</c:v>
                </c:pt>
                <c:pt idx="126">
                  <c:v>26</c:v>
                </c:pt>
                <c:pt idx="127">
                  <c:v>26</c:v>
                </c:pt>
                <c:pt idx="128">
                  <c:v>25</c:v>
                </c:pt>
                <c:pt idx="129">
                  <c:v>24</c:v>
                </c:pt>
                <c:pt idx="130">
                  <c:v>17</c:v>
                </c:pt>
                <c:pt idx="131">
                  <c:v>17</c:v>
                </c:pt>
                <c:pt idx="132">
                  <c:v>16</c:v>
                </c:pt>
                <c:pt idx="133">
                  <c:v>16</c:v>
                </c:pt>
                <c:pt idx="134">
                  <c:v>16</c:v>
                </c:pt>
                <c:pt idx="135">
                  <c:v>16</c:v>
                </c:pt>
                <c:pt idx="136">
                  <c:v>15</c:v>
                </c:pt>
                <c:pt idx="137">
                  <c:v>14</c:v>
                </c:pt>
                <c:pt idx="138">
                  <c:v>14</c:v>
                </c:pt>
                <c:pt idx="139">
                  <c:v>14</c:v>
                </c:pt>
                <c:pt idx="140">
                  <c:v>14</c:v>
                </c:pt>
                <c:pt idx="141">
                  <c:v>14</c:v>
                </c:pt>
                <c:pt idx="142">
                  <c:v>12</c:v>
                </c:pt>
                <c:pt idx="143">
                  <c:v>12</c:v>
                </c:pt>
                <c:pt idx="144">
                  <c:v>11</c:v>
                </c:pt>
                <c:pt idx="145">
                  <c:v>11</c:v>
                </c:pt>
                <c:pt idx="146">
                  <c:v>11</c:v>
                </c:pt>
                <c:pt idx="147">
                  <c:v>11</c:v>
                </c:pt>
                <c:pt idx="148">
                  <c:v>11</c:v>
                </c:pt>
                <c:pt idx="149">
                  <c:v>11</c:v>
                </c:pt>
                <c:pt idx="150">
                  <c:v>11</c:v>
                </c:pt>
                <c:pt idx="151">
                  <c:v>8</c:v>
                </c:pt>
                <c:pt idx="152">
                  <c:v>8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0-3F95-42EA-B554-2F3B962D56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7726832"/>
        <c:axId val="1997715184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strRef>
                    <c:extLst>
                      <c:ext uri="{02D57815-91ED-43cb-92C2-25804820EDAC}">
                        <c15:formulaRef>
                          <c15:sqref>'Days Before Start Data'!$B$3</c15:sqref>
                        </c15:formulaRef>
                      </c:ext>
                    </c:extLst>
                    <c:strCache>
                      <c:ptCount val="1"/>
                      <c:pt idx="0">
                        <c:v>Days Before Start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'Days Before Start Data'!$B$4:$B$4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3F95-42EA-B554-2F3B962D5675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Data'!$C$3</c15:sqref>
                        </c15:formulaRef>
                      </c:ext>
                    </c:extLst>
                    <c:strCache>
                      <c:ptCount val="1"/>
                      <c:pt idx="0">
                        <c:v>2023 # of Students</c:v>
                      </c:pt>
                    </c:strCache>
                  </c:strRef>
                </c:tx>
                <c:spPr>
                  <a:ln w="28575" cap="rnd">
                    <a:solidFill>
                      <a:srgbClr val="C0000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Data'!$C$4:$C$4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3F95-42EA-B554-2F3B962D5675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Data'!$D$3</c15:sqref>
                        </c15:formulaRef>
                      </c:ext>
                    </c:extLst>
                    <c:strCache>
                      <c:ptCount val="1"/>
                      <c:pt idx="0">
                        <c:v>2023 # Students Paid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Data'!$D$4:$D$4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3F95-42EA-B554-2F3B962D5675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Data'!$F$3</c15:sqref>
                        </c15:formulaRef>
                      </c:ext>
                    </c:extLst>
                    <c:strCache>
                      <c:ptCount val="1"/>
                      <c:pt idx="0">
                        <c:v>2023 % Students PAID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Data'!$F$4:$F$4</c15:sqref>
                        </c15:formulaRef>
                      </c:ext>
                    </c:extLst>
                    <c:numCache>
                      <c:formatCode>0.0%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3F95-42EA-B554-2F3B962D5675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Data'!$G$3</c15:sqref>
                        </c15:formulaRef>
                      </c:ext>
                    </c:extLst>
                    <c:strCache>
                      <c:ptCount val="1"/>
                      <c:pt idx="0">
                        <c:v>2023 Tuition Finalized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Data'!$G$4:$G$4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3F95-42EA-B554-2F3B962D5675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Data'!$H$3</c15:sqref>
                        </c15:formulaRef>
                      </c:ext>
                    </c:extLst>
                    <c:strCache>
                      <c:ptCount val="1"/>
                      <c:pt idx="0">
                        <c:v>2023 Tuition Confirmed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Data'!$H$4:$H$4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3F95-42EA-B554-2F3B962D5675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Data'!$I$3</c15:sqref>
                        </c15:formulaRef>
                      </c:ext>
                    </c:extLst>
                    <c:strCache>
                      <c:ptCount val="1"/>
                      <c:pt idx="0">
                        <c:v>2023 Total Assessed</c:v>
                      </c:pt>
                    </c:strCache>
                  </c:strRef>
                </c:tx>
                <c:spPr>
                  <a:ln w="28575" cap="rnd">
                    <a:solidFill>
                      <a:srgbClr val="C0000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Data'!$I$4:$I$4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3F95-42EA-B554-2F3B962D5675}"/>
                  </c:ext>
                </c:extLst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Data'!$J$3</c15:sqref>
                        </c15:formulaRef>
                      </c:ext>
                    </c:extLst>
                    <c:strCache>
                      <c:ptCount val="1"/>
                      <c:pt idx="0">
                        <c:v>2023 Budget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Data'!$J$4:$J$4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3F95-42EA-B554-2F3B962D5675}"/>
                  </c:ext>
                </c:extLst>
              </c15:ser>
            </c15:filteredLineSeries>
            <c15:filteredLin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Data'!$K$3</c15:sqref>
                        </c15:formulaRef>
                      </c:ext>
                    </c:extLst>
                    <c:strCache>
                      <c:ptCount val="1"/>
                      <c:pt idx="0">
                        <c:v>2023 Cumulative Avg per Finalized Student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Data'!$K$4:$K$4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3F95-42EA-B554-2F3B962D5675}"/>
                  </c:ext>
                </c:extLst>
              </c15:ser>
            </c15:filteredLineSeries>
            <c15:filteredLineSeries>
              <c15:ser>
                <c:idx val="11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Data'!$L$3</c15:sqref>
                        </c15:formulaRef>
                      </c:ext>
                    </c:extLst>
                    <c:strCache>
                      <c:ptCount val="1"/>
                      <c:pt idx="0">
                        <c:v>2023 Cumulative Avg per Assessed Student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Data'!$L$4:$L$4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3F95-42EA-B554-2F3B962D5675}"/>
                  </c:ext>
                </c:extLst>
              </c15:ser>
            </c15:filteredLineSeries>
            <c15:filteredLineSeries>
              <c15:ser>
                <c:idx val="12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Data'!$M$3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Data'!$M$4:$M$169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66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3F95-42EA-B554-2F3B962D5675}"/>
                  </c:ext>
                </c:extLst>
              </c15:ser>
            </c15:filteredLineSeries>
            <c15:filteredLineSeries>
              <c15:ser>
                <c:idx val="13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Data'!$N$3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Data'!$N$5:$N$150</c15:sqref>
                        </c15:formulaRef>
                      </c:ext>
                    </c:extLst>
                    <c:numCache>
                      <c:formatCode>m/d/yyyy</c:formatCode>
                      <c:ptCount val="146"/>
                      <c:pt idx="0">
                        <c:v>44752</c:v>
                      </c:pt>
                      <c:pt idx="1">
                        <c:v>44753</c:v>
                      </c:pt>
                      <c:pt idx="2">
                        <c:v>44754</c:v>
                      </c:pt>
                      <c:pt idx="3">
                        <c:v>44755</c:v>
                      </c:pt>
                      <c:pt idx="4">
                        <c:v>44756</c:v>
                      </c:pt>
                      <c:pt idx="5">
                        <c:v>44757</c:v>
                      </c:pt>
                      <c:pt idx="6">
                        <c:v>44758</c:v>
                      </c:pt>
                      <c:pt idx="7">
                        <c:v>44759</c:v>
                      </c:pt>
                      <c:pt idx="8">
                        <c:v>44760</c:v>
                      </c:pt>
                      <c:pt idx="9">
                        <c:v>44761</c:v>
                      </c:pt>
                      <c:pt idx="10">
                        <c:v>44762</c:v>
                      </c:pt>
                      <c:pt idx="11">
                        <c:v>44763</c:v>
                      </c:pt>
                      <c:pt idx="12">
                        <c:v>44764</c:v>
                      </c:pt>
                      <c:pt idx="13">
                        <c:v>44765</c:v>
                      </c:pt>
                      <c:pt idx="14">
                        <c:v>44766</c:v>
                      </c:pt>
                      <c:pt idx="15">
                        <c:v>44767</c:v>
                      </c:pt>
                      <c:pt idx="16">
                        <c:v>44768</c:v>
                      </c:pt>
                      <c:pt idx="17">
                        <c:v>44769</c:v>
                      </c:pt>
                      <c:pt idx="18">
                        <c:v>44770</c:v>
                      </c:pt>
                      <c:pt idx="19">
                        <c:v>44771</c:v>
                      </c:pt>
                      <c:pt idx="20">
                        <c:v>44772</c:v>
                      </c:pt>
                      <c:pt idx="21">
                        <c:v>44773</c:v>
                      </c:pt>
                      <c:pt idx="22">
                        <c:v>44774</c:v>
                      </c:pt>
                      <c:pt idx="23">
                        <c:v>44775</c:v>
                      </c:pt>
                      <c:pt idx="24">
                        <c:v>44776</c:v>
                      </c:pt>
                      <c:pt idx="25">
                        <c:v>44777</c:v>
                      </c:pt>
                      <c:pt idx="26">
                        <c:v>44778</c:v>
                      </c:pt>
                      <c:pt idx="27">
                        <c:v>44779</c:v>
                      </c:pt>
                      <c:pt idx="28">
                        <c:v>44780</c:v>
                      </c:pt>
                      <c:pt idx="29">
                        <c:v>44781</c:v>
                      </c:pt>
                      <c:pt idx="30">
                        <c:v>44782</c:v>
                      </c:pt>
                      <c:pt idx="31">
                        <c:v>44783</c:v>
                      </c:pt>
                      <c:pt idx="32">
                        <c:v>44784</c:v>
                      </c:pt>
                      <c:pt idx="33">
                        <c:v>44785</c:v>
                      </c:pt>
                      <c:pt idx="34">
                        <c:v>44786</c:v>
                      </c:pt>
                      <c:pt idx="35">
                        <c:v>44787</c:v>
                      </c:pt>
                      <c:pt idx="36">
                        <c:v>44788</c:v>
                      </c:pt>
                      <c:pt idx="37">
                        <c:v>44789</c:v>
                      </c:pt>
                      <c:pt idx="38">
                        <c:v>44790</c:v>
                      </c:pt>
                      <c:pt idx="39">
                        <c:v>44791</c:v>
                      </c:pt>
                      <c:pt idx="40">
                        <c:v>44792</c:v>
                      </c:pt>
                      <c:pt idx="41">
                        <c:v>44793</c:v>
                      </c:pt>
                      <c:pt idx="42">
                        <c:v>44794</c:v>
                      </c:pt>
                      <c:pt idx="43">
                        <c:v>44795</c:v>
                      </c:pt>
                      <c:pt idx="44">
                        <c:v>44796</c:v>
                      </c:pt>
                      <c:pt idx="45">
                        <c:v>44797</c:v>
                      </c:pt>
                      <c:pt idx="46">
                        <c:v>44798</c:v>
                      </c:pt>
                      <c:pt idx="47">
                        <c:v>44799</c:v>
                      </c:pt>
                      <c:pt idx="48">
                        <c:v>44800</c:v>
                      </c:pt>
                      <c:pt idx="49">
                        <c:v>44801</c:v>
                      </c:pt>
                      <c:pt idx="50">
                        <c:v>44802</c:v>
                      </c:pt>
                      <c:pt idx="51">
                        <c:v>44803</c:v>
                      </c:pt>
                      <c:pt idx="52">
                        <c:v>44804</c:v>
                      </c:pt>
                      <c:pt idx="53">
                        <c:v>44805</c:v>
                      </c:pt>
                      <c:pt idx="54">
                        <c:v>44806</c:v>
                      </c:pt>
                      <c:pt idx="55">
                        <c:v>44807</c:v>
                      </c:pt>
                      <c:pt idx="56">
                        <c:v>44808</c:v>
                      </c:pt>
                      <c:pt idx="57">
                        <c:v>44809</c:v>
                      </c:pt>
                      <c:pt idx="58">
                        <c:v>44810</c:v>
                      </c:pt>
                      <c:pt idx="59">
                        <c:v>44811</c:v>
                      </c:pt>
                      <c:pt idx="60">
                        <c:v>44812</c:v>
                      </c:pt>
                      <c:pt idx="61">
                        <c:v>44813</c:v>
                      </c:pt>
                      <c:pt idx="62">
                        <c:v>44814</c:v>
                      </c:pt>
                      <c:pt idx="63">
                        <c:v>44815</c:v>
                      </c:pt>
                      <c:pt idx="64">
                        <c:v>44816</c:v>
                      </c:pt>
                      <c:pt idx="65">
                        <c:v>44817</c:v>
                      </c:pt>
                      <c:pt idx="66">
                        <c:v>44818</c:v>
                      </c:pt>
                      <c:pt idx="67">
                        <c:v>44819</c:v>
                      </c:pt>
                      <c:pt idx="68">
                        <c:v>44820</c:v>
                      </c:pt>
                      <c:pt idx="69">
                        <c:v>44821</c:v>
                      </c:pt>
                      <c:pt idx="70">
                        <c:v>44822</c:v>
                      </c:pt>
                      <c:pt idx="71">
                        <c:v>44823</c:v>
                      </c:pt>
                      <c:pt idx="72">
                        <c:v>44824</c:v>
                      </c:pt>
                      <c:pt idx="73">
                        <c:v>44825</c:v>
                      </c:pt>
                      <c:pt idx="74">
                        <c:v>44826</c:v>
                      </c:pt>
                      <c:pt idx="75">
                        <c:v>44827</c:v>
                      </c:pt>
                      <c:pt idx="76">
                        <c:v>44828</c:v>
                      </c:pt>
                      <c:pt idx="77">
                        <c:v>44829</c:v>
                      </c:pt>
                      <c:pt idx="78">
                        <c:v>44830</c:v>
                      </c:pt>
                      <c:pt idx="79">
                        <c:v>44831</c:v>
                      </c:pt>
                      <c:pt idx="80">
                        <c:v>44832</c:v>
                      </c:pt>
                      <c:pt idx="81">
                        <c:v>44833</c:v>
                      </c:pt>
                      <c:pt idx="82">
                        <c:v>44834</c:v>
                      </c:pt>
                      <c:pt idx="83">
                        <c:v>44835</c:v>
                      </c:pt>
                      <c:pt idx="84">
                        <c:v>44836</c:v>
                      </c:pt>
                      <c:pt idx="85">
                        <c:v>44837</c:v>
                      </c:pt>
                      <c:pt idx="86">
                        <c:v>44838</c:v>
                      </c:pt>
                      <c:pt idx="87">
                        <c:v>44839</c:v>
                      </c:pt>
                      <c:pt idx="88">
                        <c:v>44840</c:v>
                      </c:pt>
                      <c:pt idx="89">
                        <c:v>44841</c:v>
                      </c:pt>
                      <c:pt idx="90">
                        <c:v>44842</c:v>
                      </c:pt>
                      <c:pt idx="91">
                        <c:v>44843</c:v>
                      </c:pt>
                      <c:pt idx="92">
                        <c:v>44844</c:v>
                      </c:pt>
                      <c:pt idx="93">
                        <c:v>44844</c:v>
                      </c:pt>
                      <c:pt idx="94">
                        <c:v>44845</c:v>
                      </c:pt>
                      <c:pt idx="95">
                        <c:v>44846</c:v>
                      </c:pt>
                      <c:pt idx="96">
                        <c:v>44847</c:v>
                      </c:pt>
                      <c:pt idx="97">
                        <c:v>44848</c:v>
                      </c:pt>
                      <c:pt idx="98">
                        <c:v>44849</c:v>
                      </c:pt>
                      <c:pt idx="99">
                        <c:v>44848</c:v>
                      </c:pt>
                      <c:pt idx="100">
                        <c:v>44851</c:v>
                      </c:pt>
                      <c:pt idx="101">
                        <c:v>44852</c:v>
                      </c:pt>
                      <c:pt idx="102">
                        <c:v>44853</c:v>
                      </c:pt>
                      <c:pt idx="103">
                        <c:v>44854</c:v>
                      </c:pt>
                      <c:pt idx="104">
                        <c:v>44855</c:v>
                      </c:pt>
                      <c:pt idx="105">
                        <c:v>44856</c:v>
                      </c:pt>
                      <c:pt idx="106">
                        <c:v>44855</c:v>
                      </c:pt>
                      <c:pt idx="107">
                        <c:v>44856</c:v>
                      </c:pt>
                      <c:pt idx="108">
                        <c:v>44859</c:v>
                      </c:pt>
                      <c:pt idx="109">
                        <c:v>44860</c:v>
                      </c:pt>
                      <c:pt idx="110">
                        <c:v>44861</c:v>
                      </c:pt>
                      <c:pt idx="111">
                        <c:v>44862</c:v>
                      </c:pt>
                      <c:pt idx="112">
                        <c:v>44863</c:v>
                      </c:pt>
                      <c:pt idx="113">
                        <c:v>44862</c:v>
                      </c:pt>
                      <c:pt idx="114">
                        <c:v>44865</c:v>
                      </c:pt>
                      <c:pt idx="115">
                        <c:v>44866</c:v>
                      </c:pt>
                      <c:pt idx="116">
                        <c:v>44867</c:v>
                      </c:pt>
                      <c:pt idx="117">
                        <c:v>44868</c:v>
                      </c:pt>
                      <c:pt idx="118">
                        <c:v>44869</c:v>
                      </c:pt>
                      <c:pt idx="119">
                        <c:v>44870</c:v>
                      </c:pt>
                      <c:pt idx="120">
                        <c:v>44869</c:v>
                      </c:pt>
                      <c:pt idx="121">
                        <c:v>44870</c:v>
                      </c:pt>
                      <c:pt idx="122">
                        <c:v>44872</c:v>
                      </c:pt>
                      <c:pt idx="123">
                        <c:v>44874</c:v>
                      </c:pt>
                      <c:pt idx="124">
                        <c:v>44875</c:v>
                      </c:pt>
                      <c:pt idx="125">
                        <c:v>44876</c:v>
                      </c:pt>
                      <c:pt idx="126">
                        <c:v>44877</c:v>
                      </c:pt>
                      <c:pt idx="127">
                        <c:v>44875</c:v>
                      </c:pt>
                      <c:pt idx="128">
                        <c:v>44879</c:v>
                      </c:pt>
                      <c:pt idx="129">
                        <c:v>44880</c:v>
                      </c:pt>
                      <c:pt idx="130">
                        <c:v>44881</c:v>
                      </c:pt>
                      <c:pt idx="131">
                        <c:v>44882</c:v>
                      </c:pt>
                      <c:pt idx="132">
                        <c:v>44883</c:v>
                      </c:pt>
                      <c:pt idx="133">
                        <c:v>44884</c:v>
                      </c:pt>
                      <c:pt idx="134">
                        <c:v>44883</c:v>
                      </c:pt>
                      <c:pt idx="135">
                        <c:v>44886</c:v>
                      </c:pt>
                      <c:pt idx="136">
                        <c:v>44887</c:v>
                      </c:pt>
                      <c:pt idx="137">
                        <c:v>44888</c:v>
                      </c:pt>
                      <c:pt idx="138">
                        <c:v>44889</c:v>
                      </c:pt>
                      <c:pt idx="139">
                        <c:v>44890</c:v>
                      </c:pt>
                      <c:pt idx="140">
                        <c:v>44891</c:v>
                      </c:pt>
                      <c:pt idx="141">
                        <c:v>44888</c:v>
                      </c:pt>
                      <c:pt idx="142">
                        <c:v>44893</c:v>
                      </c:pt>
                      <c:pt idx="143">
                        <c:v>44894</c:v>
                      </c:pt>
                      <c:pt idx="144">
                        <c:v>44895</c:v>
                      </c:pt>
                      <c:pt idx="145">
                        <c:v>44896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3F95-42EA-B554-2F3B962D5675}"/>
                  </c:ext>
                </c:extLst>
              </c15:ser>
            </c15:filteredLineSeries>
            <c15:filteredLineSeries>
              <c15:ser>
                <c:idx val="14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Data'!$O$3</c15:sqref>
                        </c15:formulaRef>
                      </c:ext>
                    </c:extLst>
                    <c:strCache>
                      <c:ptCount val="1"/>
                      <c:pt idx="0">
                        <c:v>Days Before Start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Data'!$O$5:$O$150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46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3F95-42EA-B554-2F3B962D5675}"/>
                  </c:ext>
                </c:extLst>
              </c15:ser>
            </c15:filteredLineSeries>
            <c15:filteredLineSeries>
              <c15:ser>
                <c:idx val="15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Data'!$P$3</c15:sqref>
                        </c15:formulaRef>
                      </c:ext>
                    </c:extLst>
                    <c:strCache>
                      <c:ptCount val="1"/>
                      <c:pt idx="0">
                        <c:v>2022 # of Students</c:v>
                      </c:pt>
                    </c:strCache>
                  </c:strRef>
                </c:tx>
                <c:spPr>
                  <a:ln w="28575" cap="rnd">
                    <a:solidFill>
                      <a:schemeClr val="bg1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Data'!$P$5:$P$150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46"/>
                      <c:pt idx="0">
                        <c:v>7188</c:v>
                      </c:pt>
                      <c:pt idx="1">
                        <c:v>7188</c:v>
                      </c:pt>
                      <c:pt idx="2">
                        <c:v>7253</c:v>
                      </c:pt>
                      <c:pt idx="3">
                        <c:v>7298</c:v>
                      </c:pt>
                      <c:pt idx="4">
                        <c:v>7347</c:v>
                      </c:pt>
                      <c:pt idx="5">
                        <c:v>7406</c:v>
                      </c:pt>
                      <c:pt idx="6">
                        <c:v>7406</c:v>
                      </c:pt>
                      <c:pt idx="7">
                        <c:v>7406</c:v>
                      </c:pt>
                      <c:pt idx="8">
                        <c:v>7460</c:v>
                      </c:pt>
                      <c:pt idx="9">
                        <c:v>7505</c:v>
                      </c:pt>
                      <c:pt idx="10">
                        <c:v>7569</c:v>
                      </c:pt>
                      <c:pt idx="11">
                        <c:v>7628</c:v>
                      </c:pt>
                      <c:pt idx="12">
                        <c:v>7679</c:v>
                      </c:pt>
                      <c:pt idx="13">
                        <c:v>7679</c:v>
                      </c:pt>
                      <c:pt idx="14">
                        <c:v>7679</c:v>
                      </c:pt>
                      <c:pt idx="15">
                        <c:v>7725</c:v>
                      </c:pt>
                      <c:pt idx="16">
                        <c:v>7766</c:v>
                      </c:pt>
                      <c:pt idx="17">
                        <c:v>7825</c:v>
                      </c:pt>
                      <c:pt idx="18">
                        <c:v>7859</c:v>
                      </c:pt>
                      <c:pt idx="19">
                        <c:v>7903</c:v>
                      </c:pt>
                      <c:pt idx="20">
                        <c:v>7903</c:v>
                      </c:pt>
                      <c:pt idx="21">
                        <c:v>7903</c:v>
                      </c:pt>
                      <c:pt idx="22">
                        <c:v>7952</c:v>
                      </c:pt>
                      <c:pt idx="23">
                        <c:v>8077</c:v>
                      </c:pt>
                      <c:pt idx="24">
                        <c:v>8135</c:v>
                      </c:pt>
                      <c:pt idx="25">
                        <c:v>8178</c:v>
                      </c:pt>
                      <c:pt idx="26">
                        <c:v>8275</c:v>
                      </c:pt>
                      <c:pt idx="27">
                        <c:v>8275</c:v>
                      </c:pt>
                      <c:pt idx="28">
                        <c:v>8275</c:v>
                      </c:pt>
                      <c:pt idx="29">
                        <c:v>8460</c:v>
                      </c:pt>
                      <c:pt idx="30">
                        <c:v>8566</c:v>
                      </c:pt>
                      <c:pt idx="31">
                        <c:v>8677</c:v>
                      </c:pt>
                      <c:pt idx="32">
                        <c:v>8775</c:v>
                      </c:pt>
                      <c:pt idx="33">
                        <c:v>8856</c:v>
                      </c:pt>
                      <c:pt idx="34">
                        <c:v>8856</c:v>
                      </c:pt>
                      <c:pt idx="35">
                        <c:v>8856</c:v>
                      </c:pt>
                      <c:pt idx="36">
                        <c:v>8973</c:v>
                      </c:pt>
                      <c:pt idx="37">
                        <c:v>9053</c:v>
                      </c:pt>
                      <c:pt idx="38">
                        <c:v>9138</c:v>
                      </c:pt>
                      <c:pt idx="39">
                        <c:v>9196</c:v>
                      </c:pt>
                      <c:pt idx="40">
                        <c:v>9273</c:v>
                      </c:pt>
                      <c:pt idx="41">
                        <c:v>9273</c:v>
                      </c:pt>
                      <c:pt idx="42">
                        <c:v>9273</c:v>
                      </c:pt>
                      <c:pt idx="43">
                        <c:v>9386</c:v>
                      </c:pt>
                      <c:pt idx="44">
                        <c:v>9481</c:v>
                      </c:pt>
                      <c:pt idx="45">
                        <c:v>9564</c:v>
                      </c:pt>
                      <c:pt idx="46">
                        <c:v>9678</c:v>
                      </c:pt>
                      <c:pt idx="47">
                        <c:v>9773</c:v>
                      </c:pt>
                      <c:pt idx="48">
                        <c:v>9773</c:v>
                      </c:pt>
                      <c:pt idx="49">
                        <c:v>9773</c:v>
                      </c:pt>
                      <c:pt idx="50">
                        <c:v>9941</c:v>
                      </c:pt>
                      <c:pt idx="51">
                        <c:v>10039</c:v>
                      </c:pt>
                      <c:pt idx="52">
                        <c:v>10059</c:v>
                      </c:pt>
                      <c:pt idx="53">
                        <c:v>10042</c:v>
                      </c:pt>
                      <c:pt idx="54">
                        <c:v>10047</c:v>
                      </c:pt>
                      <c:pt idx="55">
                        <c:v>10047</c:v>
                      </c:pt>
                      <c:pt idx="56">
                        <c:v>10047</c:v>
                      </c:pt>
                      <c:pt idx="57">
                        <c:v>10047</c:v>
                      </c:pt>
                      <c:pt idx="58">
                        <c:v>10068</c:v>
                      </c:pt>
                      <c:pt idx="59">
                        <c:v>10074</c:v>
                      </c:pt>
                      <c:pt idx="60">
                        <c:v>10060</c:v>
                      </c:pt>
                      <c:pt idx="61">
                        <c:v>10064</c:v>
                      </c:pt>
                      <c:pt idx="62">
                        <c:v>10064</c:v>
                      </c:pt>
                      <c:pt idx="63">
                        <c:v>10064</c:v>
                      </c:pt>
                      <c:pt idx="64">
                        <c:v>10075</c:v>
                      </c:pt>
                      <c:pt idx="65">
                        <c:v>10063</c:v>
                      </c:pt>
                      <c:pt idx="66">
                        <c:v>10052</c:v>
                      </c:pt>
                      <c:pt idx="67">
                        <c:v>10092</c:v>
                      </c:pt>
                      <c:pt idx="68">
                        <c:v>10102</c:v>
                      </c:pt>
                      <c:pt idx="69">
                        <c:v>10102</c:v>
                      </c:pt>
                      <c:pt idx="70">
                        <c:v>10102</c:v>
                      </c:pt>
                      <c:pt idx="71">
                        <c:v>10097</c:v>
                      </c:pt>
                      <c:pt idx="72">
                        <c:v>10123</c:v>
                      </c:pt>
                      <c:pt idx="73">
                        <c:v>9829</c:v>
                      </c:pt>
                      <c:pt idx="74">
                        <c:v>9969</c:v>
                      </c:pt>
                      <c:pt idx="75">
                        <c:v>9970</c:v>
                      </c:pt>
                      <c:pt idx="76">
                        <c:v>9970</c:v>
                      </c:pt>
                      <c:pt idx="77">
                        <c:v>9970</c:v>
                      </c:pt>
                      <c:pt idx="78">
                        <c:v>9971</c:v>
                      </c:pt>
                      <c:pt idx="79">
                        <c:v>9966</c:v>
                      </c:pt>
                      <c:pt idx="80">
                        <c:v>10025</c:v>
                      </c:pt>
                      <c:pt idx="81">
                        <c:v>10038</c:v>
                      </c:pt>
                      <c:pt idx="82">
                        <c:v>10035</c:v>
                      </c:pt>
                      <c:pt idx="83">
                        <c:v>10035</c:v>
                      </c:pt>
                      <c:pt idx="84">
                        <c:v>10035</c:v>
                      </c:pt>
                      <c:pt idx="85">
                        <c:v>10039</c:v>
                      </c:pt>
                      <c:pt idx="86">
                        <c:v>10059</c:v>
                      </c:pt>
                      <c:pt idx="87">
                        <c:v>10056</c:v>
                      </c:pt>
                      <c:pt idx="88">
                        <c:v>10054</c:v>
                      </c:pt>
                      <c:pt idx="89">
                        <c:v>9981</c:v>
                      </c:pt>
                      <c:pt idx="90">
                        <c:v>9981</c:v>
                      </c:pt>
                      <c:pt idx="91">
                        <c:v>9981</c:v>
                      </c:pt>
                      <c:pt idx="92">
                        <c:v>9981</c:v>
                      </c:pt>
                      <c:pt idx="93">
                        <c:v>9991</c:v>
                      </c:pt>
                      <c:pt idx="94">
                        <c:v>9991</c:v>
                      </c:pt>
                      <c:pt idx="95">
                        <c:v>10015</c:v>
                      </c:pt>
                      <c:pt idx="96">
                        <c:v>10002</c:v>
                      </c:pt>
                      <c:pt idx="97">
                        <c:v>10002</c:v>
                      </c:pt>
                      <c:pt idx="98">
                        <c:v>10002</c:v>
                      </c:pt>
                      <c:pt idx="99">
                        <c:v>10001</c:v>
                      </c:pt>
                      <c:pt idx="100">
                        <c:v>9994</c:v>
                      </c:pt>
                      <c:pt idx="101">
                        <c:v>9989</c:v>
                      </c:pt>
                      <c:pt idx="102">
                        <c:v>9994</c:v>
                      </c:pt>
                      <c:pt idx="103">
                        <c:v>9988</c:v>
                      </c:pt>
                      <c:pt idx="104">
                        <c:v>9988</c:v>
                      </c:pt>
                      <c:pt idx="105">
                        <c:v>9988</c:v>
                      </c:pt>
                      <c:pt idx="106">
                        <c:v>9984</c:v>
                      </c:pt>
                      <c:pt idx="107">
                        <c:v>9984</c:v>
                      </c:pt>
                      <c:pt idx="108">
                        <c:v>9984</c:v>
                      </c:pt>
                      <c:pt idx="109">
                        <c:v>9984</c:v>
                      </c:pt>
                      <c:pt idx="110">
                        <c:v>9976</c:v>
                      </c:pt>
                      <c:pt idx="111">
                        <c:v>9976</c:v>
                      </c:pt>
                      <c:pt idx="112">
                        <c:v>9976</c:v>
                      </c:pt>
                      <c:pt idx="113">
                        <c:v>9978</c:v>
                      </c:pt>
                      <c:pt idx="114">
                        <c:v>9967</c:v>
                      </c:pt>
                      <c:pt idx="115">
                        <c:v>9962</c:v>
                      </c:pt>
                      <c:pt idx="116">
                        <c:v>9959</c:v>
                      </c:pt>
                      <c:pt idx="117">
                        <c:v>9960</c:v>
                      </c:pt>
                      <c:pt idx="118">
                        <c:v>9960</c:v>
                      </c:pt>
                      <c:pt idx="119">
                        <c:v>9960</c:v>
                      </c:pt>
                      <c:pt idx="120">
                        <c:v>9960</c:v>
                      </c:pt>
                      <c:pt idx="121">
                        <c:v>9960</c:v>
                      </c:pt>
                      <c:pt idx="122">
                        <c:v>9956</c:v>
                      </c:pt>
                      <c:pt idx="123">
                        <c:v>9950</c:v>
                      </c:pt>
                      <c:pt idx="124">
                        <c:v>9950</c:v>
                      </c:pt>
                      <c:pt idx="125">
                        <c:v>9950</c:v>
                      </c:pt>
                      <c:pt idx="126">
                        <c:v>9950</c:v>
                      </c:pt>
                      <c:pt idx="127">
                        <c:v>9947</c:v>
                      </c:pt>
                      <c:pt idx="128">
                        <c:v>9947</c:v>
                      </c:pt>
                      <c:pt idx="129">
                        <c:v>9942</c:v>
                      </c:pt>
                      <c:pt idx="130">
                        <c:v>9939</c:v>
                      </c:pt>
                      <c:pt idx="131">
                        <c:v>9941</c:v>
                      </c:pt>
                      <c:pt idx="132">
                        <c:v>9941</c:v>
                      </c:pt>
                      <c:pt idx="133">
                        <c:v>9941</c:v>
                      </c:pt>
                      <c:pt idx="134">
                        <c:v>9941</c:v>
                      </c:pt>
                      <c:pt idx="135">
                        <c:v>9942</c:v>
                      </c:pt>
                      <c:pt idx="136">
                        <c:v>9938</c:v>
                      </c:pt>
                      <c:pt idx="137">
                        <c:v>9938</c:v>
                      </c:pt>
                      <c:pt idx="138">
                        <c:v>9938</c:v>
                      </c:pt>
                      <c:pt idx="139">
                        <c:v>9938</c:v>
                      </c:pt>
                      <c:pt idx="140">
                        <c:v>9938</c:v>
                      </c:pt>
                      <c:pt idx="141">
                        <c:v>9937</c:v>
                      </c:pt>
                      <c:pt idx="142">
                        <c:v>9937</c:v>
                      </c:pt>
                      <c:pt idx="143">
                        <c:v>9937</c:v>
                      </c:pt>
                      <c:pt idx="144">
                        <c:v>9937</c:v>
                      </c:pt>
                      <c:pt idx="145">
                        <c:v>9936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3F95-42EA-B554-2F3B962D5675}"/>
                  </c:ext>
                </c:extLst>
              </c15:ser>
            </c15:filteredLineSeries>
            <c15:filteredLineSeries>
              <c15:ser>
                <c:idx val="16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Data'!$Q$3</c15:sqref>
                        </c15:formulaRef>
                      </c:ext>
                    </c:extLst>
                    <c:strCache>
                      <c:ptCount val="1"/>
                      <c:pt idx="0">
                        <c:v>2022 # students Paid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Data'!$Q$5:$Q$150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46"/>
                      <c:pt idx="0">
                        <c:v>0</c:v>
                      </c:pt>
                      <c:pt idx="1">
                        <c:v>0</c:v>
                      </c:pt>
                      <c:pt idx="2">
                        <c:v>89</c:v>
                      </c:pt>
                      <c:pt idx="3">
                        <c:v>243</c:v>
                      </c:pt>
                      <c:pt idx="4">
                        <c:v>327</c:v>
                      </c:pt>
                      <c:pt idx="5">
                        <c:v>386</c:v>
                      </c:pt>
                      <c:pt idx="6">
                        <c:v>386</c:v>
                      </c:pt>
                      <c:pt idx="7">
                        <c:v>386</c:v>
                      </c:pt>
                      <c:pt idx="8">
                        <c:v>466</c:v>
                      </c:pt>
                      <c:pt idx="9">
                        <c:v>516</c:v>
                      </c:pt>
                      <c:pt idx="10">
                        <c:v>564</c:v>
                      </c:pt>
                      <c:pt idx="11">
                        <c:v>616</c:v>
                      </c:pt>
                      <c:pt idx="12">
                        <c:v>662</c:v>
                      </c:pt>
                      <c:pt idx="13">
                        <c:v>662</c:v>
                      </c:pt>
                      <c:pt idx="14">
                        <c:v>662</c:v>
                      </c:pt>
                      <c:pt idx="15">
                        <c:v>741</c:v>
                      </c:pt>
                      <c:pt idx="16">
                        <c:v>778</c:v>
                      </c:pt>
                      <c:pt idx="17">
                        <c:v>829</c:v>
                      </c:pt>
                      <c:pt idx="18">
                        <c:v>898</c:v>
                      </c:pt>
                      <c:pt idx="19">
                        <c:v>953</c:v>
                      </c:pt>
                      <c:pt idx="20">
                        <c:v>953</c:v>
                      </c:pt>
                      <c:pt idx="21">
                        <c:v>953</c:v>
                      </c:pt>
                      <c:pt idx="22">
                        <c:v>1075</c:v>
                      </c:pt>
                      <c:pt idx="23">
                        <c:v>1155</c:v>
                      </c:pt>
                      <c:pt idx="24">
                        <c:v>1279</c:v>
                      </c:pt>
                      <c:pt idx="25">
                        <c:v>1353</c:v>
                      </c:pt>
                      <c:pt idx="26">
                        <c:v>1443</c:v>
                      </c:pt>
                      <c:pt idx="27">
                        <c:v>1443</c:v>
                      </c:pt>
                      <c:pt idx="28">
                        <c:v>1443</c:v>
                      </c:pt>
                      <c:pt idx="29">
                        <c:v>1655</c:v>
                      </c:pt>
                      <c:pt idx="30">
                        <c:v>1796</c:v>
                      </c:pt>
                      <c:pt idx="31">
                        <c:v>1931</c:v>
                      </c:pt>
                      <c:pt idx="32">
                        <c:v>2072</c:v>
                      </c:pt>
                      <c:pt idx="33">
                        <c:v>2182</c:v>
                      </c:pt>
                      <c:pt idx="34">
                        <c:v>2182</c:v>
                      </c:pt>
                      <c:pt idx="35">
                        <c:v>2182</c:v>
                      </c:pt>
                      <c:pt idx="36">
                        <c:v>2484</c:v>
                      </c:pt>
                      <c:pt idx="37">
                        <c:v>2677</c:v>
                      </c:pt>
                      <c:pt idx="38">
                        <c:v>2981</c:v>
                      </c:pt>
                      <c:pt idx="39">
                        <c:v>3195</c:v>
                      </c:pt>
                      <c:pt idx="40">
                        <c:v>3409</c:v>
                      </c:pt>
                      <c:pt idx="41">
                        <c:v>3409</c:v>
                      </c:pt>
                      <c:pt idx="42">
                        <c:v>3409</c:v>
                      </c:pt>
                      <c:pt idx="43">
                        <c:v>3877</c:v>
                      </c:pt>
                      <c:pt idx="44">
                        <c:v>4233</c:v>
                      </c:pt>
                      <c:pt idx="45">
                        <c:v>4574</c:v>
                      </c:pt>
                      <c:pt idx="46">
                        <c:v>4647</c:v>
                      </c:pt>
                      <c:pt idx="47">
                        <c:v>5440</c:v>
                      </c:pt>
                      <c:pt idx="48">
                        <c:v>5440</c:v>
                      </c:pt>
                      <c:pt idx="49">
                        <c:v>5440</c:v>
                      </c:pt>
                      <c:pt idx="50">
                        <c:v>6852</c:v>
                      </c:pt>
                      <c:pt idx="51">
                        <c:v>7687</c:v>
                      </c:pt>
                      <c:pt idx="52">
                        <c:v>7837</c:v>
                      </c:pt>
                      <c:pt idx="53">
                        <c:v>7924</c:v>
                      </c:pt>
                      <c:pt idx="54">
                        <c:v>8024</c:v>
                      </c:pt>
                      <c:pt idx="55">
                        <c:v>8024</c:v>
                      </c:pt>
                      <c:pt idx="56">
                        <c:v>8024</c:v>
                      </c:pt>
                      <c:pt idx="57">
                        <c:v>8024</c:v>
                      </c:pt>
                      <c:pt idx="58">
                        <c:v>8149</c:v>
                      </c:pt>
                      <c:pt idx="59">
                        <c:v>8196</c:v>
                      </c:pt>
                      <c:pt idx="60">
                        <c:v>8332</c:v>
                      </c:pt>
                      <c:pt idx="61">
                        <c:v>8427</c:v>
                      </c:pt>
                      <c:pt idx="62">
                        <c:v>8427</c:v>
                      </c:pt>
                      <c:pt idx="63">
                        <c:v>8427</c:v>
                      </c:pt>
                      <c:pt idx="64">
                        <c:v>8532</c:v>
                      </c:pt>
                      <c:pt idx="65">
                        <c:v>8661</c:v>
                      </c:pt>
                      <c:pt idx="66">
                        <c:v>8751</c:v>
                      </c:pt>
                      <c:pt idx="67">
                        <c:v>8873</c:v>
                      </c:pt>
                      <c:pt idx="68">
                        <c:v>9047</c:v>
                      </c:pt>
                      <c:pt idx="69">
                        <c:v>9047</c:v>
                      </c:pt>
                      <c:pt idx="70">
                        <c:v>9047</c:v>
                      </c:pt>
                      <c:pt idx="71">
                        <c:v>9295</c:v>
                      </c:pt>
                      <c:pt idx="72">
                        <c:v>9580</c:v>
                      </c:pt>
                      <c:pt idx="73">
                        <c:v>9589</c:v>
                      </c:pt>
                      <c:pt idx="74">
                        <c:v>9594</c:v>
                      </c:pt>
                      <c:pt idx="75">
                        <c:v>9602</c:v>
                      </c:pt>
                      <c:pt idx="76">
                        <c:v>9602</c:v>
                      </c:pt>
                      <c:pt idx="77">
                        <c:v>9602</c:v>
                      </c:pt>
                      <c:pt idx="78">
                        <c:v>9617</c:v>
                      </c:pt>
                      <c:pt idx="79">
                        <c:v>9617</c:v>
                      </c:pt>
                      <c:pt idx="80">
                        <c:v>9631</c:v>
                      </c:pt>
                      <c:pt idx="81">
                        <c:v>9640</c:v>
                      </c:pt>
                      <c:pt idx="82">
                        <c:v>9656</c:v>
                      </c:pt>
                      <c:pt idx="83">
                        <c:v>9656</c:v>
                      </c:pt>
                      <c:pt idx="84">
                        <c:v>9656</c:v>
                      </c:pt>
                      <c:pt idx="85">
                        <c:v>9670</c:v>
                      </c:pt>
                      <c:pt idx="86">
                        <c:v>9678</c:v>
                      </c:pt>
                      <c:pt idx="87">
                        <c:v>9696</c:v>
                      </c:pt>
                      <c:pt idx="88">
                        <c:v>9810</c:v>
                      </c:pt>
                      <c:pt idx="89">
                        <c:v>9832</c:v>
                      </c:pt>
                      <c:pt idx="90">
                        <c:v>9832</c:v>
                      </c:pt>
                      <c:pt idx="91">
                        <c:v>9832</c:v>
                      </c:pt>
                      <c:pt idx="92">
                        <c:v>9832</c:v>
                      </c:pt>
                      <c:pt idx="93">
                        <c:v>9877</c:v>
                      </c:pt>
                      <c:pt idx="94">
                        <c:v>9881</c:v>
                      </c:pt>
                      <c:pt idx="95">
                        <c:v>9883</c:v>
                      </c:pt>
                      <c:pt idx="96">
                        <c:v>9873</c:v>
                      </c:pt>
                      <c:pt idx="97">
                        <c:v>9873</c:v>
                      </c:pt>
                      <c:pt idx="98">
                        <c:v>9873</c:v>
                      </c:pt>
                      <c:pt idx="99">
                        <c:v>9884</c:v>
                      </c:pt>
                      <c:pt idx="100">
                        <c:v>9886</c:v>
                      </c:pt>
                      <c:pt idx="101">
                        <c:v>9908</c:v>
                      </c:pt>
                      <c:pt idx="102">
                        <c:v>9910</c:v>
                      </c:pt>
                      <c:pt idx="103">
                        <c:v>9909</c:v>
                      </c:pt>
                      <c:pt idx="104">
                        <c:v>9909</c:v>
                      </c:pt>
                      <c:pt idx="105">
                        <c:v>9909</c:v>
                      </c:pt>
                      <c:pt idx="106">
                        <c:v>9907</c:v>
                      </c:pt>
                      <c:pt idx="107">
                        <c:v>9909</c:v>
                      </c:pt>
                      <c:pt idx="108">
                        <c:v>9911</c:v>
                      </c:pt>
                      <c:pt idx="109">
                        <c:v>9913</c:v>
                      </c:pt>
                      <c:pt idx="110">
                        <c:v>9905</c:v>
                      </c:pt>
                      <c:pt idx="111">
                        <c:v>9905</c:v>
                      </c:pt>
                      <c:pt idx="112">
                        <c:v>9905</c:v>
                      </c:pt>
                      <c:pt idx="113">
                        <c:v>9909</c:v>
                      </c:pt>
                      <c:pt idx="114">
                        <c:v>9899</c:v>
                      </c:pt>
                      <c:pt idx="115">
                        <c:v>9900</c:v>
                      </c:pt>
                      <c:pt idx="116">
                        <c:v>9900</c:v>
                      </c:pt>
                      <c:pt idx="117">
                        <c:v>9901</c:v>
                      </c:pt>
                      <c:pt idx="118">
                        <c:v>9901</c:v>
                      </c:pt>
                      <c:pt idx="119">
                        <c:v>9901</c:v>
                      </c:pt>
                      <c:pt idx="120">
                        <c:v>9905</c:v>
                      </c:pt>
                      <c:pt idx="121">
                        <c:v>9905</c:v>
                      </c:pt>
                      <c:pt idx="122">
                        <c:v>9902</c:v>
                      </c:pt>
                      <c:pt idx="123">
                        <c:v>9897</c:v>
                      </c:pt>
                      <c:pt idx="124">
                        <c:v>9897</c:v>
                      </c:pt>
                      <c:pt idx="125">
                        <c:v>9897</c:v>
                      </c:pt>
                      <c:pt idx="126">
                        <c:v>9897</c:v>
                      </c:pt>
                      <c:pt idx="127">
                        <c:v>9900</c:v>
                      </c:pt>
                      <c:pt idx="128">
                        <c:v>9898</c:v>
                      </c:pt>
                      <c:pt idx="129">
                        <c:v>9900</c:v>
                      </c:pt>
                      <c:pt idx="130">
                        <c:v>9894</c:v>
                      </c:pt>
                      <c:pt idx="131">
                        <c:v>9896</c:v>
                      </c:pt>
                      <c:pt idx="132">
                        <c:v>9896</c:v>
                      </c:pt>
                      <c:pt idx="133">
                        <c:v>9896</c:v>
                      </c:pt>
                      <c:pt idx="134">
                        <c:v>9896</c:v>
                      </c:pt>
                      <c:pt idx="135">
                        <c:v>9898</c:v>
                      </c:pt>
                      <c:pt idx="136">
                        <c:v>9896</c:v>
                      </c:pt>
                      <c:pt idx="137">
                        <c:v>9896</c:v>
                      </c:pt>
                      <c:pt idx="138">
                        <c:v>9896</c:v>
                      </c:pt>
                      <c:pt idx="139">
                        <c:v>9896</c:v>
                      </c:pt>
                      <c:pt idx="140">
                        <c:v>9896</c:v>
                      </c:pt>
                      <c:pt idx="141">
                        <c:v>9896</c:v>
                      </c:pt>
                      <c:pt idx="142">
                        <c:v>9896</c:v>
                      </c:pt>
                      <c:pt idx="143">
                        <c:v>9896</c:v>
                      </c:pt>
                      <c:pt idx="144">
                        <c:v>9896</c:v>
                      </c:pt>
                      <c:pt idx="145">
                        <c:v>9895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3F95-42EA-B554-2F3B962D5675}"/>
                  </c:ext>
                </c:extLst>
              </c15:ser>
            </c15:filteredLineSeries>
            <c15:filteredLineSeries>
              <c15:ser>
                <c:idx val="18"/>
                <c:order val="1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Data'!$S$3</c15:sqref>
                        </c15:formulaRef>
                      </c:ext>
                    </c:extLst>
                    <c:strCache>
                      <c:ptCount val="1"/>
                      <c:pt idx="0">
                        <c:v>2022 % Students PAID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Data'!$S$5:$S$150</c15:sqref>
                        </c15:formulaRef>
                      </c:ext>
                    </c:extLst>
                    <c:numCache>
                      <c:formatCode>0.0%</c:formatCode>
                      <c:ptCount val="146"/>
                      <c:pt idx="0">
                        <c:v>0</c:v>
                      </c:pt>
                      <c:pt idx="1">
                        <c:v>0</c:v>
                      </c:pt>
                      <c:pt idx="2">
                        <c:v>1.227078450296429E-2</c:v>
                      </c:pt>
                      <c:pt idx="3">
                        <c:v>3.3296793642093724E-2</c:v>
                      </c:pt>
                      <c:pt idx="4">
                        <c:v>4.4507962433646388E-2</c:v>
                      </c:pt>
                      <c:pt idx="5">
                        <c:v>5.211990278152849E-2</c:v>
                      </c:pt>
                      <c:pt idx="6">
                        <c:v>5.211990278152849E-2</c:v>
                      </c:pt>
                      <c:pt idx="7">
                        <c:v>5.211990278152849E-2</c:v>
                      </c:pt>
                      <c:pt idx="8">
                        <c:v>6.2466487935656838E-2</c:v>
                      </c:pt>
                      <c:pt idx="9">
                        <c:v>6.8754163890739503E-2</c:v>
                      </c:pt>
                      <c:pt idx="10">
                        <c:v>7.4514466904478799E-2</c:v>
                      </c:pt>
                      <c:pt idx="11">
                        <c:v>8.0755112742527529E-2</c:v>
                      </c:pt>
                      <c:pt idx="12">
                        <c:v>8.6209141815340534E-2</c:v>
                      </c:pt>
                      <c:pt idx="13">
                        <c:v>8.6209141815340534E-2</c:v>
                      </c:pt>
                      <c:pt idx="14">
                        <c:v>8.6209141815340534E-2</c:v>
                      </c:pt>
                      <c:pt idx="15">
                        <c:v>9.592233009708738E-2</c:v>
                      </c:pt>
                      <c:pt idx="16">
                        <c:v>0.10018027298480556</c:v>
                      </c:pt>
                      <c:pt idx="17">
                        <c:v>0.10594249201277955</c:v>
                      </c:pt>
                      <c:pt idx="18">
                        <c:v>0.11426390125970225</c:v>
                      </c:pt>
                      <c:pt idx="19">
                        <c:v>0.12058711881563963</c:v>
                      </c:pt>
                      <c:pt idx="20">
                        <c:v>0.12058711881563963</c:v>
                      </c:pt>
                      <c:pt idx="21">
                        <c:v>0.12058711881563963</c:v>
                      </c:pt>
                      <c:pt idx="22">
                        <c:v>0.1351861167002012</c:v>
                      </c:pt>
                      <c:pt idx="23">
                        <c:v>0.14299863810820848</c:v>
                      </c:pt>
                      <c:pt idx="24">
                        <c:v>0.15722188076213892</c:v>
                      </c:pt>
                      <c:pt idx="25">
                        <c:v>0.16544387380777698</c:v>
                      </c:pt>
                      <c:pt idx="26">
                        <c:v>0.17438066465256796</c:v>
                      </c:pt>
                      <c:pt idx="27">
                        <c:v>0.17438066465256796</c:v>
                      </c:pt>
                      <c:pt idx="28">
                        <c:v>0.17438066465256796</c:v>
                      </c:pt>
                      <c:pt idx="29">
                        <c:v>0.19562647754137116</c:v>
                      </c:pt>
                      <c:pt idx="30">
                        <c:v>0.20966612187718889</c:v>
                      </c:pt>
                      <c:pt idx="31">
                        <c:v>0.22254235334793132</c:v>
                      </c:pt>
                      <c:pt idx="32">
                        <c:v>0.23612535612535612</c:v>
                      </c:pt>
                      <c:pt idx="33">
                        <c:v>0.246386630532972</c:v>
                      </c:pt>
                      <c:pt idx="34">
                        <c:v>0.246386630532972</c:v>
                      </c:pt>
                      <c:pt idx="35">
                        <c:v>0.246386630532972</c:v>
                      </c:pt>
                      <c:pt idx="36">
                        <c:v>0.27683049147442329</c:v>
                      </c:pt>
                      <c:pt idx="37">
                        <c:v>0.29570308185131999</c:v>
                      </c:pt>
                      <c:pt idx="38">
                        <c:v>0.3262201794703436</c:v>
                      </c:pt>
                      <c:pt idx="39">
                        <c:v>0.34743366681165722</c:v>
                      </c:pt>
                      <c:pt idx="40">
                        <c:v>0.36762644235953845</c:v>
                      </c:pt>
                      <c:pt idx="41">
                        <c:v>0.36762644235953845</c:v>
                      </c:pt>
                      <c:pt idx="42">
                        <c:v>0.36762644235953845</c:v>
                      </c:pt>
                      <c:pt idx="43">
                        <c:v>0.41306200724483272</c:v>
                      </c:pt>
                      <c:pt idx="44">
                        <c:v>0.4464718911507225</c:v>
                      </c:pt>
                      <c:pt idx="45">
                        <c:v>0.47825177749895442</c:v>
                      </c:pt>
                      <c:pt idx="46">
                        <c:v>0.48016119032858029</c:v>
                      </c:pt>
                      <c:pt idx="47">
                        <c:v>0.55663562877315054</c:v>
                      </c:pt>
                      <c:pt idx="48">
                        <c:v>0.55663562877315054</c:v>
                      </c:pt>
                      <c:pt idx="49">
                        <c:v>0.55663562877315054</c:v>
                      </c:pt>
                      <c:pt idx="50">
                        <c:v>0.68926667337290015</c:v>
                      </c:pt>
                      <c:pt idx="51">
                        <c:v>0.76571371650562803</c:v>
                      </c:pt>
                      <c:pt idx="52">
                        <c:v>0.77910329058554528</c:v>
                      </c:pt>
                      <c:pt idx="53">
                        <c:v>0.78908583947420829</c:v>
                      </c:pt>
                      <c:pt idx="54">
                        <c:v>0.79864636209813877</c:v>
                      </c:pt>
                      <c:pt idx="55">
                        <c:v>0.79864636209813877</c:v>
                      </c:pt>
                      <c:pt idx="56">
                        <c:v>0.79864636209813877</c:v>
                      </c:pt>
                      <c:pt idx="57">
                        <c:v>0.79864636209813877</c:v>
                      </c:pt>
                      <c:pt idx="58">
                        <c:v>0.80939610647596349</c:v>
                      </c:pt>
                      <c:pt idx="59">
                        <c:v>0.81357951161405595</c:v>
                      </c:pt>
                      <c:pt idx="60">
                        <c:v>0.82823061630218686</c:v>
                      </c:pt>
                      <c:pt idx="61">
                        <c:v>0.83734101748807632</c:v>
                      </c:pt>
                      <c:pt idx="62">
                        <c:v>0.83734101748807632</c:v>
                      </c:pt>
                      <c:pt idx="63">
                        <c:v>0.83734101748807632</c:v>
                      </c:pt>
                      <c:pt idx="64">
                        <c:v>0.84684863523573206</c:v>
                      </c:pt>
                      <c:pt idx="65">
                        <c:v>0.86067773029911554</c:v>
                      </c:pt>
                      <c:pt idx="66">
                        <c:v>0.87057302029446881</c:v>
                      </c:pt>
                      <c:pt idx="67">
                        <c:v>0.87921125644074516</c:v>
                      </c:pt>
                      <c:pt idx="68">
                        <c:v>0.89556523460700854</c:v>
                      </c:pt>
                      <c:pt idx="69">
                        <c:v>0.89556523460700854</c:v>
                      </c:pt>
                      <c:pt idx="70">
                        <c:v>0.89556523460700854</c:v>
                      </c:pt>
                      <c:pt idx="71">
                        <c:v>0.9205704664751907</c:v>
                      </c:pt>
                      <c:pt idx="72">
                        <c:v>0.94635977477032496</c:v>
                      </c:pt>
                      <c:pt idx="73">
                        <c:v>0.97558246006714822</c:v>
                      </c:pt>
                      <c:pt idx="74">
                        <c:v>0.96238338850436356</c:v>
                      </c:pt>
                      <c:pt idx="75">
                        <c:v>0.9630892678034102</c:v>
                      </c:pt>
                      <c:pt idx="76">
                        <c:v>0.9630892678034102</c:v>
                      </c:pt>
                      <c:pt idx="77">
                        <c:v>0.9630892678034102</c:v>
                      </c:pt>
                      <c:pt idx="78">
                        <c:v>0.96449704142011838</c:v>
                      </c:pt>
                      <c:pt idx="79">
                        <c:v>0.9649809351796107</c:v>
                      </c:pt>
                      <c:pt idx="80">
                        <c:v>0.96069825436408973</c:v>
                      </c:pt>
                      <c:pt idx="81">
                        <c:v>0.96035066746363817</c:v>
                      </c:pt>
                      <c:pt idx="82">
                        <c:v>0.96223218734429494</c:v>
                      </c:pt>
                      <c:pt idx="83">
                        <c:v>0.96223218734429494</c:v>
                      </c:pt>
                      <c:pt idx="84">
                        <c:v>0.96223218734429494</c:v>
                      </c:pt>
                      <c:pt idx="85">
                        <c:v>0.9632433509313677</c:v>
                      </c:pt>
                      <c:pt idx="86">
                        <c:v>0.96212347151804356</c:v>
                      </c:pt>
                      <c:pt idx="87">
                        <c:v>0.96420047732696901</c:v>
                      </c:pt>
                      <c:pt idx="88">
                        <c:v>0.97573105231748558</c:v>
                      </c:pt>
                      <c:pt idx="89">
                        <c:v>0.98507163610860637</c:v>
                      </c:pt>
                      <c:pt idx="90">
                        <c:v>0.98507163610860637</c:v>
                      </c:pt>
                      <c:pt idx="91">
                        <c:v>0.98507163610860637</c:v>
                      </c:pt>
                      <c:pt idx="92">
                        <c:v>0.98507163610860637</c:v>
                      </c:pt>
                      <c:pt idx="93">
                        <c:v>0.98858973075768186</c:v>
                      </c:pt>
                      <c:pt idx="94">
                        <c:v>0.98899009108197378</c:v>
                      </c:pt>
                      <c:pt idx="95">
                        <c:v>0.98681977034448332</c:v>
                      </c:pt>
                      <c:pt idx="96">
                        <c:v>0.98710257948410318</c:v>
                      </c:pt>
                      <c:pt idx="97">
                        <c:v>0.98710257948410318</c:v>
                      </c:pt>
                      <c:pt idx="98">
                        <c:v>0.98710257948410318</c:v>
                      </c:pt>
                      <c:pt idx="99">
                        <c:v>0.98830116988301175</c:v>
                      </c:pt>
                      <c:pt idx="100">
                        <c:v>0.98919351610966577</c:v>
                      </c:pt>
                      <c:pt idx="101">
                        <c:v>0.99189108018820704</c:v>
                      </c:pt>
                      <c:pt idx="102">
                        <c:v>0.99159495697418454</c:v>
                      </c:pt>
                      <c:pt idx="103">
                        <c:v>0.99209050861033243</c:v>
                      </c:pt>
                      <c:pt idx="104">
                        <c:v>0.99209050861033243</c:v>
                      </c:pt>
                      <c:pt idx="105">
                        <c:v>0.99209050861033243</c:v>
                      </c:pt>
                      <c:pt idx="106">
                        <c:v>0.99228766025641024</c:v>
                      </c:pt>
                      <c:pt idx="107">
                        <c:v>0.99248798076923073</c:v>
                      </c:pt>
                      <c:pt idx="108">
                        <c:v>0.99268830128205132</c:v>
                      </c:pt>
                      <c:pt idx="109">
                        <c:v>0.99288862179487181</c:v>
                      </c:pt>
                      <c:pt idx="110">
                        <c:v>0.99288291900561343</c:v>
                      </c:pt>
                      <c:pt idx="111">
                        <c:v>0.99288291900561343</c:v>
                      </c:pt>
                      <c:pt idx="112">
                        <c:v>0.99288291900561343</c:v>
                      </c:pt>
                      <c:pt idx="113">
                        <c:v>0.9930847865303668</c:v>
                      </c:pt>
                      <c:pt idx="114">
                        <c:v>0.99317748570281927</c:v>
                      </c:pt>
                      <c:pt idx="115">
                        <c:v>0.99377635013049592</c:v>
                      </c:pt>
                      <c:pt idx="116">
                        <c:v>0.99407571041269205</c:v>
                      </c:pt>
                      <c:pt idx="117">
                        <c:v>0.99407630522088353</c:v>
                      </c:pt>
                      <c:pt idx="118">
                        <c:v>0.99407630522088353</c:v>
                      </c:pt>
                      <c:pt idx="119">
                        <c:v>0.99407630522088353</c:v>
                      </c:pt>
                      <c:pt idx="120">
                        <c:v>0.99447791164658639</c:v>
                      </c:pt>
                      <c:pt idx="121">
                        <c:v>0.99447791164658639</c:v>
                      </c:pt>
                      <c:pt idx="122">
                        <c:v>0.99457613499397346</c:v>
                      </c:pt>
                      <c:pt idx="123">
                        <c:v>0.99467336683417085</c:v>
                      </c:pt>
                      <c:pt idx="124">
                        <c:v>0.99467336683417085</c:v>
                      </c:pt>
                      <c:pt idx="125">
                        <c:v>0.99467336683417085</c:v>
                      </c:pt>
                      <c:pt idx="126">
                        <c:v>0.99467336683417085</c:v>
                      </c:pt>
                      <c:pt idx="127">
                        <c:v>0.99527495727354987</c:v>
                      </c:pt>
                      <c:pt idx="128">
                        <c:v>0.99507389162561577</c:v>
                      </c:pt>
                      <c:pt idx="129">
                        <c:v>0.99577549788774899</c:v>
                      </c:pt>
                      <c:pt idx="130">
                        <c:v>0.99547238152731665</c:v>
                      </c:pt>
                      <c:pt idx="131">
                        <c:v>0.99547329242530935</c:v>
                      </c:pt>
                      <c:pt idx="132">
                        <c:v>0.99547329242530935</c:v>
                      </c:pt>
                      <c:pt idx="133">
                        <c:v>0.99547329242530935</c:v>
                      </c:pt>
                      <c:pt idx="134">
                        <c:v>0.99547329242530935</c:v>
                      </c:pt>
                      <c:pt idx="135">
                        <c:v>0.99557433112049887</c:v>
                      </c:pt>
                      <c:pt idx="136">
                        <c:v>0.99577379754477757</c:v>
                      </c:pt>
                      <c:pt idx="137">
                        <c:v>0.99577379754477757</c:v>
                      </c:pt>
                      <c:pt idx="138">
                        <c:v>0.99577379754477757</c:v>
                      </c:pt>
                      <c:pt idx="139">
                        <c:v>0.99577379754477757</c:v>
                      </c:pt>
                      <c:pt idx="140">
                        <c:v>0.99577379754477757</c:v>
                      </c:pt>
                      <c:pt idx="141">
                        <c:v>0.99587400623930766</c:v>
                      </c:pt>
                      <c:pt idx="142">
                        <c:v>0.99587400623930766</c:v>
                      </c:pt>
                      <c:pt idx="143">
                        <c:v>0.99587400623930766</c:v>
                      </c:pt>
                      <c:pt idx="144">
                        <c:v>0.99587400623930766</c:v>
                      </c:pt>
                      <c:pt idx="145">
                        <c:v>0.99587359098228667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3F95-42EA-B554-2F3B962D5675}"/>
                  </c:ext>
                </c:extLst>
              </c15:ser>
            </c15:filteredLineSeries>
            <c15:filteredLineSeries>
              <c15:ser>
                <c:idx val="19"/>
                <c:order val="1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Data'!$T$3</c15:sqref>
                        </c15:formulaRef>
                      </c:ext>
                    </c:extLst>
                    <c:strCache>
                      <c:ptCount val="1"/>
                      <c:pt idx="0">
                        <c:v>2022 Tuition Finalized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Data'!$T$5:$T$150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46"/>
                      <c:pt idx="0">
                        <c:v>0</c:v>
                      </c:pt>
                      <c:pt idx="1">
                        <c:v>0</c:v>
                      </c:pt>
                      <c:pt idx="2">
                        <c:v>234789.38</c:v>
                      </c:pt>
                      <c:pt idx="3">
                        <c:v>682485.52</c:v>
                      </c:pt>
                      <c:pt idx="4">
                        <c:v>944846</c:v>
                      </c:pt>
                      <c:pt idx="5">
                        <c:v>1134620.42</c:v>
                      </c:pt>
                      <c:pt idx="6">
                        <c:v>1134620.42</c:v>
                      </c:pt>
                      <c:pt idx="7">
                        <c:v>1134620.42</c:v>
                      </c:pt>
                      <c:pt idx="8">
                        <c:v>1411714.3199999998</c:v>
                      </c:pt>
                      <c:pt idx="9">
                        <c:v>1584561.5999999999</c:v>
                      </c:pt>
                      <c:pt idx="10">
                        <c:v>1751246.28</c:v>
                      </c:pt>
                      <c:pt idx="11">
                        <c:v>1976150</c:v>
                      </c:pt>
                      <c:pt idx="12">
                        <c:v>2178999.84</c:v>
                      </c:pt>
                      <c:pt idx="13">
                        <c:v>2178999.84</c:v>
                      </c:pt>
                      <c:pt idx="14">
                        <c:v>2178999.84</c:v>
                      </c:pt>
                      <c:pt idx="15">
                        <c:v>2543322.41</c:v>
                      </c:pt>
                      <c:pt idx="16">
                        <c:v>2736447.41</c:v>
                      </c:pt>
                      <c:pt idx="17">
                        <c:v>2960835.0500000003</c:v>
                      </c:pt>
                      <c:pt idx="18">
                        <c:v>3295577.99</c:v>
                      </c:pt>
                      <c:pt idx="19">
                        <c:v>3542723.41</c:v>
                      </c:pt>
                      <c:pt idx="20">
                        <c:v>3542723.41</c:v>
                      </c:pt>
                      <c:pt idx="21">
                        <c:v>3542723.41</c:v>
                      </c:pt>
                      <c:pt idx="22">
                        <c:v>4002238.37</c:v>
                      </c:pt>
                      <c:pt idx="23">
                        <c:v>4288274.0900000008</c:v>
                      </c:pt>
                      <c:pt idx="24">
                        <c:v>4942993.5599999996</c:v>
                      </c:pt>
                      <c:pt idx="25">
                        <c:v>5283635.96</c:v>
                      </c:pt>
                      <c:pt idx="26">
                        <c:v>5548202.1399999997</c:v>
                      </c:pt>
                      <c:pt idx="27">
                        <c:v>5548202.1399999997</c:v>
                      </c:pt>
                      <c:pt idx="28">
                        <c:v>5548202.1399999997</c:v>
                      </c:pt>
                      <c:pt idx="29">
                        <c:v>6263916.5199999996</c:v>
                      </c:pt>
                      <c:pt idx="30">
                        <c:v>6858123.0999999996</c:v>
                      </c:pt>
                      <c:pt idx="31">
                        <c:v>7461366.54</c:v>
                      </c:pt>
                      <c:pt idx="32">
                        <c:v>8089466.8600000003</c:v>
                      </c:pt>
                      <c:pt idx="33">
                        <c:v>8549983.4000000004</c:v>
                      </c:pt>
                      <c:pt idx="34">
                        <c:v>8549983.4000000004</c:v>
                      </c:pt>
                      <c:pt idx="35">
                        <c:v>8549983.4000000004</c:v>
                      </c:pt>
                      <c:pt idx="36">
                        <c:v>9857415.4199999999</c:v>
                      </c:pt>
                      <c:pt idx="37">
                        <c:v>10664143.140000001</c:v>
                      </c:pt>
                      <c:pt idx="38">
                        <c:v>12000254.880000001</c:v>
                      </c:pt>
                      <c:pt idx="39">
                        <c:v>12844126.66</c:v>
                      </c:pt>
                      <c:pt idx="40">
                        <c:v>13812518.42</c:v>
                      </c:pt>
                      <c:pt idx="41">
                        <c:v>13812518.42</c:v>
                      </c:pt>
                      <c:pt idx="42">
                        <c:v>13812518.42</c:v>
                      </c:pt>
                      <c:pt idx="43">
                        <c:v>15731271.939999999</c:v>
                      </c:pt>
                      <c:pt idx="44">
                        <c:v>17125423.98</c:v>
                      </c:pt>
                      <c:pt idx="45">
                        <c:v>18407591.359999999</c:v>
                      </c:pt>
                      <c:pt idx="46">
                        <c:v>20137264.369999997</c:v>
                      </c:pt>
                      <c:pt idx="47">
                        <c:v>21810282.150000002</c:v>
                      </c:pt>
                      <c:pt idx="48">
                        <c:v>21810282.150000002</c:v>
                      </c:pt>
                      <c:pt idx="49">
                        <c:v>21810282.150000002</c:v>
                      </c:pt>
                      <c:pt idx="50">
                        <c:v>27018942.830000002</c:v>
                      </c:pt>
                      <c:pt idx="51">
                        <c:v>30301159</c:v>
                      </c:pt>
                      <c:pt idx="52">
                        <c:v>30886848.889999997</c:v>
                      </c:pt>
                      <c:pt idx="53">
                        <c:v>31259929.859999999</c:v>
                      </c:pt>
                      <c:pt idx="54">
                        <c:v>31692071.84</c:v>
                      </c:pt>
                      <c:pt idx="55">
                        <c:v>31692071.84</c:v>
                      </c:pt>
                      <c:pt idx="56">
                        <c:v>31692071.84</c:v>
                      </c:pt>
                      <c:pt idx="57">
                        <c:v>31692071.84</c:v>
                      </c:pt>
                      <c:pt idx="58">
                        <c:v>32235592.949999999</c:v>
                      </c:pt>
                      <c:pt idx="59">
                        <c:v>32444576.310000002</c:v>
                      </c:pt>
                      <c:pt idx="60">
                        <c:v>32897753.199999999</c:v>
                      </c:pt>
                      <c:pt idx="61">
                        <c:v>33211697.689999998</c:v>
                      </c:pt>
                      <c:pt idx="62">
                        <c:v>33211697.689999998</c:v>
                      </c:pt>
                      <c:pt idx="63">
                        <c:v>33211697.689999998</c:v>
                      </c:pt>
                      <c:pt idx="64">
                        <c:v>33705623.960000001</c:v>
                      </c:pt>
                      <c:pt idx="65">
                        <c:v>34240216.100000001</c:v>
                      </c:pt>
                      <c:pt idx="66">
                        <c:v>34600936.330000006</c:v>
                      </c:pt>
                      <c:pt idx="67">
                        <c:v>35010389.869999997</c:v>
                      </c:pt>
                      <c:pt idx="68">
                        <c:v>35494068.089999996</c:v>
                      </c:pt>
                      <c:pt idx="69">
                        <c:v>35494068.089999996</c:v>
                      </c:pt>
                      <c:pt idx="70">
                        <c:v>35494068.089999996</c:v>
                      </c:pt>
                      <c:pt idx="71">
                        <c:v>36585652.759999998</c:v>
                      </c:pt>
                      <c:pt idx="72">
                        <c:v>37592349.560000002</c:v>
                      </c:pt>
                      <c:pt idx="73">
                        <c:v>37649659.509999998</c:v>
                      </c:pt>
                      <c:pt idx="74">
                        <c:v>37668306.310000002</c:v>
                      </c:pt>
                      <c:pt idx="75">
                        <c:v>37733490.509999998</c:v>
                      </c:pt>
                      <c:pt idx="76">
                        <c:v>37733490.509999998</c:v>
                      </c:pt>
                      <c:pt idx="77">
                        <c:v>37733490.509999998</c:v>
                      </c:pt>
                      <c:pt idx="78">
                        <c:v>37808682.769999996</c:v>
                      </c:pt>
                      <c:pt idx="79">
                        <c:v>37859493.729999997</c:v>
                      </c:pt>
                      <c:pt idx="80">
                        <c:v>37911432.07</c:v>
                      </c:pt>
                      <c:pt idx="81">
                        <c:v>37976703.75</c:v>
                      </c:pt>
                      <c:pt idx="82">
                        <c:v>38060437.530000001</c:v>
                      </c:pt>
                      <c:pt idx="83">
                        <c:v>38060437.530000001</c:v>
                      </c:pt>
                      <c:pt idx="84">
                        <c:v>38060437.530000001</c:v>
                      </c:pt>
                      <c:pt idx="85">
                        <c:v>38139016.850000001</c:v>
                      </c:pt>
                      <c:pt idx="86">
                        <c:v>38156122.5</c:v>
                      </c:pt>
                      <c:pt idx="87">
                        <c:v>38275256.960000001</c:v>
                      </c:pt>
                      <c:pt idx="88">
                        <c:v>38602168.189999998</c:v>
                      </c:pt>
                      <c:pt idx="89">
                        <c:v>38665073.810000002</c:v>
                      </c:pt>
                      <c:pt idx="90">
                        <c:v>38665073.810000002</c:v>
                      </c:pt>
                      <c:pt idx="91">
                        <c:v>38665073.810000002</c:v>
                      </c:pt>
                      <c:pt idx="92">
                        <c:v>38665073.810000002</c:v>
                      </c:pt>
                      <c:pt idx="93">
                        <c:v>38704895.68</c:v>
                      </c:pt>
                      <c:pt idx="94">
                        <c:v>38711270.289999999</c:v>
                      </c:pt>
                      <c:pt idx="95">
                        <c:v>38709383.380000003</c:v>
                      </c:pt>
                      <c:pt idx="96">
                        <c:v>38716044.5</c:v>
                      </c:pt>
                      <c:pt idx="97">
                        <c:v>38716044.5</c:v>
                      </c:pt>
                      <c:pt idx="98">
                        <c:v>38716044.5</c:v>
                      </c:pt>
                      <c:pt idx="99">
                        <c:v>38744023.450000003</c:v>
                      </c:pt>
                      <c:pt idx="100">
                        <c:v>38750600.779999994</c:v>
                      </c:pt>
                      <c:pt idx="101">
                        <c:v>38748196.710000001</c:v>
                      </c:pt>
                      <c:pt idx="102">
                        <c:v>38741927.670000002</c:v>
                      </c:pt>
                      <c:pt idx="103">
                        <c:v>38777112.959999993</c:v>
                      </c:pt>
                      <c:pt idx="104">
                        <c:v>38777112.959999993</c:v>
                      </c:pt>
                      <c:pt idx="105">
                        <c:v>38777112.959999993</c:v>
                      </c:pt>
                      <c:pt idx="106">
                        <c:v>38773997.25</c:v>
                      </c:pt>
                      <c:pt idx="107">
                        <c:v>38778203.450000003</c:v>
                      </c:pt>
                      <c:pt idx="108">
                        <c:v>38781133.25</c:v>
                      </c:pt>
                      <c:pt idx="109">
                        <c:v>38809948.329999998</c:v>
                      </c:pt>
                      <c:pt idx="110">
                        <c:v>38809948.329999998</c:v>
                      </c:pt>
                      <c:pt idx="111">
                        <c:v>38809948.329999998</c:v>
                      </c:pt>
                      <c:pt idx="112">
                        <c:v>38809948.329999998</c:v>
                      </c:pt>
                      <c:pt idx="113">
                        <c:v>38830843.149999999</c:v>
                      </c:pt>
                      <c:pt idx="114">
                        <c:v>38845056.759999998</c:v>
                      </c:pt>
                      <c:pt idx="115">
                        <c:v>38847419.030000001</c:v>
                      </c:pt>
                      <c:pt idx="116">
                        <c:v>38851420.039999999</c:v>
                      </c:pt>
                      <c:pt idx="117">
                        <c:v>38848504.119999997</c:v>
                      </c:pt>
                      <c:pt idx="118">
                        <c:v>38848504.119999997</c:v>
                      </c:pt>
                      <c:pt idx="119">
                        <c:v>38848504.119999997</c:v>
                      </c:pt>
                      <c:pt idx="120">
                        <c:v>38907316.589999996</c:v>
                      </c:pt>
                      <c:pt idx="121">
                        <c:v>38907316.589999996</c:v>
                      </c:pt>
                      <c:pt idx="122">
                        <c:v>38910730</c:v>
                      </c:pt>
                      <c:pt idx="123">
                        <c:v>38924771.009999998</c:v>
                      </c:pt>
                      <c:pt idx="124">
                        <c:v>38924771.009999998</c:v>
                      </c:pt>
                      <c:pt idx="125">
                        <c:v>38924771.009999998</c:v>
                      </c:pt>
                      <c:pt idx="126">
                        <c:v>38924771.009999998</c:v>
                      </c:pt>
                      <c:pt idx="127">
                        <c:v>38942483.640000001</c:v>
                      </c:pt>
                      <c:pt idx="128">
                        <c:v>38954343.840000004</c:v>
                      </c:pt>
                      <c:pt idx="129">
                        <c:v>38955771.539999999</c:v>
                      </c:pt>
                      <c:pt idx="130">
                        <c:v>38955771.539999999</c:v>
                      </c:pt>
                      <c:pt idx="131">
                        <c:v>38970110.5</c:v>
                      </c:pt>
                      <c:pt idx="132">
                        <c:v>38970110.5</c:v>
                      </c:pt>
                      <c:pt idx="133">
                        <c:v>38970110.5</c:v>
                      </c:pt>
                      <c:pt idx="134">
                        <c:v>38969019.700000003</c:v>
                      </c:pt>
                      <c:pt idx="135">
                        <c:v>38969016.579999998</c:v>
                      </c:pt>
                      <c:pt idx="136">
                        <c:v>38970682.380000003</c:v>
                      </c:pt>
                      <c:pt idx="137">
                        <c:v>38970682.380000003</c:v>
                      </c:pt>
                      <c:pt idx="138">
                        <c:v>38970682.380000003</c:v>
                      </c:pt>
                      <c:pt idx="139">
                        <c:v>38970682.380000003</c:v>
                      </c:pt>
                      <c:pt idx="140">
                        <c:v>38970682.380000003</c:v>
                      </c:pt>
                      <c:pt idx="141">
                        <c:v>38970682.380000003</c:v>
                      </c:pt>
                      <c:pt idx="142">
                        <c:v>38960496.579999998</c:v>
                      </c:pt>
                      <c:pt idx="143">
                        <c:v>38963254.18</c:v>
                      </c:pt>
                      <c:pt idx="144">
                        <c:v>38960772.340000004</c:v>
                      </c:pt>
                      <c:pt idx="145">
                        <c:v>38959589.259999998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2-3F95-42EA-B554-2F3B962D5675}"/>
                  </c:ext>
                </c:extLst>
              </c15:ser>
            </c15:filteredLineSeries>
            <c15:filteredLineSeries>
              <c15:ser>
                <c:idx val="20"/>
                <c:order val="1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Data'!$U$3</c15:sqref>
                        </c15:formulaRef>
                      </c:ext>
                    </c:extLst>
                    <c:strCache>
                      <c:ptCount val="1"/>
                      <c:pt idx="0">
                        <c:v>2022 Tuition Confirmed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Data'!$U$5:$U$150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4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  <c:pt idx="36">
                        <c:v>0</c:v>
                      </c:pt>
                      <c:pt idx="37">
                        <c:v>0</c:v>
                      </c:pt>
                      <c:pt idx="38">
                        <c:v>0</c:v>
                      </c:pt>
                      <c:pt idx="39">
                        <c:v>0</c:v>
                      </c:pt>
                      <c:pt idx="40">
                        <c:v>0</c:v>
                      </c:pt>
                      <c:pt idx="41">
                        <c:v>0</c:v>
                      </c:pt>
                      <c:pt idx="42">
                        <c:v>0</c:v>
                      </c:pt>
                      <c:pt idx="43">
                        <c:v>0</c:v>
                      </c:pt>
                      <c:pt idx="44">
                        <c:v>0</c:v>
                      </c:pt>
                      <c:pt idx="45">
                        <c:v>0</c:v>
                      </c:pt>
                      <c:pt idx="46">
                        <c:v>0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2117</c:v>
                      </c:pt>
                      <c:pt idx="51">
                        <c:v>3023.72</c:v>
                      </c:pt>
                      <c:pt idx="52">
                        <c:v>3023.72</c:v>
                      </c:pt>
                      <c:pt idx="53">
                        <c:v>3023.72</c:v>
                      </c:pt>
                      <c:pt idx="54">
                        <c:v>3023.72</c:v>
                      </c:pt>
                      <c:pt idx="55">
                        <c:v>3023.72</c:v>
                      </c:pt>
                      <c:pt idx="56">
                        <c:v>3023.72</c:v>
                      </c:pt>
                      <c:pt idx="57">
                        <c:v>3023.72</c:v>
                      </c:pt>
                      <c:pt idx="58">
                        <c:v>3023.72</c:v>
                      </c:pt>
                      <c:pt idx="59">
                        <c:v>4287.12</c:v>
                      </c:pt>
                      <c:pt idx="60">
                        <c:v>4287.12</c:v>
                      </c:pt>
                      <c:pt idx="61">
                        <c:v>12211.12</c:v>
                      </c:pt>
                      <c:pt idx="62">
                        <c:v>12211.12</c:v>
                      </c:pt>
                      <c:pt idx="63">
                        <c:v>12211.12</c:v>
                      </c:pt>
                      <c:pt idx="64">
                        <c:v>12211.12</c:v>
                      </c:pt>
                      <c:pt idx="65">
                        <c:v>14968.72</c:v>
                      </c:pt>
                      <c:pt idx="66">
                        <c:v>47607.4</c:v>
                      </c:pt>
                      <c:pt idx="67">
                        <c:v>100614.02</c:v>
                      </c:pt>
                      <c:pt idx="68">
                        <c:v>140758.57999999999</c:v>
                      </c:pt>
                      <c:pt idx="69">
                        <c:v>140758.57999999999</c:v>
                      </c:pt>
                      <c:pt idx="70">
                        <c:v>140758.57999999999</c:v>
                      </c:pt>
                      <c:pt idx="71">
                        <c:v>808149.78</c:v>
                      </c:pt>
                      <c:pt idx="72">
                        <c:v>977152.92</c:v>
                      </c:pt>
                      <c:pt idx="73">
                        <c:v>1304442.6399999999</c:v>
                      </c:pt>
                      <c:pt idx="74">
                        <c:v>1841109.58</c:v>
                      </c:pt>
                      <c:pt idx="75">
                        <c:v>1778223.38</c:v>
                      </c:pt>
                      <c:pt idx="76">
                        <c:v>1778223.38</c:v>
                      </c:pt>
                      <c:pt idx="77">
                        <c:v>1778223.38</c:v>
                      </c:pt>
                      <c:pt idx="78">
                        <c:v>1698464.76</c:v>
                      </c:pt>
                      <c:pt idx="79">
                        <c:v>1664971.56</c:v>
                      </c:pt>
                      <c:pt idx="80">
                        <c:v>1618098.42</c:v>
                      </c:pt>
                      <c:pt idx="81">
                        <c:v>1563172.42</c:v>
                      </c:pt>
                      <c:pt idx="82">
                        <c:v>1457268.04</c:v>
                      </c:pt>
                      <c:pt idx="83">
                        <c:v>1457268.04</c:v>
                      </c:pt>
                      <c:pt idx="84">
                        <c:v>1457268.04</c:v>
                      </c:pt>
                      <c:pt idx="85">
                        <c:v>1379549.72</c:v>
                      </c:pt>
                      <c:pt idx="86">
                        <c:v>1318683.2</c:v>
                      </c:pt>
                      <c:pt idx="87">
                        <c:v>1195387.6200000001</c:v>
                      </c:pt>
                      <c:pt idx="88">
                        <c:v>861401.1</c:v>
                      </c:pt>
                      <c:pt idx="89">
                        <c:v>457393.04</c:v>
                      </c:pt>
                      <c:pt idx="90">
                        <c:v>457393.04</c:v>
                      </c:pt>
                      <c:pt idx="91">
                        <c:v>457393.04</c:v>
                      </c:pt>
                      <c:pt idx="92">
                        <c:v>457393.04</c:v>
                      </c:pt>
                      <c:pt idx="93">
                        <c:v>393793.32</c:v>
                      </c:pt>
                      <c:pt idx="94">
                        <c:v>391489.08</c:v>
                      </c:pt>
                      <c:pt idx="95">
                        <c:v>384169.08</c:v>
                      </c:pt>
                      <c:pt idx="96">
                        <c:v>383479.68</c:v>
                      </c:pt>
                      <c:pt idx="97">
                        <c:v>383479.68</c:v>
                      </c:pt>
                      <c:pt idx="98">
                        <c:v>383479.68</c:v>
                      </c:pt>
                      <c:pt idx="99">
                        <c:v>343394.82</c:v>
                      </c:pt>
                      <c:pt idx="100">
                        <c:v>324102.24</c:v>
                      </c:pt>
                      <c:pt idx="101">
                        <c:v>309158.15999999997</c:v>
                      </c:pt>
                      <c:pt idx="102">
                        <c:v>291434.15999999997</c:v>
                      </c:pt>
                      <c:pt idx="103">
                        <c:v>255635.76</c:v>
                      </c:pt>
                      <c:pt idx="104">
                        <c:v>255635.76</c:v>
                      </c:pt>
                      <c:pt idx="105">
                        <c:v>255635.76</c:v>
                      </c:pt>
                      <c:pt idx="106">
                        <c:v>240691.68</c:v>
                      </c:pt>
                      <c:pt idx="107">
                        <c:v>229371.68</c:v>
                      </c:pt>
                      <c:pt idx="108">
                        <c:v>214179.08</c:v>
                      </c:pt>
                      <c:pt idx="109">
                        <c:v>199235</c:v>
                      </c:pt>
                      <c:pt idx="110">
                        <c:v>199235</c:v>
                      </c:pt>
                      <c:pt idx="111">
                        <c:v>199235</c:v>
                      </c:pt>
                      <c:pt idx="112">
                        <c:v>199235</c:v>
                      </c:pt>
                      <c:pt idx="113">
                        <c:v>179771</c:v>
                      </c:pt>
                      <c:pt idx="114">
                        <c:v>166187</c:v>
                      </c:pt>
                      <c:pt idx="115">
                        <c:v>151222.39999999999</c:v>
                      </c:pt>
                      <c:pt idx="116">
                        <c:v>145020.79999999999</c:v>
                      </c:pt>
                      <c:pt idx="117">
                        <c:v>145020.79999999999</c:v>
                      </c:pt>
                      <c:pt idx="118">
                        <c:v>145020.79999999999</c:v>
                      </c:pt>
                      <c:pt idx="119">
                        <c:v>145020.79999999999</c:v>
                      </c:pt>
                      <c:pt idx="120">
                        <c:v>145020.79999999999</c:v>
                      </c:pt>
                      <c:pt idx="121">
                        <c:v>145020.79999999999</c:v>
                      </c:pt>
                      <c:pt idx="122">
                        <c:v>145020.79999999999</c:v>
                      </c:pt>
                      <c:pt idx="123">
                        <c:v>131436.79999999999</c:v>
                      </c:pt>
                      <c:pt idx="124">
                        <c:v>131436.79999999999</c:v>
                      </c:pt>
                      <c:pt idx="125">
                        <c:v>131436.79999999999</c:v>
                      </c:pt>
                      <c:pt idx="126">
                        <c:v>131436.79999999999</c:v>
                      </c:pt>
                      <c:pt idx="127">
                        <c:v>128679.2</c:v>
                      </c:pt>
                      <c:pt idx="128">
                        <c:v>120579.2</c:v>
                      </c:pt>
                      <c:pt idx="129">
                        <c:v>92062.2</c:v>
                      </c:pt>
                      <c:pt idx="130">
                        <c:v>92062.2</c:v>
                      </c:pt>
                      <c:pt idx="131">
                        <c:v>78478.2</c:v>
                      </c:pt>
                      <c:pt idx="132">
                        <c:v>78478.2</c:v>
                      </c:pt>
                      <c:pt idx="133">
                        <c:v>78478.2</c:v>
                      </c:pt>
                      <c:pt idx="134">
                        <c:v>78478.2</c:v>
                      </c:pt>
                      <c:pt idx="135">
                        <c:v>78478.2</c:v>
                      </c:pt>
                      <c:pt idx="136">
                        <c:v>77099.399999999994</c:v>
                      </c:pt>
                      <c:pt idx="137">
                        <c:v>77099.399999999994</c:v>
                      </c:pt>
                      <c:pt idx="138">
                        <c:v>77099.399999999994</c:v>
                      </c:pt>
                      <c:pt idx="139">
                        <c:v>77099.399999999994</c:v>
                      </c:pt>
                      <c:pt idx="140">
                        <c:v>77099.399999999994</c:v>
                      </c:pt>
                      <c:pt idx="141">
                        <c:v>71859.839999999997</c:v>
                      </c:pt>
                      <c:pt idx="142">
                        <c:v>74580</c:v>
                      </c:pt>
                      <c:pt idx="143">
                        <c:v>71822.399999999994</c:v>
                      </c:pt>
                      <c:pt idx="144">
                        <c:v>71822.399999999994</c:v>
                      </c:pt>
                      <c:pt idx="145">
                        <c:v>70720.38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3F95-42EA-B554-2F3B962D5675}"/>
                  </c:ext>
                </c:extLst>
              </c15:ser>
            </c15:filteredLineSeries>
            <c15:filteredLineSeries>
              <c15:ser>
                <c:idx val="10"/>
                <c:order val="2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Data'!$V$3</c15:sqref>
                        </c15:formulaRef>
                      </c:ext>
                    </c:extLst>
                    <c:strCache>
                      <c:ptCount val="1"/>
                      <c:pt idx="0">
                        <c:v>2022 Total Assessed</c:v>
                      </c:pt>
                    </c:strCache>
                  </c:strRef>
                </c:tx>
                <c:spPr>
                  <a:ln w="28575" cap="rnd">
                    <a:solidFill>
                      <a:schemeClr val="bg1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Data'!$V$5:$V$150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46"/>
                      <c:pt idx="0">
                        <c:v>34221892.700000003</c:v>
                      </c:pt>
                      <c:pt idx="1">
                        <c:v>34221892.700000003</c:v>
                      </c:pt>
                      <c:pt idx="2">
                        <c:v>33841735.590000004</c:v>
                      </c:pt>
                      <c:pt idx="3">
                        <c:v>34121858.560000002</c:v>
                      </c:pt>
                      <c:pt idx="4">
                        <c:v>34259370</c:v>
                      </c:pt>
                      <c:pt idx="5">
                        <c:v>34573482.520000003</c:v>
                      </c:pt>
                      <c:pt idx="6">
                        <c:v>34573482.520000003</c:v>
                      </c:pt>
                      <c:pt idx="7">
                        <c:v>34573482.520000003</c:v>
                      </c:pt>
                      <c:pt idx="8">
                        <c:v>35881001.18</c:v>
                      </c:pt>
                      <c:pt idx="9">
                        <c:v>35779364.039999999</c:v>
                      </c:pt>
                      <c:pt idx="10">
                        <c:v>36000483.270000003</c:v>
                      </c:pt>
                      <c:pt idx="11">
                        <c:v>36238697</c:v>
                      </c:pt>
                      <c:pt idx="12">
                        <c:v>36398565.140000001</c:v>
                      </c:pt>
                      <c:pt idx="13">
                        <c:v>36398565.140000001</c:v>
                      </c:pt>
                      <c:pt idx="14">
                        <c:v>36398565.140000001</c:v>
                      </c:pt>
                      <c:pt idx="15">
                        <c:v>36586656.239999995</c:v>
                      </c:pt>
                      <c:pt idx="16">
                        <c:v>36806588.459999993</c:v>
                      </c:pt>
                      <c:pt idx="17">
                        <c:v>37028097.669999994</c:v>
                      </c:pt>
                      <c:pt idx="18">
                        <c:v>37099496.649999999</c:v>
                      </c:pt>
                      <c:pt idx="19">
                        <c:v>37220453.629999995</c:v>
                      </c:pt>
                      <c:pt idx="20">
                        <c:v>37220453.629999995</c:v>
                      </c:pt>
                      <c:pt idx="21">
                        <c:v>37220453.629999995</c:v>
                      </c:pt>
                      <c:pt idx="22">
                        <c:v>37234204.909999996</c:v>
                      </c:pt>
                      <c:pt idx="23">
                        <c:v>38112477.5</c:v>
                      </c:pt>
                      <c:pt idx="24">
                        <c:v>38323263.460000001</c:v>
                      </c:pt>
                      <c:pt idx="25">
                        <c:v>38531878.560000002</c:v>
                      </c:pt>
                      <c:pt idx="26">
                        <c:v>38659448.640000001</c:v>
                      </c:pt>
                      <c:pt idx="27">
                        <c:v>38659448.640000001</c:v>
                      </c:pt>
                      <c:pt idx="28">
                        <c:v>38659448.640000001</c:v>
                      </c:pt>
                      <c:pt idx="29">
                        <c:v>38809466.57</c:v>
                      </c:pt>
                      <c:pt idx="30">
                        <c:v>38920404.450000003</c:v>
                      </c:pt>
                      <c:pt idx="31">
                        <c:v>39054032.700000003</c:v>
                      </c:pt>
                      <c:pt idx="32">
                        <c:v>39248741.990000002</c:v>
                      </c:pt>
                      <c:pt idx="33">
                        <c:v>39414680.039999999</c:v>
                      </c:pt>
                      <c:pt idx="34">
                        <c:v>39414680.039999999</c:v>
                      </c:pt>
                      <c:pt idx="35">
                        <c:v>39414680.039999999</c:v>
                      </c:pt>
                      <c:pt idx="36">
                        <c:v>39625572.390000001</c:v>
                      </c:pt>
                      <c:pt idx="37">
                        <c:v>39819729.939999998</c:v>
                      </c:pt>
                      <c:pt idx="38">
                        <c:v>39883064.649999999</c:v>
                      </c:pt>
                      <c:pt idx="39">
                        <c:v>39842333.140000001</c:v>
                      </c:pt>
                      <c:pt idx="40">
                        <c:v>40058679.25</c:v>
                      </c:pt>
                      <c:pt idx="41">
                        <c:v>40058679.25</c:v>
                      </c:pt>
                      <c:pt idx="42">
                        <c:v>40058679.25</c:v>
                      </c:pt>
                      <c:pt idx="43">
                        <c:v>40194222.619999997</c:v>
                      </c:pt>
                      <c:pt idx="44">
                        <c:v>40292789.230000004</c:v>
                      </c:pt>
                      <c:pt idx="45">
                        <c:v>40361231.730000004</c:v>
                      </c:pt>
                      <c:pt idx="46">
                        <c:v>40553323.339999996</c:v>
                      </c:pt>
                      <c:pt idx="47">
                        <c:v>40647031.340000004</c:v>
                      </c:pt>
                      <c:pt idx="48">
                        <c:v>40647031.340000004</c:v>
                      </c:pt>
                      <c:pt idx="49">
                        <c:v>40647031.340000004</c:v>
                      </c:pt>
                      <c:pt idx="50">
                        <c:v>40872013.560000002</c:v>
                      </c:pt>
                      <c:pt idx="51">
                        <c:v>41136938.259999998</c:v>
                      </c:pt>
                      <c:pt idx="52">
                        <c:v>41197894.019999996</c:v>
                      </c:pt>
                      <c:pt idx="53">
                        <c:v>41019147.5</c:v>
                      </c:pt>
                      <c:pt idx="54">
                        <c:v>40962697.370000005</c:v>
                      </c:pt>
                      <c:pt idx="55">
                        <c:v>40962697.370000005</c:v>
                      </c:pt>
                      <c:pt idx="56">
                        <c:v>40962697.370000005</c:v>
                      </c:pt>
                      <c:pt idx="57">
                        <c:v>40962697.370000005</c:v>
                      </c:pt>
                      <c:pt idx="58">
                        <c:v>40925821.100000001</c:v>
                      </c:pt>
                      <c:pt idx="59">
                        <c:v>40919747.170000002</c:v>
                      </c:pt>
                      <c:pt idx="60">
                        <c:v>40799047.769999996</c:v>
                      </c:pt>
                      <c:pt idx="61">
                        <c:v>40808276.409999996</c:v>
                      </c:pt>
                      <c:pt idx="62">
                        <c:v>40808276.409999996</c:v>
                      </c:pt>
                      <c:pt idx="63">
                        <c:v>40808276.409999996</c:v>
                      </c:pt>
                      <c:pt idx="64">
                        <c:v>40828979.780000001</c:v>
                      </c:pt>
                      <c:pt idx="65">
                        <c:v>40646857.780000001</c:v>
                      </c:pt>
                      <c:pt idx="66">
                        <c:v>40551711.830000006</c:v>
                      </c:pt>
                      <c:pt idx="67">
                        <c:v>40429426.979999997</c:v>
                      </c:pt>
                      <c:pt idx="68">
                        <c:v>40337377.179999992</c:v>
                      </c:pt>
                      <c:pt idx="69">
                        <c:v>40337377.179999992</c:v>
                      </c:pt>
                      <c:pt idx="70">
                        <c:v>40337377.179999992</c:v>
                      </c:pt>
                      <c:pt idx="71">
                        <c:v>40291795.960000001</c:v>
                      </c:pt>
                      <c:pt idx="72">
                        <c:v>40177867.840000004</c:v>
                      </c:pt>
                      <c:pt idx="73">
                        <c:v>38954102.149999999</c:v>
                      </c:pt>
                      <c:pt idx="74">
                        <c:v>39509415.890000001</c:v>
                      </c:pt>
                      <c:pt idx="75">
                        <c:v>39511713.890000001</c:v>
                      </c:pt>
                      <c:pt idx="76">
                        <c:v>39511713.890000001</c:v>
                      </c:pt>
                      <c:pt idx="77">
                        <c:v>39511713.890000001</c:v>
                      </c:pt>
                      <c:pt idx="78">
                        <c:v>39508526.329999998</c:v>
                      </c:pt>
                      <c:pt idx="79">
                        <c:v>39525844.089999996</c:v>
                      </c:pt>
                      <c:pt idx="80">
                        <c:v>39540939.880000003</c:v>
                      </c:pt>
                      <c:pt idx="81">
                        <c:v>39555546.299999997</c:v>
                      </c:pt>
                      <c:pt idx="82">
                        <c:v>39531365.700000003</c:v>
                      </c:pt>
                      <c:pt idx="83">
                        <c:v>39531365.700000003</c:v>
                      </c:pt>
                      <c:pt idx="84">
                        <c:v>39531365.700000003</c:v>
                      </c:pt>
                      <c:pt idx="85">
                        <c:v>39533825.940000005</c:v>
                      </c:pt>
                      <c:pt idx="86">
                        <c:v>39494417.710000001</c:v>
                      </c:pt>
                      <c:pt idx="87">
                        <c:v>39489507.399999999</c:v>
                      </c:pt>
                      <c:pt idx="88">
                        <c:v>39475603.119999997</c:v>
                      </c:pt>
                      <c:pt idx="89">
                        <c:v>39144438.340000004</c:v>
                      </c:pt>
                      <c:pt idx="90">
                        <c:v>39144438.340000004</c:v>
                      </c:pt>
                      <c:pt idx="91">
                        <c:v>39144438.340000004</c:v>
                      </c:pt>
                      <c:pt idx="92">
                        <c:v>39144438.340000004</c:v>
                      </c:pt>
                      <c:pt idx="93">
                        <c:v>39124033.759999998</c:v>
                      </c:pt>
                      <c:pt idx="94">
                        <c:v>39124493.359999999</c:v>
                      </c:pt>
                      <c:pt idx="95">
                        <c:v>39133471.670000002</c:v>
                      </c:pt>
                      <c:pt idx="96">
                        <c:v>39124998.390000001</c:v>
                      </c:pt>
                      <c:pt idx="97">
                        <c:v>39124998.390000001</c:v>
                      </c:pt>
                      <c:pt idx="98">
                        <c:v>39124998.390000001</c:v>
                      </c:pt>
                      <c:pt idx="99">
                        <c:v>39112098.600000001</c:v>
                      </c:pt>
                      <c:pt idx="100">
                        <c:v>39099213.839999996</c:v>
                      </c:pt>
                      <c:pt idx="101">
                        <c:v>39077275.420000002</c:v>
                      </c:pt>
                      <c:pt idx="102">
                        <c:v>39054189.100000001</c:v>
                      </c:pt>
                      <c:pt idx="103">
                        <c:v>39053405.979999997</c:v>
                      </c:pt>
                      <c:pt idx="104">
                        <c:v>39053405.979999997</c:v>
                      </c:pt>
                      <c:pt idx="105">
                        <c:v>39053405.979999997</c:v>
                      </c:pt>
                      <c:pt idx="106">
                        <c:v>39036196.240000002</c:v>
                      </c:pt>
                      <c:pt idx="107">
                        <c:v>39028221.440000005</c:v>
                      </c:pt>
                      <c:pt idx="108">
                        <c:v>39013428.649999999</c:v>
                      </c:pt>
                      <c:pt idx="109">
                        <c:v>39027299.649999999</c:v>
                      </c:pt>
                      <c:pt idx="110">
                        <c:v>39027299.649999999</c:v>
                      </c:pt>
                      <c:pt idx="111">
                        <c:v>39027299.649999999</c:v>
                      </c:pt>
                      <c:pt idx="112">
                        <c:v>39027299.649999999</c:v>
                      </c:pt>
                      <c:pt idx="113">
                        <c:v>39028787.140000001</c:v>
                      </c:pt>
                      <c:pt idx="114">
                        <c:v>39030855.339999996</c:v>
                      </c:pt>
                      <c:pt idx="115">
                        <c:v>39016247.719999999</c:v>
                      </c:pt>
                      <c:pt idx="116">
                        <c:v>39015945.32</c:v>
                      </c:pt>
                      <c:pt idx="117">
                        <c:v>39013029.399999999</c:v>
                      </c:pt>
                      <c:pt idx="118">
                        <c:v>39013029.399999999</c:v>
                      </c:pt>
                      <c:pt idx="119">
                        <c:v>39013029.399999999</c:v>
                      </c:pt>
                      <c:pt idx="120">
                        <c:v>39060489.589999996</c:v>
                      </c:pt>
                      <c:pt idx="121">
                        <c:v>39060489.589999996</c:v>
                      </c:pt>
                      <c:pt idx="122">
                        <c:v>39063732.990000002</c:v>
                      </c:pt>
                      <c:pt idx="123">
                        <c:v>39077603.989999995</c:v>
                      </c:pt>
                      <c:pt idx="124">
                        <c:v>39077603.989999995</c:v>
                      </c:pt>
                      <c:pt idx="125">
                        <c:v>39077603.989999995</c:v>
                      </c:pt>
                      <c:pt idx="126">
                        <c:v>39077603.989999995</c:v>
                      </c:pt>
                      <c:pt idx="127">
                        <c:v>39078464.990000002</c:v>
                      </c:pt>
                      <c:pt idx="128">
                        <c:v>39092728.190000005</c:v>
                      </c:pt>
                      <c:pt idx="129">
                        <c:v>39065752.229999997</c:v>
                      </c:pt>
                      <c:pt idx="130">
                        <c:v>39066432.269999996</c:v>
                      </c:pt>
                      <c:pt idx="131">
                        <c:v>39066779.590000004</c:v>
                      </c:pt>
                      <c:pt idx="132">
                        <c:v>39066779.590000004</c:v>
                      </c:pt>
                      <c:pt idx="133">
                        <c:v>39066779.590000004</c:v>
                      </c:pt>
                      <c:pt idx="134">
                        <c:v>39065688.790000007</c:v>
                      </c:pt>
                      <c:pt idx="135">
                        <c:v>39055696.350000001</c:v>
                      </c:pt>
                      <c:pt idx="136">
                        <c:v>39055696.350000001</c:v>
                      </c:pt>
                      <c:pt idx="137">
                        <c:v>39055696.350000001</c:v>
                      </c:pt>
                      <c:pt idx="138">
                        <c:v>39055696.350000001</c:v>
                      </c:pt>
                      <c:pt idx="139">
                        <c:v>39055696.350000001</c:v>
                      </c:pt>
                      <c:pt idx="140">
                        <c:v>39055696.350000001</c:v>
                      </c:pt>
                      <c:pt idx="141">
                        <c:v>39050683.470000006</c:v>
                      </c:pt>
                      <c:pt idx="142">
                        <c:v>39040630.239999995</c:v>
                      </c:pt>
                      <c:pt idx="143">
                        <c:v>39054214.240000002</c:v>
                      </c:pt>
                      <c:pt idx="144">
                        <c:v>39051732.400000006</c:v>
                      </c:pt>
                      <c:pt idx="145">
                        <c:v>39049447.299999997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3F95-42EA-B554-2F3B962D5675}"/>
                  </c:ext>
                </c:extLst>
              </c15:ser>
            </c15:filteredLineSeries>
            <c15:filteredLineSeries>
              <c15:ser>
                <c:idx val="21"/>
                <c:order val="2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Data'!$W$3</c15:sqref>
                        </c15:formulaRef>
                      </c:ext>
                    </c:extLst>
                    <c:strCache>
                      <c:ptCount val="1"/>
                      <c:pt idx="0">
                        <c:v>2022 Cumulative Avg per Finalized Student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Data'!$W$5:$W$150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46"/>
                      <c:pt idx="2">
                        <c:v>2638.0829213483148</c:v>
                      </c:pt>
                      <c:pt idx="3">
                        <c:v>2808.5823868312759</c:v>
                      </c:pt>
                      <c:pt idx="4">
                        <c:v>2889.4373088685015</c:v>
                      </c:pt>
                      <c:pt idx="5">
                        <c:v>2939.4311398963728</c:v>
                      </c:pt>
                      <c:pt idx="6">
                        <c:v>2939.4311398963728</c:v>
                      </c:pt>
                      <c:pt idx="7">
                        <c:v>2939.4311398963728</c:v>
                      </c:pt>
                      <c:pt idx="8">
                        <c:v>3029.4298712446348</c:v>
                      </c:pt>
                      <c:pt idx="9">
                        <c:v>3070.855813953488</c:v>
                      </c:pt>
                      <c:pt idx="10">
                        <c:v>3105.0465957446809</c:v>
                      </c:pt>
                      <c:pt idx="11">
                        <c:v>3208.0357142857142</c:v>
                      </c:pt>
                      <c:pt idx="12">
                        <c:v>3291.5405438066464</c:v>
                      </c:pt>
                      <c:pt idx="13">
                        <c:v>3291.5405438066464</c:v>
                      </c:pt>
                      <c:pt idx="14">
                        <c:v>3291.5405438066464</c:v>
                      </c:pt>
                      <c:pt idx="15">
                        <c:v>3432.2839541160597</c:v>
                      </c:pt>
                      <c:pt idx="16">
                        <c:v>3517.2845886889463</c:v>
                      </c:pt>
                      <c:pt idx="17">
                        <c:v>3571.5742460796141</c:v>
                      </c:pt>
                      <c:pt idx="18">
                        <c:v>3669.9086748329623</c:v>
                      </c:pt>
                      <c:pt idx="19">
                        <c:v>3717.443242392445</c:v>
                      </c:pt>
                      <c:pt idx="20">
                        <c:v>3717.443242392445</c:v>
                      </c:pt>
                      <c:pt idx="21">
                        <c:v>3717.443242392445</c:v>
                      </c:pt>
                      <c:pt idx="22">
                        <c:v>3723.0124372093023</c:v>
                      </c:pt>
                      <c:pt idx="23">
                        <c:v>3712.7914199134207</c:v>
                      </c:pt>
                      <c:pt idx="24">
                        <c:v>3864.7330414386238</c:v>
                      </c:pt>
                      <c:pt idx="25">
                        <c:v>3905.1263562453805</c:v>
                      </c:pt>
                      <c:pt idx="26">
                        <c:v>3844.9079279279276</c:v>
                      </c:pt>
                      <c:pt idx="27">
                        <c:v>3844.9079279279276</c:v>
                      </c:pt>
                      <c:pt idx="28">
                        <c:v>3844.9079279279276</c:v>
                      </c:pt>
                      <c:pt idx="29">
                        <c:v>3784.8438187311176</c:v>
                      </c:pt>
                      <c:pt idx="30">
                        <c:v>3818.5540645879732</c:v>
                      </c:pt>
                      <c:pt idx="31">
                        <c:v>3863.9909580528224</c:v>
                      </c:pt>
                      <c:pt idx="32">
                        <c:v>3904.1828474903477</c:v>
                      </c:pt>
                      <c:pt idx="33">
                        <c:v>3918.4158570119157</c:v>
                      </c:pt>
                      <c:pt idx="34">
                        <c:v>3918.4158570119157</c:v>
                      </c:pt>
                      <c:pt idx="35">
                        <c:v>3918.4158570119157</c:v>
                      </c:pt>
                      <c:pt idx="36">
                        <c:v>3968.3636956521741</c:v>
                      </c:pt>
                      <c:pt idx="37">
                        <c:v>3983.6171610011211</c:v>
                      </c:pt>
                      <c:pt idx="38">
                        <c:v>4025.5803019121104</c:v>
                      </c:pt>
                      <c:pt idx="39">
                        <c:v>4020.0709420970265</c:v>
                      </c:pt>
                      <c:pt idx="40">
                        <c:v>4051.7801173364624</c:v>
                      </c:pt>
                      <c:pt idx="41">
                        <c:v>4051.7801173364624</c:v>
                      </c:pt>
                      <c:pt idx="42">
                        <c:v>4051.7801173364624</c:v>
                      </c:pt>
                      <c:pt idx="43">
                        <c:v>4057.5888418880577</c:v>
                      </c:pt>
                      <c:pt idx="44">
                        <c:v>4045.6943019135365</c:v>
                      </c:pt>
                      <c:pt idx="45">
                        <c:v>4024.3968867512021</c:v>
                      </c:pt>
                      <c:pt idx="46">
                        <c:v>4333.3902238003011</c:v>
                      </c:pt>
                      <c:pt idx="47">
                        <c:v>4009.2430422794123</c:v>
                      </c:pt>
                      <c:pt idx="48">
                        <c:v>4009.2430422794123</c:v>
                      </c:pt>
                      <c:pt idx="49">
                        <c:v>4009.2430422794123</c:v>
                      </c:pt>
                      <c:pt idx="50">
                        <c:v>3943.2199109748981</c:v>
                      </c:pt>
                      <c:pt idx="51">
                        <c:v>3941.8705606868739</c:v>
                      </c:pt>
                      <c:pt idx="52">
                        <c:v>3941.1571889753727</c:v>
                      </c:pt>
                      <c:pt idx="53">
                        <c:v>3944.9684326097931</c:v>
                      </c:pt>
                      <c:pt idx="54">
                        <c:v>3949.66</c:v>
                      </c:pt>
                      <c:pt idx="55">
                        <c:v>3949.66</c:v>
                      </c:pt>
                      <c:pt idx="56">
                        <c:v>3949.66</c:v>
                      </c:pt>
                      <c:pt idx="57">
                        <c:v>3949.66</c:v>
                      </c:pt>
                      <c:pt idx="58">
                        <c:v>3955.7728494293779</c:v>
                      </c:pt>
                      <c:pt idx="59">
                        <c:v>3958.5866654465594</c:v>
                      </c:pt>
                      <c:pt idx="60">
                        <c:v>3948.3621219395104</c:v>
                      </c:pt>
                      <c:pt idx="61">
                        <c:v>3941.105694790554</c:v>
                      </c:pt>
                      <c:pt idx="62">
                        <c:v>3941.105694790554</c:v>
                      </c:pt>
                      <c:pt idx="63">
                        <c:v>3941.105694790554</c:v>
                      </c:pt>
                      <c:pt idx="64">
                        <c:v>3950.4950726676043</c:v>
                      </c:pt>
                      <c:pt idx="65">
                        <c:v>3953.3790670823232</c:v>
                      </c:pt>
                      <c:pt idx="66">
                        <c:v>3953.9408444749179</c:v>
                      </c:pt>
                      <c:pt idx="67">
                        <c:v>3945.7218381607122</c:v>
                      </c:pt>
                      <c:pt idx="68">
                        <c:v>3923.2970144799378</c:v>
                      </c:pt>
                      <c:pt idx="69">
                        <c:v>3923.2970144799378</c:v>
                      </c:pt>
                      <c:pt idx="70">
                        <c:v>3923.2970144799378</c:v>
                      </c:pt>
                      <c:pt idx="71">
                        <c:v>3936.0573168370088</c:v>
                      </c:pt>
                      <c:pt idx="72">
                        <c:v>3924.0448392484345</c:v>
                      </c:pt>
                      <c:pt idx="73">
                        <c:v>3926.3384617791216</c:v>
                      </c:pt>
                      <c:pt idx="74">
                        <c:v>3926.2358046695854</c:v>
                      </c:pt>
                      <c:pt idx="75">
                        <c:v>3929.7532295355131</c:v>
                      </c:pt>
                      <c:pt idx="76">
                        <c:v>3929.7532295355131</c:v>
                      </c:pt>
                      <c:pt idx="77">
                        <c:v>3929.7532295355131</c:v>
                      </c:pt>
                      <c:pt idx="78">
                        <c:v>3931.4425257356761</c:v>
                      </c:pt>
                      <c:pt idx="79">
                        <c:v>3936.725977955703</c:v>
                      </c:pt>
                      <c:pt idx="80">
                        <c:v>3936.396227806043</c:v>
                      </c:pt>
                      <c:pt idx="81">
                        <c:v>3939.4920902489625</c:v>
                      </c:pt>
                      <c:pt idx="82">
                        <c:v>3941.6360325186415</c:v>
                      </c:pt>
                      <c:pt idx="83">
                        <c:v>3941.6360325186415</c:v>
                      </c:pt>
                      <c:pt idx="84">
                        <c:v>3941.6360325186415</c:v>
                      </c:pt>
                      <c:pt idx="85">
                        <c:v>3944.0555170630819</c:v>
                      </c:pt>
                      <c:pt idx="86">
                        <c:v>3942.5627712337259</c:v>
                      </c:pt>
                      <c:pt idx="87">
                        <c:v>3947.5306270627066</c:v>
                      </c:pt>
                      <c:pt idx="88">
                        <c:v>3934.9814668705399</c:v>
                      </c:pt>
                      <c:pt idx="89">
                        <c:v>3932.5746348657449</c:v>
                      </c:pt>
                      <c:pt idx="90">
                        <c:v>3932.5746348657449</c:v>
                      </c:pt>
                      <c:pt idx="91">
                        <c:v>3932.5746348657449</c:v>
                      </c:pt>
                      <c:pt idx="92">
                        <c:v>3932.5746348657449</c:v>
                      </c:pt>
                      <c:pt idx="93">
                        <c:v>3918.6894482130201</c:v>
                      </c:pt>
                      <c:pt idx="94">
                        <c:v>3917.7482329723712</c:v>
                      </c:pt>
                      <c:pt idx="95">
                        <c:v>3916.764482444602</c:v>
                      </c:pt>
                      <c:pt idx="96">
                        <c:v>3921.4063101387624</c:v>
                      </c:pt>
                      <c:pt idx="97">
                        <c:v>3921.4063101387624</c:v>
                      </c:pt>
                      <c:pt idx="98">
                        <c:v>3921.4063101387624</c:v>
                      </c:pt>
                      <c:pt idx="99">
                        <c:v>3919.8728702954272</c:v>
                      </c:pt>
                      <c:pt idx="100">
                        <c:v>3919.7451729718787</c:v>
                      </c:pt>
                      <c:pt idx="101">
                        <c:v>3910.7990220024226</c:v>
                      </c:pt>
                      <c:pt idx="102">
                        <c:v>3909.3771614530779</c:v>
                      </c:pt>
                      <c:pt idx="103">
                        <c:v>3913.3225310323942</c:v>
                      </c:pt>
                      <c:pt idx="104">
                        <c:v>3913.3225310323942</c:v>
                      </c:pt>
                      <c:pt idx="105">
                        <c:v>3913.3225310323942</c:v>
                      </c:pt>
                      <c:pt idx="106">
                        <c:v>3913.7980468355709</c:v>
                      </c:pt>
                      <c:pt idx="107">
                        <c:v>3913.4325814915737</c:v>
                      </c:pt>
                      <c:pt idx="108">
                        <c:v>3912.9384774492987</c:v>
                      </c:pt>
                      <c:pt idx="109">
                        <c:v>3915.0558186220114</c:v>
                      </c:pt>
                      <c:pt idx="110">
                        <c:v>3918.2179030792527</c:v>
                      </c:pt>
                      <c:pt idx="111">
                        <c:v>3918.2179030792527</c:v>
                      </c:pt>
                      <c:pt idx="112">
                        <c:v>3918.2179030792527</c:v>
                      </c:pt>
                      <c:pt idx="113">
                        <c:v>3918.7448935311331</c:v>
                      </c:pt>
                      <c:pt idx="114">
                        <c:v>3924.1394847964439</c:v>
                      </c:pt>
                      <c:pt idx="115">
                        <c:v>3923.9817202020204</c:v>
                      </c:pt>
                      <c:pt idx="116">
                        <c:v>3924.3858626262627</c:v>
                      </c:pt>
                      <c:pt idx="117">
                        <c:v>3923.6949924250075</c:v>
                      </c:pt>
                      <c:pt idx="118">
                        <c:v>3923.6949924250075</c:v>
                      </c:pt>
                      <c:pt idx="119">
                        <c:v>3923.6949924250075</c:v>
                      </c:pt>
                      <c:pt idx="120">
                        <c:v>3928.0481161029779</c:v>
                      </c:pt>
                      <c:pt idx="121">
                        <c:v>3928.0481161029779</c:v>
                      </c:pt>
                      <c:pt idx="122">
                        <c:v>3929.5829125429204</c:v>
                      </c:pt>
                      <c:pt idx="123">
                        <c:v>3932.9868657168836</c:v>
                      </c:pt>
                      <c:pt idx="124">
                        <c:v>3932.9868657168836</c:v>
                      </c:pt>
                      <c:pt idx="125">
                        <c:v>3932.9868657168836</c:v>
                      </c:pt>
                      <c:pt idx="126">
                        <c:v>3932.9868657168836</c:v>
                      </c:pt>
                      <c:pt idx="127">
                        <c:v>3933.584206060606</c:v>
                      </c:pt>
                      <c:pt idx="128">
                        <c:v>3935.5772721761978</c:v>
                      </c:pt>
                      <c:pt idx="129">
                        <c:v>3934.926418181818</c:v>
                      </c:pt>
                      <c:pt idx="130">
                        <c:v>3937.3126682838083</c:v>
                      </c:pt>
                      <c:pt idx="131">
                        <c:v>3937.9658953112366</c:v>
                      </c:pt>
                      <c:pt idx="132">
                        <c:v>3937.9658953112366</c:v>
                      </c:pt>
                      <c:pt idx="133">
                        <c:v>3937.9658953112366</c:v>
                      </c:pt>
                      <c:pt idx="134">
                        <c:v>3937.8556689571546</c:v>
                      </c:pt>
                      <c:pt idx="135">
                        <c:v>3937.059666599313</c:v>
                      </c:pt>
                      <c:pt idx="136">
                        <c:v>3938.0236843168959</c:v>
                      </c:pt>
                      <c:pt idx="137">
                        <c:v>3938.0236843168959</c:v>
                      </c:pt>
                      <c:pt idx="138">
                        <c:v>3938.0236843168959</c:v>
                      </c:pt>
                      <c:pt idx="139">
                        <c:v>3938.0236843168959</c:v>
                      </c:pt>
                      <c:pt idx="140">
                        <c:v>3938.0236843168959</c:v>
                      </c:pt>
                      <c:pt idx="141">
                        <c:v>3938.0236843168959</c:v>
                      </c:pt>
                      <c:pt idx="142">
                        <c:v>3936.9943997574774</c:v>
                      </c:pt>
                      <c:pt idx="143">
                        <c:v>3937.2730578011319</c:v>
                      </c:pt>
                      <c:pt idx="144">
                        <c:v>3937.0222655618436</c:v>
                      </c:pt>
                      <c:pt idx="145">
                        <c:v>3937.3005821121778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3F95-42EA-B554-2F3B962D5675}"/>
                  </c:ext>
                </c:extLst>
              </c15:ser>
            </c15:filteredLineSeries>
            <c15:filteredLineSeries>
              <c15:ser>
                <c:idx val="22"/>
                <c:order val="2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Data'!$X$3</c15:sqref>
                        </c15:formulaRef>
                      </c:ext>
                    </c:extLst>
                    <c:strCache>
                      <c:ptCount val="1"/>
                      <c:pt idx="0">
                        <c:v>2022 Cumulative Avg per Assessed Student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Data'!$X$5:$X$150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46"/>
                      <c:pt idx="0">
                        <c:v>4760.9756121313303</c:v>
                      </c:pt>
                      <c:pt idx="1">
                        <c:v>4760.9756121313303</c:v>
                      </c:pt>
                      <c:pt idx="2">
                        <c:v>4665.8948834964849</c:v>
                      </c:pt>
                      <c:pt idx="3">
                        <c:v>4675.5081611400383</c:v>
                      </c:pt>
                      <c:pt idx="4">
                        <c:v>4663.0420579828506</c:v>
                      </c:pt>
                      <c:pt idx="5">
                        <c:v>4668.307118552525</c:v>
                      </c:pt>
                      <c:pt idx="6">
                        <c:v>4668.307118552525</c:v>
                      </c:pt>
                      <c:pt idx="7">
                        <c:v>4668.307118552525</c:v>
                      </c:pt>
                      <c:pt idx="8">
                        <c:v>4809.7856809651475</c:v>
                      </c:pt>
                      <c:pt idx="9">
                        <c:v>4767.4036029313793</c:v>
                      </c:pt>
                      <c:pt idx="10">
                        <c:v>4756.306416963932</c:v>
                      </c:pt>
                      <c:pt idx="11">
                        <c:v>4750.7468536969063</c:v>
                      </c:pt>
                      <c:pt idx="12">
                        <c:v>4740.0136918869648</c:v>
                      </c:pt>
                      <c:pt idx="13">
                        <c:v>4740.0136918869648</c:v>
                      </c:pt>
                      <c:pt idx="14">
                        <c:v>4740.0136918869648</c:v>
                      </c:pt>
                      <c:pt idx="15">
                        <c:v>4736.1367300970869</c:v>
                      </c:pt>
                      <c:pt idx="16">
                        <c:v>4739.4525444244136</c:v>
                      </c:pt>
                      <c:pt idx="17">
                        <c:v>4732.0252613418525</c:v>
                      </c:pt>
                      <c:pt idx="18">
                        <c:v>4720.6383318488352</c:v>
                      </c:pt>
                      <c:pt idx="19">
                        <c:v>4709.6613475895219</c:v>
                      </c:pt>
                      <c:pt idx="20">
                        <c:v>4709.6613475895219</c:v>
                      </c:pt>
                      <c:pt idx="21">
                        <c:v>4709.6613475895219</c:v>
                      </c:pt>
                      <c:pt idx="22">
                        <c:v>4682.3698327464781</c:v>
                      </c:pt>
                      <c:pt idx="23">
                        <c:v>4718.6427510214189</c:v>
                      </c:pt>
                      <c:pt idx="24">
                        <c:v>4710.9113042409344</c:v>
                      </c:pt>
                      <c:pt idx="25">
                        <c:v>4711.6505942773301</c:v>
                      </c:pt>
                      <c:pt idx="26">
                        <c:v>4671.8366936555894</c:v>
                      </c:pt>
                      <c:pt idx="27">
                        <c:v>4671.8366936555894</c:v>
                      </c:pt>
                      <c:pt idx="28">
                        <c:v>4671.8366936555894</c:v>
                      </c:pt>
                      <c:pt idx="29">
                        <c:v>4587.4073959810876</c:v>
                      </c:pt>
                      <c:pt idx="30">
                        <c:v>4543.5914604249365</c:v>
                      </c:pt>
                      <c:pt idx="31">
                        <c:v>4500.8681226230265</c:v>
                      </c:pt>
                      <c:pt idx="32">
                        <c:v>4472.7911099715102</c:v>
                      </c:pt>
                      <c:pt idx="33">
                        <c:v>4450.6187940379405</c:v>
                      </c:pt>
                      <c:pt idx="34">
                        <c:v>4450.6187940379405</c:v>
                      </c:pt>
                      <c:pt idx="35">
                        <c:v>4450.6187940379405</c:v>
                      </c:pt>
                      <c:pt idx="36">
                        <c:v>4416.089645603477</c:v>
                      </c:pt>
                      <c:pt idx="37">
                        <c:v>4398.5120888103393</c:v>
                      </c:pt>
                      <c:pt idx="38">
                        <c:v>4364.5288520463992</c:v>
                      </c:pt>
                      <c:pt idx="39">
                        <c:v>4332.5721117877338</c:v>
                      </c:pt>
                      <c:pt idx="40">
                        <c:v>4319.9265879434915</c:v>
                      </c:pt>
                      <c:pt idx="41">
                        <c:v>4319.9265879434915</c:v>
                      </c:pt>
                      <c:pt idx="42">
                        <c:v>4319.9265879434915</c:v>
                      </c:pt>
                      <c:pt idx="43">
                        <c:v>4282.3591114425735</c:v>
                      </c:pt>
                      <c:pt idx="44">
                        <c:v>4249.8459265900228</c:v>
                      </c:pt>
                      <c:pt idx="45">
                        <c:v>4220.1204234629868</c:v>
                      </c:pt>
                      <c:pt idx="46">
                        <c:v>4190.2586629468897</c:v>
                      </c:pt>
                      <c:pt idx="47">
                        <c:v>4159.1150455336137</c:v>
                      </c:pt>
                      <c:pt idx="48">
                        <c:v>4159.1150455336137</c:v>
                      </c:pt>
                      <c:pt idx="49">
                        <c:v>4159.1150455336137</c:v>
                      </c:pt>
                      <c:pt idx="50">
                        <c:v>4111.4589638869329</c:v>
                      </c:pt>
                      <c:pt idx="51">
                        <c:v>4097.7127462894705</c:v>
                      </c:pt>
                      <c:pt idx="52">
                        <c:v>4095.6252132418726</c:v>
                      </c:pt>
                      <c:pt idx="53">
                        <c:v>4084.7587631945826</c:v>
                      </c:pt>
                      <c:pt idx="54">
                        <c:v>4077.1073325370762</c:v>
                      </c:pt>
                      <c:pt idx="55">
                        <c:v>4077.1073325370762</c:v>
                      </c:pt>
                      <c:pt idx="56">
                        <c:v>4077.1073325370762</c:v>
                      </c:pt>
                      <c:pt idx="57">
                        <c:v>4077.1073325370762</c:v>
                      </c:pt>
                      <c:pt idx="58">
                        <c:v>4064.9405145013907</c:v>
                      </c:pt>
                      <c:pt idx="59">
                        <c:v>4061.9165346436371</c:v>
                      </c:pt>
                      <c:pt idx="60">
                        <c:v>4055.5713489065602</c:v>
                      </c:pt>
                      <c:pt idx="61">
                        <c:v>4054.8764318362478</c:v>
                      </c:pt>
                      <c:pt idx="62">
                        <c:v>4054.8764318362478</c:v>
                      </c:pt>
                      <c:pt idx="63">
                        <c:v>4054.8764318362478</c:v>
                      </c:pt>
                      <c:pt idx="64">
                        <c:v>4052.5041965260548</c:v>
                      </c:pt>
                      <c:pt idx="65">
                        <c:v>4039.2385749776408</c:v>
                      </c:pt>
                      <c:pt idx="66">
                        <c:v>4034.1933774373265</c:v>
                      </c:pt>
                      <c:pt idx="67">
                        <c:v>4006.0867003567178</c:v>
                      </c:pt>
                      <c:pt idx="68">
                        <c:v>3993.0090259354574</c:v>
                      </c:pt>
                      <c:pt idx="69">
                        <c:v>3993.0090259354574</c:v>
                      </c:pt>
                      <c:pt idx="70">
                        <c:v>3993.0090259354574</c:v>
                      </c:pt>
                      <c:pt idx="71">
                        <c:v>3990.47201743092</c:v>
                      </c:pt>
                      <c:pt idx="72">
                        <c:v>3968.9684717968985</c:v>
                      </c:pt>
                      <c:pt idx="73">
                        <c:v>3963.1806033167159</c:v>
                      </c:pt>
                      <c:pt idx="74">
                        <c:v>3963.2275945430838</c:v>
                      </c:pt>
                      <c:pt idx="75">
                        <c:v>3963.0605707121363</c:v>
                      </c:pt>
                      <c:pt idx="76">
                        <c:v>3963.0605707121363</c:v>
                      </c:pt>
                      <c:pt idx="77">
                        <c:v>3963.0605707121363</c:v>
                      </c:pt>
                      <c:pt idx="78">
                        <c:v>3962.3434289439374</c:v>
                      </c:pt>
                      <c:pt idx="79">
                        <c:v>3966.0690437487456</c:v>
                      </c:pt>
                      <c:pt idx="80">
                        <c:v>3944.2334044887784</c:v>
                      </c:pt>
                      <c:pt idx="81">
                        <c:v>3940.5804243873276</c:v>
                      </c:pt>
                      <c:pt idx="82">
                        <c:v>3939.3488490284008</c:v>
                      </c:pt>
                      <c:pt idx="83">
                        <c:v>3939.3488490284008</c:v>
                      </c:pt>
                      <c:pt idx="84">
                        <c:v>3939.3488490284008</c:v>
                      </c:pt>
                      <c:pt idx="85">
                        <c:v>3938.0242992329918</c:v>
                      </c:pt>
                      <c:pt idx="86">
                        <c:v>3926.2767382443585</c:v>
                      </c:pt>
                      <c:pt idx="87">
                        <c:v>3926.95976531424</c:v>
                      </c:pt>
                      <c:pt idx="88">
                        <c:v>3926.3579789138648</c:v>
                      </c:pt>
                      <c:pt idx="89">
                        <c:v>3921.895435327122</c:v>
                      </c:pt>
                      <c:pt idx="90">
                        <c:v>3921.895435327122</c:v>
                      </c:pt>
                      <c:pt idx="91">
                        <c:v>3921.895435327122</c:v>
                      </c:pt>
                      <c:pt idx="92">
                        <c:v>3921.895435327122</c:v>
                      </c:pt>
                      <c:pt idx="93">
                        <c:v>3915.9277109398458</c:v>
                      </c:pt>
                      <c:pt idx="94">
                        <c:v>3915.9737123411069</c:v>
                      </c:pt>
                      <c:pt idx="95">
                        <c:v>3907.485938092861</c:v>
                      </c:pt>
                      <c:pt idx="96">
                        <c:v>3911.7174955009</c:v>
                      </c:pt>
                      <c:pt idx="97">
                        <c:v>3911.7174955009</c:v>
                      </c:pt>
                      <c:pt idx="98">
                        <c:v>3911.7174955009</c:v>
                      </c:pt>
                      <c:pt idx="99">
                        <c:v>3910.8187781221877</c:v>
                      </c:pt>
                      <c:pt idx="100">
                        <c:v>3912.2687452471478</c:v>
                      </c:pt>
                      <c:pt idx="101">
                        <c:v>3912.0307758534391</c:v>
                      </c:pt>
                      <c:pt idx="102">
                        <c:v>3907.7635681408847</c:v>
                      </c:pt>
                      <c:pt idx="103">
                        <c:v>3910.032637164597</c:v>
                      </c:pt>
                      <c:pt idx="104">
                        <c:v>3910.032637164597</c:v>
                      </c:pt>
                      <c:pt idx="105">
                        <c:v>3910.032637164597</c:v>
                      </c:pt>
                      <c:pt idx="106">
                        <c:v>3909.8754246794874</c:v>
                      </c:pt>
                      <c:pt idx="107">
                        <c:v>3909.0766666666673</c:v>
                      </c:pt>
                      <c:pt idx="108">
                        <c:v>3907.5950170272436</c:v>
                      </c:pt>
                      <c:pt idx="109">
                        <c:v>3908.9843399439101</c:v>
                      </c:pt>
                      <c:pt idx="110">
                        <c:v>3912.119050721732</c:v>
                      </c:pt>
                      <c:pt idx="111">
                        <c:v>3912.119050721732</c:v>
                      </c:pt>
                      <c:pt idx="112">
                        <c:v>3912.119050721732</c:v>
                      </c:pt>
                      <c:pt idx="113">
                        <c:v>3911.4839787532574</c:v>
                      </c:pt>
                      <c:pt idx="114">
                        <c:v>3916.0083615932572</c:v>
                      </c:pt>
                      <c:pt idx="115">
                        <c:v>3916.5075005019071</c:v>
                      </c:pt>
                      <c:pt idx="116">
                        <c:v>3917.6569253941161</c:v>
                      </c:pt>
                      <c:pt idx="117">
                        <c:v>3916.9708232931725</c:v>
                      </c:pt>
                      <c:pt idx="118">
                        <c:v>3916.9708232931725</c:v>
                      </c:pt>
                      <c:pt idx="119">
                        <c:v>3916.9708232931725</c:v>
                      </c:pt>
                      <c:pt idx="120">
                        <c:v>3921.7359026104414</c:v>
                      </c:pt>
                      <c:pt idx="121">
                        <c:v>3921.7359026104414</c:v>
                      </c:pt>
                      <c:pt idx="122">
                        <c:v>3923.6373031337889</c:v>
                      </c:pt>
                      <c:pt idx="123">
                        <c:v>3927.3973859296475</c:v>
                      </c:pt>
                      <c:pt idx="124">
                        <c:v>3927.3973859296475</c:v>
                      </c:pt>
                      <c:pt idx="125">
                        <c:v>3927.3973859296475</c:v>
                      </c:pt>
                      <c:pt idx="126">
                        <c:v>3927.3973859296475</c:v>
                      </c:pt>
                      <c:pt idx="127">
                        <c:v>3928.6684417412289</c:v>
                      </c:pt>
                      <c:pt idx="128">
                        <c:v>3930.1023615160357</c:v>
                      </c:pt>
                      <c:pt idx="129">
                        <c:v>3929.3655431502712</c:v>
                      </c:pt>
                      <c:pt idx="130">
                        <c:v>3930.6200090552366</c:v>
                      </c:pt>
                      <c:pt idx="131">
                        <c:v>3929.8641575294241</c:v>
                      </c:pt>
                      <c:pt idx="132">
                        <c:v>3929.8641575294241</c:v>
                      </c:pt>
                      <c:pt idx="133">
                        <c:v>3929.8641575294241</c:v>
                      </c:pt>
                      <c:pt idx="134">
                        <c:v>3929.7544301378139</c:v>
                      </c:pt>
                      <c:pt idx="135">
                        <c:v>3928.3540887145446</c:v>
                      </c:pt>
                      <c:pt idx="136">
                        <c:v>3929.9352334473738</c:v>
                      </c:pt>
                      <c:pt idx="137">
                        <c:v>3929.9352334473738</c:v>
                      </c:pt>
                      <c:pt idx="138">
                        <c:v>3929.9352334473738</c:v>
                      </c:pt>
                      <c:pt idx="139">
                        <c:v>3929.9352334473738</c:v>
                      </c:pt>
                      <c:pt idx="140">
                        <c:v>3929.9352334473738</c:v>
                      </c:pt>
                      <c:pt idx="141">
                        <c:v>3929.826252390058</c:v>
                      </c:pt>
                      <c:pt idx="142">
                        <c:v>3928.8145557009152</c:v>
                      </c:pt>
                      <c:pt idx="143">
                        <c:v>3930.1815678776293</c:v>
                      </c:pt>
                      <c:pt idx="144">
                        <c:v>3929.9318104055556</c:v>
                      </c:pt>
                      <c:pt idx="145">
                        <c:v>3930.0973530595811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6-3F95-42EA-B554-2F3B962D5675}"/>
                  </c:ext>
                </c:extLst>
              </c15:ser>
            </c15:filteredLineSeries>
            <c15:filteredLineSeries>
              <c15:ser>
                <c:idx val="23"/>
                <c:order val="2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Data'!$Y$3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Data'!$Y$5:$Y$169</c15:sqref>
                        </c15:formulaRef>
                      </c:ext>
                    </c:extLst>
                    <c:numCache>
                      <c:formatCode>General</c:formatCode>
                      <c:ptCount val="165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7-3F95-42EA-B554-2F3B962D5675}"/>
                  </c:ext>
                </c:extLst>
              </c15:ser>
            </c15:filteredLineSeries>
            <c15:filteredLineSeries>
              <c15:ser>
                <c:idx val="24"/>
                <c:order val="2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Data'!$Z$3</c15:sqref>
                        </c15:formulaRef>
                      </c:ext>
                    </c:extLst>
                    <c:strCache>
                      <c:ptCount val="1"/>
                      <c:pt idx="0">
                        <c:v>Change in Students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Data'!$Z$5:$Z$169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65"/>
                      <c:pt idx="7">
                        <c:v>88</c:v>
                      </c:pt>
                      <c:pt idx="8">
                        <c:v>34</c:v>
                      </c:pt>
                      <c:pt idx="9">
                        <c:v>404</c:v>
                      </c:pt>
                      <c:pt idx="10">
                        <c:v>374</c:v>
                      </c:pt>
                      <c:pt idx="11">
                        <c:v>348</c:v>
                      </c:pt>
                      <c:pt idx="12">
                        <c:v>344</c:v>
                      </c:pt>
                      <c:pt idx="13">
                        <c:v>344</c:v>
                      </c:pt>
                      <c:pt idx="14">
                        <c:v>344</c:v>
                      </c:pt>
                      <c:pt idx="15">
                        <c:v>349</c:v>
                      </c:pt>
                      <c:pt idx="16">
                        <c:v>342</c:v>
                      </c:pt>
                      <c:pt idx="17">
                        <c:v>327</c:v>
                      </c:pt>
                      <c:pt idx="18">
                        <c:v>331</c:v>
                      </c:pt>
                      <c:pt idx="19">
                        <c:v>348</c:v>
                      </c:pt>
                      <c:pt idx="20">
                        <c:v>348</c:v>
                      </c:pt>
                      <c:pt idx="21">
                        <c:v>348</c:v>
                      </c:pt>
                      <c:pt idx="22">
                        <c:v>354</c:v>
                      </c:pt>
                      <c:pt idx="23">
                        <c:v>285</c:v>
                      </c:pt>
                      <c:pt idx="24">
                        <c:v>319</c:v>
                      </c:pt>
                      <c:pt idx="25">
                        <c:v>340</c:v>
                      </c:pt>
                      <c:pt idx="26">
                        <c:v>297</c:v>
                      </c:pt>
                      <c:pt idx="27">
                        <c:v>297</c:v>
                      </c:pt>
                      <c:pt idx="28">
                        <c:v>297</c:v>
                      </c:pt>
                      <c:pt idx="29">
                        <c:v>207</c:v>
                      </c:pt>
                      <c:pt idx="30">
                        <c:v>235</c:v>
                      </c:pt>
                      <c:pt idx="31">
                        <c:v>248</c:v>
                      </c:pt>
                      <c:pt idx="32">
                        <c:v>241</c:v>
                      </c:pt>
                      <c:pt idx="33">
                        <c:v>231</c:v>
                      </c:pt>
                      <c:pt idx="34">
                        <c:v>231</c:v>
                      </c:pt>
                      <c:pt idx="35">
                        <c:v>231</c:v>
                      </c:pt>
                      <c:pt idx="36">
                        <c:v>263</c:v>
                      </c:pt>
                      <c:pt idx="37">
                        <c:v>253</c:v>
                      </c:pt>
                      <c:pt idx="38">
                        <c:v>309</c:v>
                      </c:pt>
                      <c:pt idx="39">
                        <c:v>318</c:v>
                      </c:pt>
                      <c:pt idx="40">
                        <c:v>314</c:v>
                      </c:pt>
                      <c:pt idx="41">
                        <c:v>314</c:v>
                      </c:pt>
                      <c:pt idx="42">
                        <c:v>314</c:v>
                      </c:pt>
                      <c:pt idx="43">
                        <c:v>328</c:v>
                      </c:pt>
                      <c:pt idx="44">
                        <c:v>289</c:v>
                      </c:pt>
                      <c:pt idx="45">
                        <c:v>264</c:v>
                      </c:pt>
                      <c:pt idx="46">
                        <c:v>269</c:v>
                      </c:pt>
                      <c:pt idx="47">
                        <c:v>246</c:v>
                      </c:pt>
                      <c:pt idx="48">
                        <c:v>246</c:v>
                      </c:pt>
                      <c:pt idx="49">
                        <c:v>246</c:v>
                      </c:pt>
                      <c:pt idx="50">
                        <c:v>200</c:v>
                      </c:pt>
                      <c:pt idx="51">
                        <c:v>158</c:v>
                      </c:pt>
                      <c:pt idx="52">
                        <c:v>158</c:v>
                      </c:pt>
                      <c:pt idx="53">
                        <c:v>196</c:v>
                      </c:pt>
                      <c:pt idx="54">
                        <c:v>206</c:v>
                      </c:pt>
                      <c:pt idx="55">
                        <c:v>206</c:v>
                      </c:pt>
                      <c:pt idx="56">
                        <c:v>206</c:v>
                      </c:pt>
                      <c:pt idx="57">
                        <c:v>206</c:v>
                      </c:pt>
                      <c:pt idx="58">
                        <c:v>191</c:v>
                      </c:pt>
                      <c:pt idx="59">
                        <c:v>184</c:v>
                      </c:pt>
                      <c:pt idx="60">
                        <c:v>208</c:v>
                      </c:pt>
                      <c:pt idx="61">
                        <c:v>231</c:v>
                      </c:pt>
                      <c:pt idx="62">
                        <c:v>231</c:v>
                      </c:pt>
                      <c:pt idx="63">
                        <c:v>231</c:v>
                      </c:pt>
                      <c:pt idx="64">
                        <c:v>257</c:v>
                      </c:pt>
                      <c:pt idx="65">
                        <c:v>292</c:v>
                      </c:pt>
                      <c:pt idx="66">
                        <c:v>312</c:v>
                      </c:pt>
                      <c:pt idx="67">
                        <c:v>304</c:v>
                      </c:pt>
                      <c:pt idx="68">
                        <c:v>297</c:v>
                      </c:pt>
                      <c:pt idx="69">
                        <c:v>297</c:v>
                      </c:pt>
                      <c:pt idx="70">
                        <c:v>297</c:v>
                      </c:pt>
                      <c:pt idx="71">
                        <c:v>344</c:v>
                      </c:pt>
                      <c:pt idx="72">
                        <c:v>25</c:v>
                      </c:pt>
                      <c:pt idx="73">
                        <c:v>428</c:v>
                      </c:pt>
                      <c:pt idx="74">
                        <c:v>340</c:v>
                      </c:pt>
                      <c:pt idx="75">
                        <c:v>373</c:v>
                      </c:pt>
                      <c:pt idx="76">
                        <c:v>373</c:v>
                      </c:pt>
                      <c:pt idx="77">
                        <c:v>373</c:v>
                      </c:pt>
                      <c:pt idx="78">
                        <c:v>363</c:v>
                      </c:pt>
                      <c:pt idx="79">
                        <c:v>374</c:v>
                      </c:pt>
                      <c:pt idx="80">
                        <c:v>314</c:v>
                      </c:pt>
                      <c:pt idx="81">
                        <c:v>298</c:v>
                      </c:pt>
                      <c:pt idx="82">
                        <c:v>308</c:v>
                      </c:pt>
                      <c:pt idx="83">
                        <c:v>308</c:v>
                      </c:pt>
                      <c:pt idx="84">
                        <c:v>308</c:v>
                      </c:pt>
                      <c:pt idx="85">
                        <c:v>304</c:v>
                      </c:pt>
                      <c:pt idx="86">
                        <c:v>284</c:v>
                      </c:pt>
                      <c:pt idx="87">
                        <c:v>287</c:v>
                      </c:pt>
                      <c:pt idx="88">
                        <c:v>289</c:v>
                      </c:pt>
                      <c:pt idx="89">
                        <c:v>372</c:v>
                      </c:pt>
                      <c:pt idx="90">
                        <c:v>372</c:v>
                      </c:pt>
                      <c:pt idx="91">
                        <c:v>372</c:v>
                      </c:pt>
                      <c:pt idx="92">
                        <c:v>372</c:v>
                      </c:pt>
                      <c:pt idx="93">
                        <c:v>372</c:v>
                      </c:pt>
                      <c:pt idx="94">
                        <c:v>372</c:v>
                      </c:pt>
                      <c:pt idx="95">
                        <c:v>349</c:v>
                      </c:pt>
                      <c:pt idx="96">
                        <c:v>352</c:v>
                      </c:pt>
                      <c:pt idx="97">
                        <c:v>352</c:v>
                      </c:pt>
                      <c:pt idx="98">
                        <c:v>352</c:v>
                      </c:pt>
                      <c:pt idx="99">
                        <c:v>348</c:v>
                      </c:pt>
                      <c:pt idx="100">
                        <c:v>353</c:v>
                      </c:pt>
                      <c:pt idx="101">
                        <c:v>359</c:v>
                      </c:pt>
                      <c:pt idx="102">
                        <c:v>361</c:v>
                      </c:pt>
                      <c:pt idx="103">
                        <c:v>367</c:v>
                      </c:pt>
                      <c:pt idx="104">
                        <c:v>367</c:v>
                      </c:pt>
                      <c:pt idx="105">
                        <c:v>367</c:v>
                      </c:pt>
                      <c:pt idx="106">
                        <c:v>365</c:v>
                      </c:pt>
                      <c:pt idx="107">
                        <c:v>362</c:v>
                      </c:pt>
                      <c:pt idx="108">
                        <c:v>359</c:v>
                      </c:pt>
                      <c:pt idx="109">
                        <c:v>356</c:v>
                      </c:pt>
                      <c:pt idx="110">
                        <c:v>361</c:v>
                      </c:pt>
                      <c:pt idx="111">
                        <c:v>361</c:v>
                      </c:pt>
                      <c:pt idx="112">
                        <c:v>361</c:v>
                      </c:pt>
                      <c:pt idx="113">
                        <c:v>358</c:v>
                      </c:pt>
                      <c:pt idx="114">
                        <c:v>359</c:v>
                      </c:pt>
                      <c:pt idx="115">
                        <c:v>360</c:v>
                      </c:pt>
                      <c:pt idx="116">
                        <c:v>362</c:v>
                      </c:pt>
                      <c:pt idx="117">
                        <c:v>345</c:v>
                      </c:pt>
                      <c:pt idx="118">
                        <c:v>345</c:v>
                      </c:pt>
                      <c:pt idx="119">
                        <c:v>345</c:v>
                      </c:pt>
                      <c:pt idx="120">
                        <c:v>345</c:v>
                      </c:pt>
                      <c:pt idx="121">
                        <c:v>337</c:v>
                      </c:pt>
                      <c:pt idx="122">
                        <c:v>336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8-3F95-42EA-B554-2F3B962D5675}"/>
                  </c:ext>
                </c:extLst>
              </c15:ser>
            </c15:filteredLineSeries>
            <c15:filteredLineSeries>
              <c15:ser>
                <c:idx val="25"/>
                <c:order val="2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Data'!$AA$3</c15:sqref>
                        </c15:formulaRef>
                      </c:ext>
                    </c:extLst>
                    <c:strCache>
                      <c:ptCount val="1"/>
                      <c:pt idx="0">
                        <c:v>Change in Student %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Data'!$AA$5:$AA$169</c15:sqref>
                        </c15:formulaRef>
                      </c:ext>
                    </c:extLst>
                    <c:numCache>
                      <c:formatCode>0.0%</c:formatCode>
                      <c:ptCount val="165"/>
                      <c:pt idx="7">
                        <c:v>1.18822576289495E-2</c:v>
                      </c:pt>
                      <c:pt idx="8">
                        <c:v>4.5576407506702412E-3</c:v>
                      </c:pt>
                      <c:pt idx="9">
                        <c:v>5.3830779480346438E-2</c:v>
                      </c:pt>
                      <c:pt idx="10">
                        <c:v>4.9412075571409697E-2</c:v>
                      </c:pt>
                      <c:pt idx="11">
                        <c:v>4.5621394861038278E-2</c:v>
                      </c:pt>
                      <c:pt idx="12">
                        <c:v>4.4797499674436775E-2</c:v>
                      </c:pt>
                      <c:pt idx="13">
                        <c:v>4.4797499674436775E-2</c:v>
                      </c:pt>
                      <c:pt idx="14">
                        <c:v>4.4797499674436775E-2</c:v>
                      </c:pt>
                      <c:pt idx="15">
                        <c:v>4.5177993527508092E-2</c:v>
                      </c:pt>
                      <c:pt idx="16">
                        <c:v>4.4038114859644602E-2</c:v>
                      </c:pt>
                      <c:pt idx="17">
                        <c:v>4.1789137380191695E-2</c:v>
                      </c:pt>
                      <c:pt idx="18">
                        <c:v>4.211731772490139E-2</c:v>
                      </c:pt>
                      <c:pt idx="19">
                        <c:v>4.4033911172972291E-2</c:v>
                      </c:pt>
                      <c:pt idx="20">
                        <c:v>4.4033911172972291E-2</c:v>
                      </c:pt>
                      <c:pt idx="21">
                        <c:v>4.4033911172972291E-2</c:v>
                      </c:pt>
                      <c:pt idx="22">
                        <c:v>4.4517102615694165E-2</c:v>
                      </c:pt>
                      <c:pt idx="23">
                        <c:v>3.5285378234493008E-2</c:v>
                      </c:pt>
                      <c:pt idx="24">
                        <c:v>3.9213275968039335E-2</c:v>
                      </c:pt>
                      <c:pt idx="25">
                        <c:v>4.1574957202249942E-2</c:v>
                      </c:pt>
                      <c:pt idx="26">
                        <c:v>3.5891238670694867E-2</c:v>
                      </c:pt>
                      <c:pt idx="27">
                        <c:v>3.5891238670694867E-2</c:v>
                      </c:pt>
                      <c:pt idx="28">
                        <c:v>3.5891238670694867E-2</c:v>
                      </c:pt>
                      <c:pt idx="29">
                        <c:v>2.4468085106382979E-2</c:v>
                      </c:pt>
                      <c:pt idx="30">
                        <c:v>2.7434041559654447E-2</c:v>
                      </c:pt>
                      <c:pt idx="31">
                        <c:v>2.8581306903307596E-2</c:v>
                      </c:pt>
                      <c:pt idx="32">
                        <c:v>2.7464387464387466E-2</c:v>
                      </c:pt>
                      <c:pt idx="33">
                        <c:v>2.6084010840108401E-2</c:v>
                      </c:pt>
                      <c:pt idx="34">
                        <c:v>2.6084010840108401E-2</c:v>
                      </c:pt>
                      <c:pt idx="35">
                        <c:v>2.6084010840108401E-2</c:v>
                      </c:pt>
                      <c:pt idx="36">
                        <c:v>2.9310152680263012E-2</c:v>
                      </c:pt>
                      <c:pt idx="37">
                        <c:v>2.7946537059538274E-2</c:v>
                      </c:pt>
                      <c:pt idx="38">
                        <c:v>3.3814839133289559E-2</c:v>
                      </c:pt>
                      <c:pt idx="39">
                        <c:v>3.4580252283601565E-2</c:v>
                      </c:pt>
                      <c:pt idx="40">
                        <c:v>3.3861749164240271E-2</c:v>
                      </c:pt>
                      <c:pt idx="41">
                        <c:v>3.3861749164240271E-2</c:v>
                      </c:pt>
                      <c:pt idx="42">
                        <c:v>3.3861749164240271E-2</c:v>
                      </c:pt>
                      <c:pt idx="43">
                        <c:v>3.4945663754528018E-2</c:v>
                      </c:pt>
                      <c:pt idx="44">
                        <c:v>3.0482016664908764E-2</c:v>
                      </c:pt>
                      <c:pt idx="45">
                        <c:v>2.7603513174404015E-2</c:v>
                      </c:pt>
                      <c:pt idx="46">
                        <c:v>2.7794998966728664E-2</c:v>
                      </c:pt>
                      <c:pt idx="47">
                        <c:v>2.5171390565844675E-2</c:v>
                      </c:pt>
                      <c:pt idx="48">
                        <c:v>2.5171390565844675E-2</c:v>
                      </c:pt>
                      <c:pt idx="49">
                        <c:v>2.5171390565844675E-2</c:v>
                      </c:pt>
                      <c:pt idx="50">
                        <c:v>2.0118700331958554E-2</c:v>
                      </c:pt>
                      <c:pt idx="51">
                        <c:v>1.5738619384400836E-2</c:v>
                      </c:pt>
                      <c:pt idx="52">
                        <c:v>1.5707326772044936E-2</c:v>
                      </c:pt>
                      <c:pt idx="53">
                        <c:v>1.9518024297948616E-2</c:v>
                      </c:pt>
                      <c:pt idx="54">
                        <c:v>2.0503632925251317E-2</c:v>
                      </c:pt>
                      <c:pt idx="55">
                        <c:v>2.0503632925251317E-2</c:v>
                      </c:pt>
                      <c:pt idx="56">
                        <c:v>2.0503632925251317E-2</c:v>
                      </c:pt>
                      <c:pt idx="57">
                        <c:v>2.0503632925251317E-2</c:v>
                      </c:pt>
                      <c:pt idx="58">
                        <c:v>1.8970997218911403E-2</c:v>
                      </c:pt>
                      <c:pt idx="59">
                        <c:v>1.8264840182648401E-2</c:v>
                      </c:pt>
                      <c:pt idx="60">
                        <c:v>2.0675944333996023E-2</c:v>
                      </c:pt>
                      <c:pt idx="61">
                        <c:v>2.2953100158982512E-2</c:v>
                      </c:pt>
                      <c:pt idx="62">
                        <c:v>2.2953100158982512E-2</c:v>
                      </c:pt>
                      <c:pt idx="63">
                        <c:v>2.2953100158982512E-2</c:v>
                      </c:pt>
                      <c:pt idx="64">
                        <c:v>2.5508684863523572E-2</c:v>
                      </c:pt>
                      <c:pt idx="65">
                        <c:v>2.9017191692338268E-2</c:v>
                      </c:pt>
                      <c:pt idx="66">
                        <c:v>3.1038599283724631E-2</c:v>
                      </c:pt>
                      <c:pt idx="67">
                        <c:v>3.0122869599682918E-2</c:v>
                      </c:pt>
                      <c:pt idx="68">
                        <c:v>2.9400118788358742E-2</c:v>
                      </c:pt>
                      <c:pt idx="69">
                        <c:v>2.9400118788358742E-2</c:v>
                      </c:pt>
                      <c:pt idx="70">
                        <c:v>2.9400118788358742E-2</c:v>
                      </c:pt>
                      <c:pt idx="71">
                        <c:v>3.4069525601663861E-2</c:v>
                      </c:pt>
                      <c:pt idx="72">
                        <c:v>2.4696236293588855E-3</c:v>
                      </c:pt>
                      <c:pt idx="73">
                        <c:v>4.3544612880252312E-2</c:v>
                      </c:pt>
                      <c:pt idx="74">
                        <c:v>3.4105727756043737E-2</c:v>
                      </c:pt>
                      <c:pt idx="75">
                        <c:v>3.7412236710130393E-2</c:v>
                      </c:pt>
                      <c:pt idx="76">
                        <c:v>3.7412236710130393E-2</c:v>
                      </c:pt>
                      <c:pt idx="77">
                        <c:v>3.7412236710130393E-2</c:v>
                      </c:pt>
                      <c:pt idx="78">
                        <c:v>3.6405576170895598E-2</c:v>
                      </c:pt>
                      <c:pt idx="79">
                        <c:v>3.7527593818984545E-2</c:v>
                      </c:pt>
                      <c:pt idx="80">
                        <c:v>3.1321695760598504E-2</c:v>
                      </c:pt>
                      <c:pt idx="81">
                        <c:v>2.9687188683004583E-2</c:v>
                      </c:pt>
                      <c:pt idx="82">
                        <c:v>3.0692575984055805E-2</c:v>
                      </c:pt>
                      <c:pt idx="83">
                        <c:v>3.0692575984055805E-2</c:v>
                      </c:pt>
                      <c:pt idx="84">
                        <c:v>3.0692575984055805E-2</c:v>
                      </c:pt>
                      <c:pt idx="85">
                        <c:v>3.0281900587707938E-2</c:v>
                      </c:pt>
                      <c:pt idx="86">
                        <c:v>2.8233422805447859E-2</c:v>
                      </c:pt>
                      <c:pt idx="87">
                        <c:v>2.8540175019888623E-2</c:v>
                      </c:pt>
                      <c:pt idx="88">
                        <c:v>2.8744778197732246E-2</c:v>
                      </c:pt>
                      <c:pt idx="89">
                        <c:v>3.7270814547640516E-2</c:v>
                      </c:pt>
                      <c:pt idx="90">
                        <c:v>3.7270814547640516E-2</c:v>
                      </c:pt>
                      <c:pt idx="91">
                        <c:v>3.7270814547640516E-2</c:v>
                      </c:pt>
                      <c:pt idx="92">
                        <c:v>3.7270814547640516E-2</c:v>
                      </c:pt>
                      <c:pt idx="93">
                        <c:v>3.7233510159143231E-2</c:v>
                      </c:pt>
                      <c:pt idx="94">
                        <c:v>3.7233510159143231E-2</c:v>
                      </c:pt>
                      <c:pt idx="95">
                        <c:v>3.4847728407388916E-2</c:v>
                      </c:pt>
                      <c:pt idx="96">
                        <c:v>3.5192961407718458E-2</c:v>
                      </c:pt>
                      <c:pt idx="97">
                        <c:v>3.5192961407718458E-2</c:v>
                      </c:pt>
                      <c:pt idx="98">
                        <c:v>3.5192961407718458E-2</c:v>
                      </c:pt>
                      <c:pt idx="99">
                        <c:v>3.4796520347965203E-2</c:v>
                      </c:pt>
                      <c:pt idx="100">
                        <c:v>3.5321192715629376E-2</c:v>
                      </c:pt>
                      <c:pt idx="101">
                        <c:v>3.5939533486835519E-2</c:v>
                      </c:pt>
                      <c:pt idx="102">
                        <c:v>3.6121673003802278E-2</c:v>
                      </c:pt>
                      <c:pt idx="103">
                        <c:v>3.6744092911493789E-2</c:v>
                      </c:pt>
                      <c:pt idx="104">
                        <c:v>3.6744092911493789E-2</c:v>
                      </c:pt>
                      <c:pt idx="105">
                        <c:v>3.6744092911493789E-2</c:v>
                      </c:pt>
                      <c:pt idx="106">
                        <c:v>3.6558493589743592E-2</c:v>
                      </c:pt>
                      <c:pt idx="107">
                        <c:v>3.6258012820512824E-2</c:v>
                      </c:pt>
                      <c:pt idx="108">
                        <c:v>3.5957532051282048E-2</c:v>
                      </c:pt>
                      <c:pt idx="109">
                        <c:v>3.565705128205128E-2</c:v>
                      </c:pt>
                      <c:pt idx="110">
                        <c:v>3.6186848436246991E-2</c:v>
                      </c:pt>
                      <c:pt idx="111">
                        <c:v>3.6186848436246991E-2</c:v>
                      </c:pt>
                      <c:pt idx="112">
                        <c:v>3.6186848436246991E-2</c:v>
                      </c:pt>
                      <c:pt idx="113">
                        <c:v>3.5878933654038887E-2</c:v>
                      </c:pt>
                      <c:pt idx="114">
                        <c:v>3.6018862245409851E-2</c:v>
                      </c:pt>
                      <c:pt idx="115">
                        <c:v>3.6137321822927122E-2</c:v>
                      </c:pt>
                      <c:pt idx="116">
                        <c:v>3.634903102721157E-2</c:v>
                      </c:pt>
                      <c:pt idx="117">
                        <c:v>3.463855421686747E-2</c:v>
                      </c:pt>
                      <c:pt idx="118">
                        <c:v>3.463855421686747E-2</c:v>
                      </c:pt>
                      <c:pt idx="119">
                        <c:v>3.463855421686747E-2</c:v>
                      </c:pt>
                      <c:pt idx="120">
                        <c:v>3.463855421686747E-2</c:v>
                      </c:pt>
                      <c:pt idx="121">
                        <c:v>3.3835341365461846E-2</c:v>
                      </c:pt>
                      <c:pt idx="122">
                        <c:v>3.3748493370831661E-2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9-3F95-42EA-B554-2F3B962D5675}"/>
                  </c:ext>
                </c:extLst>
              </c15:ser>
            </c15:filteredLineSeries>
            <c15:filteredLineSeries>
              <c15:ser>
                <c:idx val="26"/>
                <c:order val="2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Data'!$AB$3</c15:sqref>
                        </c15:formulaRef>
                      </c:ext>
                    </c:extLst>
                    <c:strCache>
                      <c:ptCount val="1"/>
                      <c:pt idx="0">
                        <c:v>Change in Assessed Tuition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Data'!$AB$5:$AB$169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65"/>
                      <c:pt idx="7">
                        <c:v>3577484.5199999958</c:v>
                      </c:pt>
                      <c:pt idx="8">
                        <c:v>2269965.8599999994</c:v>
                      </c:pt>
                      <c:pt idx="9">
                        <c:v>2790620.3800000027</c:v>
                      </c:pt>
                      <c:pt idx="10">
                        <c:v>3376466.799999997</c:v>
                      </c:pt>
                      <c:pt idx="11">
                        <c:v>4018309.0300000012</c:v>
                      </c:pt>
                      <c:pt idx="12">
                        <c:v>3958033.8599999994</c:v>
                      </c:pt>
                      <c:pt idx="13">
                        <c:v>3958033.8599999994</c:v>
                      </c:pt>
                      <c:pt idx="14">
                        <c:v>3958033.8599999994</c:v>
                      </c:pt>
                      <c:pt idx="15">
                        <c:v>4021060.6000000089</c:v>
                      </c:pt>
                      <c:pt idx="16">
                        <c:v>3842510.2400000021</c:v>
                      </c:pt>
                      <c:pt idx="17">
                        <c:v>3897615.4400000051</c:v>
                      </c:pt>
                      <c:pt idx="18">
                        <c:v>3911490.5099999979</c:v>
                      </c:pt>
                      <c:pt idx="19">
                        <c:v>4130671.0600000024</c:v>
                      </c:pt>
                      <c:pt idx="20">
                        <c:v>4130671.0600000024</c:v>
                      </c:pt>
                      <c:pt idx="21">
                        <c:v>4130671.0600000024</c:v>
                      </c:pt>
                      <c:pt idx="22">
                        <c:v>4379510.0300000012</c:v>
                      </c:pt>
                      <c:pt idx="23">
                        <c:v>3749849.1299999952</c:v>
                      </c:pt>
                      <c:pt idx="24">
                        <c:v>3902279.9200000018</c:v>
                      </c:pt>
                      <c:pt idx="25">
                        <c:v>3461848.4399999976</c:v>
                      </c:pt>
                      <c:pt idx="26">
                        <c:v>3637566.6599999964</c:v>
                      </c:pt>
                      <c:pt idx="27">
                        <c:v>3637566.6599999964</c:v>
                      </c:pt>
                      <c:pt idx="28">
                        <c:v>3637566.6599999964</c:v>
                      </c:pt>
                      <c:pt idx="29">
                        <c:v>3750140.859999992</c:v>
                      </c:pt>
                      <c:pt idx="30">
                        <c:v>3763381.7399999946</c:v>
                      </c:pt>
                      <c:pt idx="31">
                        <c:v>3820131.6199999973</c:v>
                      </c:pt>
                      <c:pt idx="32">
                        <c:v>3805588.3799999952</c:v>
                      </c:pt>
                      <c:pt idx="33">
                        <c:v>4291350.5799999982</c:v>
                      </c:pt>
                      <c:pt idx="34">
                        <c:v>4291350.5799999982</c:v>
                      </c:pt>
                      <c:pt idx="35">
                        <c:v>4291350.5799999982</c:v>
                      </c:pt>
                      <c:pt idx="36">
                        <c:v>4225478.0400000066</c:v>
                      </c:pt>
                      <c:pt idx="37">
                        <c:v>3986583.1899999976</c:v>
                      </c:pt>
                      <c:pt idx="38">
                        <c:v>4014624.4400000051</c:v>
                      </c:pt>
                      <c:pt idx="39">
                        <c:v>4057788.25</c:v>
                      </c:pt>
                      <c:pt idx="40">
                        <c:v>4030179.7800000012</c:v>
                      </c:pt>
                      <c:pt idx="41">
                        <c:v>4030179.7800000012</c:v>
                      </c:pt>
                      <c:pt idx="42">
                        <c:v>4030179.7800000012</c:v>
                      </c:pt>
                      <c:pt idx="43">
                        <c:v>4113925.8200000003</c:v>
                      </c:pt>
                      <c:pt idx="44">
                        <c:v>3953828.3299999982</c:v>
                      </c:pt>
                      <c:pt idx="45">
                        <c:v>3995531.700000003</c:v>
                      </c:pt>
                      <c:pt idx="46">
                        <c:v>3986347.1499999985</c:v>
                      </c:pt>
                      <c:pt idx="47">
                        <c:v>3995749.9899999946</c:v>
                      </c:pt>
                      <c:pt idx="48">
                        <c:v>3995749.9899999946</c:v>
                      </c:pt>
                      <c:pt idx="49">
                        <c:v>3995749.9899999946</c:v>
                      </c:pt>
                      <c:pt idx="50">
                        <c:v>3959824.5</c:v>
                      </c:pt>
                      <c:pt idx="51">
                        <c:v>3734698.6600000039</c:v>
                      </c:pt>
                      <c:pt idx="52">
                        <c:v>3588607.5300000012</c:v>
                      </c:pt>
                      <c:pt idx="53">
                        <c:v>3778511.7800000012</c:v>
                      </c:pt>
                      <c:pt idx="54">
                        <c:v>3874613.7099999934</c:v>
                      </c:pt>
                      <c:pt idx="55">
                        <c:v>3874613.7099999934</c:v>
                      </c:pt>
                      <c:pt idx="56">
                        <c:v>3874613.7099999934</c:v>
                      </c:pt>
                      <c:pt idx="57">
                        <c:v>3874613.7099999934</c:v>
                      </c:pt>
                      <c:pt idx="58">
                        <c:v>3797555.7099999934</c:v>
                      </c:pt>
                      <c:pt idx="59">
                        <c:v>3658136.3000000045</c:v>
                      </c:pt>
                      <c:pt idx="60">
                        <c:v>3868596.9200000018</c:v>
                      </c:pt>
                      <c:pt idx="61">
                        <c:v>3831785.3200000003</c:v>
                      </c:pt>
                      <c:pt idx="62">
                        <c:v>3831785.3200000003</c:v>
                      </c:pt>
                      <c:pt idx="63">
                        <c:v>3831785.3200000003</c:v>
                      </c:pt>
                      <c:pt idx="64">
                        <c:v>3704668.1599999964</c:v>
                      </c:pt>
                      <c:pt idx="65">
                        <c:v>3797822.2300000042</c:v>
                      </c:pt>
                      <c:pt idx="66">
                        <c:v>3697176.8299999982</c:v>
                      </c:pt>
                      <c:pt idx="67">
                        <c:v>3840807.8100000024</c:v>
                      </c:pt>
                      <c:pt idx="68">
                        <c:v>3887953.2100000009</c:v>
                      </c:pt>
                      <c:pt idx="69">
                        <c:v>3887953.2100000009</c:v>
                      </c:pt>
                      <c:pt idx="70">
                        <c:v>3887953.2100000009</c:v>
                      </c:pt>
                      <c:pt idx="71">
                        <c:v>3253746.3599999994</c:v>
                      </c:pt>
                      <c:pt idx="72">
                        <c:v>3892598.2799999937</c:v>
                      </c:pt>
                      <c:pt idx="73">
                        <c:v>4624813.5200000033</c:v>
                      </c:pt>
                      <c:pt idx="74">
                        <c:v>4069260.1099999994</c:v>
                      </c:pt>
                      <c:pt idx="75">
                        <c:v>4101056.450000003</c:v>
                      </c:pt>
                      <c:pt idx="76">
                        <c:v>4101056.450000003</c:v>
                      </c:pt>
                      <c:pt idx="77">
                        <c:v>4101056.450000003</c:v>
                      </c:pt>
                      <c:pt idx="78">
                        <c:v>4145468.450000003</c:v>
                      </c:pt>
                      <c:pt idx="79">
                        <c:v>4180182.450000003</c:v>
                      </c:pt>
                      <c:pt idx="80">
                        <c:v>4163759.7599999979</c:v>
                      </c:pt>
                      <c:pt idx="81">
                        <c:v>4120303.8900000006</c:v>
                      </c:pt>
                      <c:pt idx="82">
                        <c:v>4163342.6899999976</c:v>
                      </c:pt>
                      <c:pt idx="83">
                        <c:v>4163342.6899999976</c:v>
                      </c:pt>
                      <c:pt idx="84">
                        <c:v>4163342.6899999976</c:v>
                      </c:pt>
                      <c:pt idx="85">
                        <c:v>4160882.4499999955</c:v>
                      </c:pt>
                      <c:pt idx="86">
                        <c:v>4200290.68</c:v>
                      </c:pt>
                      <c:pt idx="87">
                        <c:v>4205200.9900000021</c:v>
                      </c:pt>
                      <c:pt idx="88">
                        <c:v>4219105.2700000033</c:v>
                      </c:pt>
                      <c:pt idx="89">
                        <c:v>4790832.4499999955</c:v>
                      </c:pt>
                      <c:pt idx="90">
                        <c:v>4790832.4499999955</c:v>
                      </c:pt>
                      <c:pt idx="91">
                        <c:v>4790832.4499999955</c:v>
                      </c:pt>
                      <c:pt idx="92">
                        <c:v>4454079.4499999955</c:v>
                      </c:pt>
                      <c:pt idx="93">
                        <c:v>4433487.32</c:v>
                      </c:pt>
                      <c:pt idx="94">
                        <c:v>4743880.32</c:v>
                      </c:pt>
                      <c:pt idx="95">
                        <c:v>4734902.0599999949</c:v>
                      </c:pt>
                      <c:pt idx="96">
                        <c:v>4492206.7400000021</c:v>
                      </c:pt>
                      <c:pt idx="97">
                        <c:v>4492206.7400000021</c:v>
                      </c:pt>
                      <c:pt idx="98">
                        <c:v>4492206.7400000021</c:v>
                      </c:pt>
                      <c:pt idx="99">
                        <c:v>4505106.68</c:v>
                      </c:pt>
                      <c:pt idx="100">
                        <c:v>4502115.6200000048</c:v>
                      </c:pt>
                      <c:pt idx="101">
                        <c:v>4524230.8000000045</c:v>
                      </c:pt>
                      <c:pt idx="102">
                        <c:v>4551265.9399999976</c:v>
                      </c:pt>
                      <c:pt idx="103">
                        <c:v>4552943.5600000024</c:v>
                      </c:pt>
                      <c:pt idx="104">
                        <c:v>4552943.5600000024</c:v>
                      </c:pt>
                      <c:pt idx="105">
                        <c:v>4552943.5600000024</c:v>
                      </c:pt>
                      <c:pt idx="106">
                        <c:v>4534908.299999997</c:v>
                      </c:pt>
                      <c:pt idx="107">
                        <c:v>4533092.799999997</c:v>
                      </c:pt>
                      <c:pt idx="108">
                        <c:v>4539021.0899999961</c:v>
                      </c:pt>
                      <c:pt idx="109">
                        <c:v>4517284.3900000006</c:v>
                      </c:pt>
                      <c:pt idx="110">
                        <c:v>4493517.8400000036</c:v>
                      </c:pt>
                      <c:pt idx="111">
                        <c:v>4493517.8400000036</c:v>
                      </c:pt>
                      <c:pt idx="112">
                        <c:v>4493517.8400000036</c:v>
                      </c:pt>
                      <c:pt idx="113">
                        <c:v>4484866.9499999955</c:v>
                      </c:pt>
                      <c:pt idx="114">
                        <c:v>4480723.5</c:v>
                      </c:pt>
                      <c:pt idx="115">
                        <c:v>4496167.4399999976</c:v>
                      </c:pt>
                      <c:pt idx="116">
                        <c:v>4495642.3999999985</c:v>
                      </c:pt>
                      <c:pt idx="117">
                        <c:v>4397858.6600000039</c:v>
                      </c:pt>
                      <c:pt idx="118">
                        <c:v>4397858.6600000039</c:v>
                      </c:pt>
                      <c:pt idx="119">
                        <c:v>4397858.6600000039</c:v>
                      </c:pt>
                      <c:pt idx="120">
                        <c:v>4348025.5100000054</c:v>
                      </c:pt>
                      <c:pt idx="121">
                        <c:v>4324025.5100000054</c:v>
                      </c:pt>
                      <c:pt idx="122">
                        <c:v>4315282.5899999961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A-3F95-42EA-B554-2F3B962D5675}"/>
                  </c:ext>
                </c:extLst>
              </c15:ser>
            </c15:filteredLineSeries>
            <c15:filteredLineSeries>
              <c15:ser>
                <c:idx val="27"/>
                <c:order val="2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Data'!$AC$3</c15:sqref>
                        </c15:formulaRef>
                      </c:ext>
                    </c:extLst>
                    <c:strCache>
                      <c:ptCount val="1"/>
                      <c:pt idx="0">
                        <c:v>Change in Assessed Tuition %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Data'!$AC$5:$AC$169</c15:sqref>
                        </c15:formulaRef>
                      </c:ext>
                    </c:extLst>
                    <c:numCache>
                      <c:formatCode>0.0%</c:formatCode>
                      <c:ptCount val="165"/>
                      <c:pt idx="7">
                        <c:v>9.9373235997117643E-2</c:v>
                      </c:pt>
                      <c:pt idx="8">
                        <c:v>6.2639279221325186E-2</c:v>
                      </c:pt>
                      <c:pt idx="9">
                        <c:v>7.6668417264978E-2</c:v>
                      </c:pt>
                      <c:pt idx="10">
                        <c:v>9.2763733598098558E-2</c:v>
                      </c:pt>
                      <c:pt idx="11">
                        <c:v>0.11039745700261418</c:v>
                      </c:pt>
                      <c:pt idx="12">
                        <c:v>0.1081824431846467</c:v>
                      </c:pt>
                      <c:pt idx="13">
                        <c:v>0.10753601530610317</c:v>
                      </c:pt>
                      <c:pt idx="14">
                        <c:v>0.10689271415654662</c:v>
                      </c:pt>
                      <c:pt idx="15">
                        <c:v>0.10838585326197435</c:v>
                      </c:pt>
                      <c:pt idx="16">
                        <c:v>0.10323652361138626</c:v>
                      </c:pt>
                      <c:pt idx="17">
                        <c:v>0.10471703216584374</c:v>
                      </c:pt>
                      <c:pt idx="18">
                        <c:v>0.10508981295293253</c:v>
                      </c:pt>
                      <c:pt idx="19">
                        <c:v>0.11093753901780315</c:v>
                      </c:pt>
                      <c:pt idx="20">
                        <c:v>0.10838106916560337</c:v>
                      </c:pt>
                      <c:pt idx="21">
                        <c:v>0.10778495062956735</c:v>
                      </c:pt>
                      <c:pt idx="22">
                        <c:v>0.11365939563990987</c:v>
                      </c:pt>
                      <c:pt idx="23">
                        <c:v>9.6996963534552755E-2</c:v>
                      </c:pt>
                      <c:pt idx="24">
                        <c:v>0.10093987517355348</c:v>
                      </c:pt>
                      <c:pt idx="25">
                        <c:v>8.9547279171956595E-2</c:v>
                      </c:pt>
                      <c:pt idx="26">
                        <c:v>9.3728849723790378E-2</c:v>
                      </c:pt>
                      <c:pt idx="27">
                        <c:v>9.346168703547468E-2</c:v>
                      </c:pt>
                      <c:pt idx="28">
                        <c:v>9.3141896201669239E-2</c:v>
                      </c:pt>
                      <c:pt idx="29">
                        <c:v>9.5548052494407898E-2</c:v>
                      </c:pt>
                      <c:pt idx="30">
                        <c:v>9.5481727523367574E-2</c:v>
                      </c:pt>
                      <c:pt idx="31">
                        <c:v>9.6921543346873182E-2</c:v>
                      </c:pt>
                      <c:pt idx="32">
                        <c:v>9.6552563058685065E-2</c:v>
                      </c:pt>
                      <c:pt idx="33">
                        <c:v>0.10829750388875072</c:v>
                      </c:pt>
                      <c:pt idx="34">
                        <c:v>0.10776945465140436</c:v>
                      </c:pt>
                      <c:pt idx="35">
                        <c:v>0.10759831566754985</c:v>
                      </c:pt>
                      <c:pt idx="36">
                        <c:v>0.10605498491145859</c:v>
                      </c:pt>
                      <c:pt idx="37">
                        <c:v>9.9518587847601037E-2</c:v>
                      </c:pt>
                      <c:pt idx="38">
                        <c:v>0.10021859220433497</c:v>
                      </c:pt>
                      <c:pt idx="39">
                        <c:v>0.10129610676068408</c:v>
                      </c:pt>
                      <c:pt idx="40">
                        <c:v>0.10026763841414982</c:v>
                      </c:pt>
                      <c:pt idx="41">
                        <c:v>0.10002235777212787</c:v>
                      </c:pt>
                      <c:pt idx="42">
                        <c:v>9.9852745004420138E-2</c:v>
                      </c:pt>
                      <c:pt idx="43">
                        <c:v>0.10144485041358391</c:v>
                      </c:pt>
                      <c:pt idx="44">
                        <c:v>9.7272253339424269E-2</c:v>
                      </c:pt>
                      <c:pt idx="45">
                        <c:v>9.8298241428226352E-2</c:v>
                      </c:pt>
                      <c:pt idx="46">
                        <c:v>9.8072282737093938E-2</c:v>
                      </c:pt>
                      <c:pt idx="47">
                        <c:v>9.7762494234208575E-2</c:v>
                      </c:pt>
                      <c:pt idx="48">
                        <c:v>9.7132897075262181E-2</c:v>
                      </c:pt>
                      <c:pt idx="49">
                        <c:v>9.6989180759099278E-2</c:v>
                      </c:pt>
                      <c:pt idx="50">
                        <c:v>9.653600187570939E-2</c:v>
                      </c:pt>
                      <c:pt idx="51">
                        <c:v>9.1173162408372019E-2</c:v>
                      </c:pt>
                      <c:pt idx="52">
                        <c:v>8.7606719293544438E-2</c:v>
                      </c:pt>
                      <c:pt idx="53">
                        <c:v>9.2242748222124721E-2</c:v>
                      </c:pt>
                      <c:pt idx="54">
                        <c:v>9.4588832249061269E-2</c:v>
                      </c:pt>
                      <c:pt idx="55">
                        <c:v>9.4674061652485528E-2</c:v>
                      </c:pt>
                      <c:pt idx="56">
                        <c:v>9.4688114613783264E-2</c:v>
                      </c:pt>
                      <c:pt idx="57">
                        <c:v>9.4968238764852761E-2</c:v>
                      </c:pt>
                      <c:pt idx="58">
                        <c:v>9.3058468626462471E-2</c:v>
                      </c:pt>
                      <c:pt idx="59">
                        <c:v>8.9642019262141256E-2</c:v>
                      </c:pt>
                      <c:pt idx="60">
                        <c:v>9.4799321616337834E-2</c:v>
                      </c:pt>
                      <c:pt idx="61">
                        <c:v>9.384964651693288E-2</c:v>
                      </c:pt>
                      <c:pt idx="62">
                        <c:v>9.4270148525119279E-2</c:v>
                      </c:pt>
                      <c:pt idx="63">
                        <c:v>9.4491333339108502E-2</c:v>
                      </c:pt>
                      <c:pt idx="64">
                        <c:v>9.1632962342816676E-2</c:v>
                      </c:pt>
                      <c:pt idx="65">
                        <c:v>9.4151442049708517E-2</c:v>
                      </c:pt>
                      <c:pt idx="66">
                        <c:v>9.1656351713247389E-2</c:v>
                      </c:pt>
                      <c:pt idx="67">
                        <c:v>9.5217093388618862E-2</c:v>
                      </c:pt>
                      <c:pt idx="68">
                        <c:v>9.6494909630233341E-2</c:v>
                      </c:pt>
                      <c:pt idx="69">
                        <c:v>9.6768530014657961E-2</c:v>
                      </c:pt>
                      <c:pt idx="70">
                        <c:v>9.9808569455117097E-2</c:v>
                      </c:pt>
                      <c:pt idx="71">
                        <c:v>8.2353694346150447E-2</c:v>
                      </c:pt>
                      <c:pt idx="72">
                        <c:v>9.8517576100012438E-2</c:v>
                      </c:pt>
                      <c:pt idx="73">
                        <c:v>0.11704917516044513</c:v>
                      </c:pt>
                      <c:pt idx="74">
                        <c:v>0.10298870156148519</c:v>
                      </c:pt>
                      <c:pt idx="75">
                        <c:v>0.10380180763376003</c:v>
                      </c:pt>
                      <c:pt idx="76">
                        <c:v>0.10375632815486328</c:v>
                      </c:pt>
                      <c:pt idx="77">
                        <c:v>0.10371671645757559</c:v>
                      </c:pt>
                      <c:pt idx="78">
                        <c:v>0.10480119320207704</c:v>
                      </c:pt>
                      <c:pt idx="79">
                        <c:v>0.10574343628102893</c:v>
                      </c:pt>
                      <c:pt idx="80">
                        <c:v>0.10532800186055798</c:v>
                      </c:pt>
                      <c:pt idx="81">
                        <c:v>0.10422872615301526</c:v>
                      </c:pt>
                      <c:pt idx="82">
                        <c:v>0.10531089746584738</c:v>
                      </c:pt>
                      <c:pt idx="83">
                        <c:v>0.10541597854589556</c:v>
                      </c:pt>
                      <c:pt idx="84">
                        <c:v>0.10542908646158493</c:v>
                      </c:pt>
                      <c:pt idx="85">
                        <c:v>0.10540389813301973</c:v>
                      </c:pt>
                      <c:pt idx="86">
                        <c:v>0.10730236166673784</c:v>
                      </c:pt>
                      <c:pt idx="87">
                        <c:v>0.10742780247540018</c:v>
                      </c:pt>
                      <c:pt idx="88">
                        <c:v>0.10778300695883744</c:v>
                      </c:pt>
                      <c:pt idx="89">
                        <c:v>0.12238858579060136</c:v>
                      </c:pt>
                      <c:pt idx="90">
                        <c:v>0.12245241580631935</c:v>
                      </c:pt>
                      <c:pt idx="91">
                        <c:v>0.12245097734346727</c:v>
                      </c:pt>
                      <c:pt idx="92">
                        <c:v>0.11381764152078858</c:v>
                      </c:pt>
                      <c:pt idx="93">
                        <c:v>0.11331597450322604</c:v>
                      </c:pt>
                      <c:pt idx="94">
                        <c:v>0.12124934224182597</c:v>
                      </c:pt>
                      <c:pt idx="95">
                        <c:v>0.12101986593845314</c:v>
                      </c:pt>
                      <c:pt idx="96">
                        <c:v>0.11485465880882192</c:v>
                      </c:pt>
                      <c:pt idx="97">
                        <c:v>0.11489250802798245</c:v>
                      </c:pt>
                      <c:pt idx="98">
                        <c:v>0.11495700996853178</c:v>
                      </c:pt>
                      <c:pt idx="99">
                        <c:v>0.11535527388533076</c:v>
                      </c:pt>
                      <c:pt idx="100">
                        <c:v>0.11528099808517663</c:v>
                      </c:pt>
                      <c:pt idx="101">
                        <c:v>0.11584727852717765</c:v>
                      </c:pt>
                      <c:pt idx="102">
                        <c:v>0.11653953927426429</c:v>
                      </c:pt>
                      <c:pt idx="103">
                        <c:v>0.11663389363061574</c:v>
                      </c:pt>
                      <c:pt idx="104">
                        <c:v>0.11665772592275221</c:v>
                      </c:pt>
                      <c:pt idx="105">
                        <c:v>0.11670195923679737</c:v>
                      </c:pt>
                      <c:pt idx="106">
                        <c:v>0.11619836218927325</c:v>
                      </c:pt>
                      <c:pt idx="107">
                        <c:v>0.11615184346990805</c:v>
                      </c:pt>
                      <c:pt idx="108">
                        <c:v>0.11630374457639414</c:v>
                      </c:pt>
                      <c:pt idx="109">
                        <c:v>0.11574678316233444</c:v>
                      </c:pt>
                      <c:pt idx="110">
                        <c:v>0.11513342251403623</c:v>
                      </c:pt>
                      <c:pt idx="111">
                        <c:v>0.11512732172679063</c:v>
                      </c:pt>
                      <c:pt idx="112">
                        <c:v>0.11517042520971578</c:v>
                      </c:pt>
                      <c:pt idx="113">
                        <c:v>0.11494959082026916</c:v>
                      </c:pt>
                      <c:pt idx="114">
                        <c:v>0.11485197558126568</c:v>
                      </c:pt>
                      <c:pt idx="115">
                        <c:v>0.11524784178897929</c:v>
                      </c:pt>
                      <c:pt idx="116">
                        <c:v>0.11523438372104471</c:v>
                      </c:pt>
                      <c:pt idx="117">
                        <c:v>0.11259097635903453</c:v>
                      </c:pt>
                      <c:pt idx="118">
                        <c:v>0.11259097635903453</c:v>
                      </c:pt>
                      <c:pt idx="119">
                        <c:v>0.11258162810824608</c:v>
                      </c:pt>
                      <c:pt idx="120">
                        <c:v>0.11126643053941256</c:v>
                      </c:pt>
                      <c:pt idx="121">
                        <c:v>0.11065226801281186</c:v>
                      </c:pt>
                      <c:pt idx="122">
                        <c:v>0.11042853576960046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B-3F95-42EA-B554-2F3B962D5675}"/>
                  </c:ext>
                </c:extLst>
              </c15:ser>
            </c15:filteredLineSeries>
            <c15:filteredLineSeries>
              <c15:ser>
                <c:idx val="28"/>
                <c:order val="2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Data'!$AD$3</c15:sqref>
                        </c15:formulaRef>
                      </c:ext>
                    </c:extLst>
                    <c:strCache>
                      <c:ptCount val="1"/>
                      <c:pt idx="0">
                        <c:v>% Change In Cumuative Avg/Finalized Student - RIGHT AXIS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Data'!$AD$5:$AD$169</c15:sqref>
                        </c15:formulaRef>
                      </c:ext>
                    </c:extLst>
                    <c:numCache>
                      <c:formatCode>0.0%</c:formatCode>
                      <c:ptCount val="165"/>
                      <c:pt idx="9">
                        <c:v>-0.95174698593558515</c:v>
                      </c:pt>
                      <c:pt idx="10">
                        <c:v>-2.4155162199074209E-2</c:v>
                      </c:pt>
                      <c:pt idx="11">
                        <c:v>-7.8125365420596782E-2</c:v>
                      </c:pt>
                      <c:pt idx="12">
                        <c:v>-9.7396184043709089E-2</c:v>
                      </c:pt>
                      <c:pt idx="13">
                        <c:v>-9.7396184043709089E-2</c:v>
                      </c:pt>
                      <c:pt idx="14">
                        <c:v>-9.7396184043709089E-2</c:v>
                      </c:pt>
                      <c:pt idx="15">
                        <c:v>-0.11220418639105467</c:v>
                      </c:pt>
                      <c:pt idx="16">
                        <c:v>-8.6419003800345839E-2</c:v>
                      </c:pt>
                      <c:pt idx="17">
                        <c:v>-7.4334781312604514E-2</c:v>
                      </c:pt>
                      <c:pt idx="18">
                        <c:v>-9.5555191817217833E-2</c:v>
                      </c:pt>
                      <c:pt idx="19">
                        <c:v>-6.878119651300485E-2</c:v>
                      </c:pt>
                      <c:pt idx="20">
                        <c:v>-6.878119651300485E-2</c:v>
                      </c:pt>
                      <c:pt idx="21">
                        <c:v>-6.878119651300485E-2</c:v>
                      </c:pt>
                      <c:pt idx="22">
                        <c:v>-4.5375761968907025E-2</c:v>
                      </c:pt>
                      <c:pt idx="23">
                        <c:v>-8.5625675423647296E-3</c:v>
                      </c:pt>
                      <c:pt idx="24">
                        <c:v>-5.2311935754721928E-2</c:v>
                      </c:pt>
                      <c:pt idx="25">
                        <c:v>-8.2144645926406135E-2</c:v>
                      </c:pt>
                      <c:pt idx="26">
                        <c:v>-4.7913276964612117E-2</c:v>
                      </c:pt>
                      <c:pt idx="27">
                        <c:v>-4.7913276964612117E-2</c:v>
                      </c:pt>
                      <c:pt idx="28">
                        <c:v>-4.7913276964612117E-2</c:v>
                      </c:pt>
                      <c:pt idx="29">
                        <c:v>3.458661226353188E-3</c:v>
                      </c:pt>
                      <c:pt idx="30">
                        <c:v>1.612789960506511E-3</c:v>
                      </c:pt>
                      <c:pt idx="31">
                        <c:v>2.6966152150637912E-2</c:v>
                      </c:pt>
                      <c:pt idx="32">
                        <c:v>2.1058882649088284E-2</c:v>
                      </c:pt>
                      <c:pt idx="33">
                        <c:v>4.2632135605948918E-2</c:v>
                      </c:pt>
                      <c:pt idx="34">
                        <c:v>4.2632135605948918E-2</c:v>
                      </c:pt>
                      <c:pt idx="35">
                        <c:v>4.2632135605948918E-2</c:v>
                      </c:pt>
                      <c:pt idx="36">
                        <c:v>2.3409276087996256E-2</c:v>
                      </c:pt>
                      <c:pt idx="37">
                        <c:v>2.0052138659119256E-2</c:v>
                      </c:pt>
                      <c:pt idx="38">
                        <c:v>1.5812470271301615E-2</c:v>
                      </c:pt>
                      <c:pt idx="39">
                        <c:v>2.248109360605488E-2</c:v>
                      </c:pt>
                      <c:pt idx="40">
                        <c:v>2.2141966150722281E-2</c:v>
                      </c:pt>
                      <c:pt idx="41">
                        <c:v>2.2141966150722281E-2</c:v>
                      </c:pt>
                      <c:pt idx="42">
                        <c:v>2.2141966150722281E-2</c:v>
                      </c:pt>
                      <c:pt idx="43">
                        <c:v>1.9755090960905886E-2</c:v>
                      </c:pt>
                      <c:pt idx="44">
                        <c:v>2.6823570964795485E-2</c:v>
                      </c:pt>
                      <c:pt idx="45">
                        <c:v>4.8726415272397849E-2</c:v>
                      </c:pt>
                      <c:pt idx="46">
                        <c:v>-3.2626905598282852E-2</c:v>
                      </c:pt>
                      <c:pt idx="47">
                        <c:v>5.0348577180955534E-2</c:v>
                      </c:pt>
                      <c:pt idx="48">
                        <c:v>5.0348577180955534E-2</c:v>
                      </c:pt>
                      <c:pt idx="49">
                        <c:v>5.0348577180955534E-2</c:v>
                      </c:pt>
                      <c:pt idx="50">
                        <c:v>6.6343693503613244E-2</c:v>
                      </c:pt>
                      <c:pt idx="51">
                        <c:v>6.9306750208796508E-2</c:v>
                      </c:pt>
                      <c:pt idx="52">
                        <c:v>7.5375997089279778E-2</c:v>
                      </c:pt>
                      <c:pt idx="53">
                        <c:v>7.4316144002583462E-2</c:v>
                      </c:pt>
                      <c:pt idx="54">
                        <c:v>7.4228653158484592E-2</c:v>
                      </c:pt>
                      <c:pt idx="55">
                        <c:v>7.4228653158484592E-2</c:v>
                      </c:pt>
                      <c:pt idx="56">
                        <c:v>7.4228653158484592E-2</c:v>
                      </c:pt>
                      <c:pt idx="57">
                        <c:v>7.4228653158484592E-2</c:v>
                      </c:pt>
                      <c:pt idx="58">
                        <c:v>7.3356760128300058E-2</c:v>
                      </c:pt>
                      <c:pt idx="59">
                        <c:v>7.2410806431876029E-2</c:v>
                      </c:pt>
                      <c:pt idx="60">
                        <c:v>7.6100847060971644E-2</c:v>
                      </c:pt>
                      <c:pt idx="61">
                        <c:v>7.8153143732052399E-2</c:v>
                      </c:pt>
                      <c:pt idx="62">
                        <c:v>7.8153143732052399E-2</c:v>
                      </c:pt>
                      <c:pt idx="63">
                        <c:v>7.8153143732052399E-2</c:v>
                      </c:pt>
                      <c:pt idx="64">
                        <c:v>7.3810487196604324E-2</c:v>
                      </c:pt>
                      <c:pt idx="65">
                        <c:v>6.640352535685845E-2</c:v>
                      </c:pt>
                      <c:pt idx="66">
                        <c:v>6.4821857255241033E-2</c:v>
                      </c:pt>
                      <c:pt idx="67">
                        <c:v>6.6592318261309069E-2</c:v>
                      </c:pt>
                      <c:pt idx="68">
                        <c:v>6.7031717350411135E-2</c:v>
                      </c:pt>
                      <c:pt idx="69">
                        <c:v>6.7031717350411135E-2</c:v>
                      </c:pt>
                      <c:pt idx="70">
                        <c:v>6.7031717350411135E-2</c:v>
                      </c:pt>
                      <c:pt idx="71">
                        <c:v>5.0519444234113031E-2</c:v>
                      </c:pt>
                      <c:pt idx="72">
                        <c:v>0.10241612348661966</c:v>
                      </c:pt>
                      <c:pt idx="73">
                        <c:v>7.5348626900745952E-2</c:v>
                      </c:pt>
                      <c:pt idx="74">
                        <c:v>7.5185807196144205E-2</c:v>
                      </c:pt>
                      <c:pt idx="75">
                        <c:v>6.56228982983591E-2</c:v>
                      </c:pt>
                      <c:pt idx="76">
                        <c:v>6.56228982983591E-2</c:v>
                      </c:pt>
                      <c:pt idx="77">
                        <c:v>6.56228982983591E-2</c:v>
                      </c:pt>
                      <c:pt idx="78">
                        <c:v>6.8525948756295696E-2</c:v>
                      </c:pt>
                      <c:pt idx="79">
                        <c:v>6.5949281723063802E-2</c:v>
                      </c:pt>
                      <c:pt idx="80">
                        <c:v>6.7402637592229198E-2</c:v>
                      </c:pt>
                      <c:pt idx="81">
                        <c:v>6.6646630862646772E-2</c:v>
                      </c:pt>
                      <c:pt idx="82">
                        <c:v>6.4746155620898804E-2</c:v>
                      </c:pt>
                      <c:pt idx="83">
                        <c:v>6.4746155620898804E-2</c:v>
                      </c:pt>
                      <c:pt idx="84">
                        <c:v>6.4746155620898804E-2</c:v>
                      </c:pt>
                      <c:pt idx="85">
                        <c:v>6.5997338819190565E-2</c:v>
                      </c:pt>
                      <c:pt idx="86">
                        <c:v>6.640095016895442E-2</c:v>
                      </c:pt>
                      <c:pt idx="87">
                        <c:v>6.5058914684794411E-2</c:v>
                      </c:pt>
                      <c:pt idx="88">
                        <c:v>6.8455524058180783E-2</c:v>
                      </c:pt>
                      <c:pt idx="89">
                        <c:v>7.6044797853827895E-2</c:v>
                      </c:pt>
                      <c:pt idx="90">
                        <c:v>7.6044797853827895E-2</c:v>
                      </c:pt>
                      <c:pt idx="91">
                        <c:v>7.6044797853827895E-2</c:v>
                      </c:pt>
                      <c:pt idx="92">
                        <c:v>6.7390761781089825E-2</c:v>
                      </c:pt>
                      <c:pt idx="93">
                        <c:v>7.1946368886168788E-2</c:v>
                      </c:pt>
                      <c:pt idx="94">
                        <c:v>7.9277649885852508E-2</c:v>
                      </c:pt>
                      <c:pt idx="95">
                        <c:v>8.0393168600740861E-2</c:v>
                      </c:pt>
                      <c:pt idx="96">
                        <c:v>7.3440523701346683E-2</c:v>
                      </c:pt>
                      <c:pt idx="97">
                        <c:v>7.3440523701346683E-2</c:v>
                      </c:pt>
                      <c:pt idx="98">
                        <c:v>7.3440523701346683E-2</c:v>
                      </c:pt>
                      <c:pt idx="99">
                        <c:v>7.4930070688573824E-2</c:v>
                      </c:pt>
                      <c:pt idx="100">
                        <c:v>7.4898283621182227E-2</c:v>
                      </c:pt>
                      <c:pt idx="101">
                        <c:v>7.8304264257148093E-2</c:v>
                      </c:pt>
                      <c:pt idx="102">
                        <c:v>7.8624688416700561E-2</c:v>
                      </c:pt>
                      <c:pt idx="103">
                        <c:v>7.7748577309635802E-2</c:v>
                      </c:pt>
                      <c:pt idx="104">
                        <c:v>7.7748577309635802E-2</c:v>
                      </c:pt>
                      <c:pt idx="105">
                        <c:v>7.7748577309635802E-2</c:v>
                      </c:pt>
                      <c:pt idx="106">
                        <c:v>7.7935933581954719E-2</c:v>
                      </c:pt>
                      <c:pt idx="107">
                        <c:v>7.8211315082062471E-2</c:v>
                      </c:pt>
                      <c:pt idx="108">
                        <c:v>7.8737461729216696E-2</c:v>
                      </c:pt>
                      <c:pt idx="109">
                        <c:v>7.5942002204019143E-2</c:v>
                      </c:pt>
                      <c:pt idx="110">
                        <c:v>7.494253688493191E-2</c:v>
                      </c:pt>
                      <c:pt idx="111">
                        <c:v>7.494253688493191E-2</c:v>
                      </c:pt>
                      <c:pt idx="112">
                        <c:v>7.494253688493191E-2</c:v>
                      </c:pt>
                      <c:pt idx="113">
                        <c:v>7.4752579989007195E-2</c:v>
                      </c:pt>
                      <c:pt idx="114">
                        <c:v>7.1922352161732706E-2</c:v>
                      </c:pt>
                      <c:pt idx="115">
                        <c:v>7.2013615801334696E-2</c:v>
                      </c:pt>
                      <c:pt idx="116">
                        <c:v>7.1585092763460256E-2</c:v>
                      </c:pt>
                      <c:pt idx="117">
                        <c:v>7.2064858972434864E-2</c:v>
                      </c:pt>
                      <c:pt idx="118">
                        <c:v>7.2064858972434864E-2</c:v>
                      </c:pt>
                      <c:pt idx="119">
                        <c:v>7.2064858972434864E-2</c:v>
                      </c:pt>
                      <c:pt idx="120">
                        <c:v>7.0707701409193469E-2</c:v>
                      </c:pt>
                      <c:pt idx="121">
                        <c:v>7.0786688027116185E-2</c:v>
                      </c:pt>
                      <c:pt idx="122">
                        <c:v>7.1113770626509698E-2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C-3F95-42EA-B554-2F3B962D5675}"/>
                  </c:ext>
                </c:extLst>
              </c15:ser>
            </c15:filteredLineSeries>
            <c15:filteredLineSeries>
              <c15:ser>
                <c:idx val="29"/>
                <c:order val="2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Data'!$AE$3</c15:sqref>
                        </c15:formulaRef>
                      </c:ext>
                    </c:extLst>
                    <c:strCache>
                      <c:ptCount val="1"/>
                      <c:pt idx="0">
                        <c:v>% Change In Cumuative Avg/Assessed Student - RIGHT AXIS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Data'!$AE$5:$AE$169</c15:sqref>
                        </c15:formulaRef>
                      </c:ext>
                    </c:extLst>
                    <c:numCache>
                      <c:formatCode>0.0%</c:formatCode>
                      <c:ptCount val="165"/>
                      <c:pt idx="7">
                        <c:v>9.0517005563208963E-2</c:v>
                      </c:pt>
                      <c:pt idx="8">
                        <c:v>5.8439738826733256E-2</c:v>
                      </c:pt>
                      <c:pt idx="9">
                        <c:v>2.2930122392935015E-2</c:v>
                      </c:pt>
                      <c:pt idx="10">
                        <c:v>4.2287878003678836E-2</c:v>
                      </c:pt>
                      <c:pt idx="11">
                        <c:v>6.2415597347942553E-2</c:v>
                      </c:pt>
                      <c:pt idx="12">
                        <c:v>6.1202272025961735E-2</c:v>
                      </c:pt>
                      <c:pt idx="13">
                        <c:v>6.1202272025961735E-2</c:v>
                      </c:pt>
                      <c:pt idx="14">
                        <c:v>6.1202272025961735E-2</c:v>
                      </c:pt>
                      <c:pt idx="15">
                        <c:v>6.1929279215376276E-2</c:v>
                      </c:pt>
                      <c:pt idx="16">
                        <c:v>5.7813247152438629E-2</c:v>
                      </c:pt>
                      <c:pt idx="17">
                        <c:v>6.0925847015683265E-2</c:v>
                      </c:pt>
                      <c:pt idx="18">
                        <c:v>6.0756234151362332E-2</c:v>
                      </c:pt>
                      <c:pt idx="19">
                        <c:v>6.4121110960908778E-2</c:v>
                      </c:pt>
                      <c:pt idx="20">
                        <c:v>6.4121110960908778E-2</c:v>
                      </c:pt>
                      <c:pt idx="21">
                        <c:v>6.4121110960908778E-2</c:v>
                      </c:pt>
                      <c:pt idx="22">
                        <c:v>6.9987854524938387E-2</c:v>
                      </c:pt>
                      <c:pt idx="23">
                        <c:v>6.0952891196141668E-2</c:v>
                      </c:pt>
                      <c:pt idx="24">
                        <c:v>6.0249499145397012E-2</c:v>
                      </c:pt>
                      <c:pt idx="25">
                        <c:v>4.6342120489158534E-2</c:v>
                      </c:pt>
                      <c:pt idx="26">
                        <c:v>5.6184784208216598E-2</c:v>
                      </c:pt>
                      <c:pt idx="27">
                        <c:v>5.6184784208216598E-2</c:v>
                      </c:pt>
                      <c:pt idx="28">
                        <c:v>5.6184784208216598E-2</c:v>
                      </c:pt>
                      <c:pt idx="29">
                        <c:v>7.0437971521648546E-2</c:v>
                      </c:pt>
                      <c:pt idx="30">
                        <c:v>6.74109167777317E-2</c:v>
                      </c:pt>
                      <c:pt idx="31">
                        <c:v>6.7311417294852793E-2</c:v>
                      </c:pt>
                      <c:pt idx="32">
                        <c:v>6.7638729698195954E-2</c:v>
                      </c:pt>
                      <c:pt idx="33">
                        <c:v>8.0688276248421342E-2</c:v>
                      </c:pt>
                      <c:pt idx="34">
                        <c:v>8.0688276248421342E-2</c:v>
                      </c:pt>
                      <c:pt idx="35">
                        <c:v>8.0688276248421342E-2</c:v>
                      </c:pt>
                      <c:pt idx="36">
                        <c:v>7.5123106999986033E-2</c:v>
                      </c:pt>
                      <c:pt idx="37">
                        <c:v>7.0207191731599616E-2</c:v>
                      </c:pt>
                      <c:pt idx="38">
                        <c:v>6.4658618535305079E-2</c:v>
                      </c:pt>
                      <c:pt idx="39">
                        <c:v>6.5017573925287842E-2</c:v>
                      </c:pt>
                      <c:pt idx="40">
                        <c:v>6.4559073730034111E-2</c:v>
                      </c:pt>
                      <c:pt idx="41">
                        <c:v>6.4559073730034111E-2</c:v>
                      </c:pt>
                      <c:pt idx="42">
                        <c:v>6.4559073730034111E-2</c:v>
                      </c:pt>
                      <c:pt idx="43">
                        <c:v>6.5129514797913179E-2</c:v>
                      </c:pt>
                      <c:pt idx="44">
                        <c:v>6.564444991566365E-2</c:v>
                      </c:pt>
                      <c:pt idx="45">
                        <c:v>6.9473081198029307E-2</c:v>
                      </c:pt>
                      <c:pt idx="46">
                        <c:v>6.8597242579635953E-2</c:v>
                      </c:pt>
                      <c:pt idx="47">
                        <c:v>7.1336580317475917E-2</c:v>
                      </c:pt>
                      <c:pt idx="48">
                        <c:v>7.1336580317475917E-2</c:v>
                      </c:pt>
                      <c:pt idx="49">
                        <c:v>7.1336580317475917E-2</c:v>
                      </c:pt>
                      <c:pt idx="50">
                        <c:v>7.5250868929841008E-2</c:v>
                      </c:pt>
                      <c:pt idx="51">
                        <c:v>7.3885511213969357E-2</c:v>
                      </c:pt>
                      <c:pt idx="52">
                        <c:v>7.0295102144150023E-2</c:v>
                      </c:pt>
                      <c:pt idx="53">
                        <c:v>7.1207942057056384E-2</c:v>
                      </c:pt>
                      <c:pt idx="54">
                        <c:v>7.2596703170420218E-2</c:v>
                      </c:pt>
                      <c:pt idx="55">
                        <c:v>7.2596703170420218E-2</c:v>
                      </c:pt>
                      <c:pt idx="56">
                        <c:v>7.2596703170420218E-2</c:v>
                      </c:pt>
                      <c:pt idx="57">
                        <c:v>7.2596703170420218E-2</c:v>
                      </c:pt>
                      <c:pt idx="58">
                        <c:v>7.244582490961804E-2</c:v>
                      </c:pt>
                      <c:pt idx="59">
                        <c:v>6.9857054521441642E-2</c:v>
                      </c:pt>
                      <c:pt idx="60">
                        <c:v>7.2642860897651262E-2</c:v>
                      </c:pt>
                      <c:pt idx="61">
                        <c:v>6.9352308854104816E-2</c:v>
                      </c:pt>
                      <c:pt idx="62">
                        <c:v>6.9352308854104816E-2</c:v>
                      </c:pt>
                      <c:pt idx="63">
                        <c:v>6.9352308854104816E-2</c:v>
                      </c:pt>
                      <c:pt idx="64">
                        <c:v>6.360507459970477E-2</c:v>
                      </c:pt>
                      <c:pt idx="65">
                        <c:v>6.2600889854112385E-2</c:v>
                      </c:pt>
                      <c:pt idx="66">
                        <c:v>5.8323040515023905E-2</c:v>
                      </c:pt>
                      <c:pt idx="67">
                        <c:v>6.29802863671729E-2</c:v>
                      </c:pt>
                      <c:pt idx="68">
                        <c:v>6.5072609192645903E-2</c:v>
                      </c:pt>
                      <c:pt idx="69">
                        <c:v>6.5072609192645903E-2</c:v>
                      </c:pt>
                      <c:pt idx="70">
                        <c:v>6.5072609192645903E-2</c:v>
                      </c:pt>
                      <c:pt idx="71">
                        <c:v>4.5146903437713215E-2</c:v>
                      </c:pt>
                      <c:pt idx="72">
                        <c:v>9.4181925133197897E-2</c:v>
                      </c:pt>
                      <c:pt idx="73">
                        <c:v>7.2042988406995079E-2</c:v>
                      </c:pt>
                      <c:pt idx="74">
                        <c:v>6.6616944597011063E-2</c:v>
                      </c:pt>
                      <c:pt idx="75">
                        <c:v>6.3987289226647315E-2</c:v>
                      </c:pt>
                      <c:pt idx="76">
                        <c:v>6.3987289226647315E-2</c:v>
                      </c:pt>
                      <c:pt idx="77">
                        <c:v>6.3987289226647315E-2</c:v>
                      </c:pt>
                      <c:pt idx="78">
                        <c:v>6.6113445181966268E-2</c:v>
                      </c:pt>
                      <c:pt idx="79">
                        <c:v>6.576269857703676E-2</c:v>
                      </c:pt>
                      <c:pt idx="80">
                        <c:v>7.1733973000622342E-2</c:v>
                      </c:pt>
                      <c:pt idx="81">
                        <c:v>7.233053153632274E-2</c:v>
                      </c:pt>
                      <c:pt idx="82">
                        <c:v>7.2402651633326043E-2</c:v>
                      </c:pt>
                      <c:pt idx="83">
                        <c:v>7.2402651633326043E-2</c:v>
                      </c:pt>
                      <c:pt idx="84">
                        <c:v>7.2402651633326043E-2</c:v>
                      </c:pt>
                      <c:pt idx="85">
                        <c:v>7.2763352991388697E-2</c:v>
                      </c:pt>
                      <c:pt idx="86">
                        <c:v>7.5973099465161731E-2</c:v>
                      </c:pt>
                      <c:pt idx="87">
                        <c:v>7.5785952461545847E-2</c:v>
                      </c:pt>
                      <c:pt idx="88">
                        <c:v>7.5950836397086885E-2</c:v>
                      </c:pt>
                      <c:pt idx="89">
                        <c:v>8.2059352339997282E-2</c:v>
                      </c:pt>
                      <c:pt idx="90">
                        <c:v>8.2059352339997282E-2</c:v>
                      </c:pt>
                      <c:pt idx="91">
                        <c:v>8.2059352339997282E-2</c:v>
                      </c:pt>
                      <c:pt idx="92">
                        <c:v>7.3765634638330413E-2</c:v>
                      </c:pt>
                      <c:pt idx="93">
                        <c:v>7.3354030198859999E-2</c:v>
                      </c:pt>
                      <c:pt idx="94">
                        <c:v>8.1001429649640189E-2</c:v>
                      </c:pt>
                      <c:pt idx="95">
                        <c:v>8.3245033673515545E-2</c:v>
                      </c:pt>
                      <c:pt idx="96">
                        <c:v>7.6916895663234008E-2</c:v>
                      </c:pt>
                      <c:pt idx="97">
                        <c:v>7.6916895663234008E-2</c:v>
                      </c:pt>
                      <c:pt idx="98">
                        <c:v>7.6916895663234008E-2</c:v>
                      </c:pt>
                      <c:pt idx="99">
                        <c:v>7.7684797507633574E-2</c:v>
                      </c:pt>
                      <c:pt idx="100">
                        <c:v>7.710142998178271E-2</c:v>
                      </c:pt>
                      <c:pt idx="101">
                        <c:v>7.7067222418118364E-2</c:v>
                      </c:pt>
                      <c:pt idx="102">
                        <c:v>7.7612052231640805E-2</c:v>
                      </c:pt>
                      <c:pt idx="103">
                        <c:v>7.7008785467263863E-2</c:v>
                      </c:pt>
                      <c:pt idx="104">
                        <c:v>7.7008785467263863E-2</c:v>
                      </c:pt>
                      <c:pt idx="105">
                        <c:v>7.7008785467263863E-2</c:v>
                      </c:pt>
                      <c:pt idx="106">
                        <c:v>7.6805493146904436E-2</c:v>
                      </c:pt>
                      <c:pt idx="107">
                        <c:v>7.7095748667671549E-2</c:v>
                      </c:pt>
                      <c:pt idx="108">
                        <c:v>7.7597354297808119E-2</c:v>
                      </c:pt>
                      <c:pt idx="109">
                        <c:v>7.7332290434501738E-2</c:v>
                      </c:pt>
                      <c:pt idx="110">
                        <c:v>7.6193750579378383E-2</c:v>
                      </c:pt>
                      <c:pt idx="111">
                        <c:v>7.6193750579378383E-2</c:v>
                      </c:pt>
                      <c:pt idx="112">
                        <c:v>7.6193750579378383E-2</c:v>
                      </c:pt>
                      <c:pt idx="113">
                        <c:v>7.6295435895031405E-2</c:v>
                      </c:pt>
                      <c:pt idx="114">
                        <c:v>7.6041722497449227E-2</c:v>
                      </c:pt>
                      <c:pt idx="115">
                        <c:v>7.6342210525943477E-2</c:v>
                      </c:pt>
                      <c:pt idx="116">
                        <c:v>7.6110208147681879E-2</c:v>
                      </c:pt>
                      <c:pt idx="117">
                        <c:v>7.5475045048438272E-2</c:v>
                      </c:pt>
                      <c:pt idx="118">
                        <c:v>7.5475045048438272E-2</c:v>
                      </c:pt>
                      <c:pt idx="119">
                        <c:v>7.5475045048438272E-2</c:v>
                      </c:pt>
                      <c:pt idx="120">
                        <c:v>7.4109579165588357E-2</c:v>
                      </c:pt>
                      <c:pt idx="121">
                        <c:v>7.4349759574620311E-2</c:v>
                      </c:pt>
                      <c:pt idx="122">
                        <c:v>7.4214622377758888E-2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D-3F95-42EA-B554-2F3B962D5675}"/>
                  </c:ext>
                </c:extLst>
              </c15:ser>
            </c15:filteredLineSeries>
            <c15:filteredLineSeries>
              <c15:ser>
                <c:idx val="30"/>
                <c:order val="3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Data'!$AF$3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Data'!$AF$5:$AF$169</c15:sqref>
                        </c15:formulaRef>
                      </c:ext>
                    </c:extLst>
                    <c:numCache>
                      <c:formatCode>General</c:formatCode>
                      <c:ptCount val="165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3F95-42EA-B554-2F3B962D5675}"/>
                  </c:ext>
                </c:extLst>
              </c15:ser>
            </c15:filteredLineSeries>
            <c15:filteredLineSeries>
              <c15:ser>
                <c:idx val="31"/>
                <c:order val="3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Data'!$AG$3</c15:sqref>
                        </c15:formulaRef>
                      </c:ext>
                    </c:extLst>
                    <c:strCache>
                      <c:ptCount val="1"/>
                      <c:pt idx="0">
                        <c:v>Compared to FINAL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Data'!$AG$5:$AG$169</c15:sqref>
                        </c15:formulaRef>
                      </c:ext>
                    </c:extLst>
                    <c:numCache>
                      <c:formatCode>0.0%</c:formatCode>
                      <c:ptCount val="165"/>
                      <c:pt idx="1">
                        <c:v>0.87799413351635902</c:v>
                      </c:pt>
                      <c:pt idx="2">
                        <c:v>0.87799413351635902</c:v>
                      </c:pt>
                      <c:pt idx="3">
                        <c:v>0.86824085320189726</c:v>
                      </c:pt>
                      <c:pt idx="4">
                        <c:v>0.87542766564617736</c:v>
                      </c:pt>
                      <c:pt idx="5">
                        <c:v>0.87895564811838545</c:v>
                      </c:pt>
                      <c:pt idx="6">
                        <c:v>0.88701449373051144</c:v>
                      </c:pt>
                      <c:pt idx="7">
                        <c:v>0.88701449373051144</c:v>
                      </c:pt>
                      <c:pt idx="8">
                        <c:v>0.88701449373051144</c:v>
                      </c:pt>
                      <c:pt idx="9">
                        <c:v>0.92056008757030416</c:v>
                      </c:pt>
                      <c:pt idx="10">
                        <c:v>0.91795249326072992</c:v>
                      </c:pt>
                      <c:pt idx="11">
                        <c:v>0.92362551048539265</c:v>
                      </c:pt>
                      <c:pt idx="12">
                        <c:v>0.9297371028305772</c:v>
                      </c:pt>
                      <c:pt idx="13">
                        <c:v>0.93383866700432527</c:v>
                      </c:pt>
                      <c:pt idx="14">
                        <c:v>0.93383866700432527</c:v>
                      </c:pt>
                      <c:pt idx="15">
                        <c:v>0.93383866700432527</c:v>
                      </c:pt>
                      <c:pt idx="16">
                        <c:v>0.9386643171755279</c:v>
                      </c:pt>
                      <c:pt idx="17">
                        <c:v>0.94430688056686329</c:v>
                      </c:pt>
                      <c:pt idx="18">
                        <c:v>0.94998990308711817</c:v>
                      </c:pt>
                      <c:pt idx="19">
                        <c:v>0.95182170958971568</c:v>
                      </c:pt>
                      <c:pt idx="20">
                        <c:v>0.95492497216431471</c:v>
                      </c:pt>
                      <c:pt idx="21">
                        <c:v>0.95492497216431471</c:v>
                      </c:pt>
                      <c:pt idx="22">
                        <c:v>0.95492497216431471</c:v>
                      </c:pt>
                      <c:pt idx="23">
                        <c:v>0.95527777390074065</c:v>
                      </c:pt>
                      <c:pt idx="24">
                        <c:v>0.97781066500667946</c:v>
                      </c:pt>
                      <c:pt idx="25">
                        <c:v>0.98321857268525192</c:v>
                      </c:pt>
                      <c:pt idx="26">
                        <c:v>0.98857078495383077</c:v>
                      </c:pt>
                      <c:pt idx="27">
                        <c:v>0.99184371269146621</c:v>
                      </c:pt>
                      <c:pt idx="28">
                        <c:v>0.99184371269146621</c:v>
                      </c:pt>
                      <c:pt idx="29">
                        <c:v>0.99184371269146621</c:v>
                      </c:pt>
                      <c:pt idx="30">
                        <c:v>0.99569256066772871</c:v>
                      </c:pt>
                      <c:pt idx="31">
                        <c:v>0.99853877401655211</c:v>
                      </c:pt>
                      <c:pt idx="32">
                        <c:v>1.0019671296776653</c:v>
                      </c:pt>
                      <c:pt idx="33">
                        <c:v>1.0069625756005363</c:v>
                      </c:pt>
                      <c:pt idx="34">
                        <c:v>1.0112198688982603</c:v>
                      </c:pt>
                      <c:pt idx="35">
                        <c:v>1.0112198688982603</c:v>
                      </c:pt>
                      <c:pt idx="36">
                        <c:v>1.0112198688982603</c:v>
                      </c:pt>
                      <c:pt idx="37">
                        <c:v>1.0166305061101371</c:v>
                      </c:pt>
                      <c:pt idx="38">
                        <c:v>1.0216117966358336</c:v>
                      </c:pt>
                      <c:pt idx="39">
                        <c:v>1.0232367068743009</c:v>
                      </c:pt>
                      <c:pt idx="40">
                        <c:v>1.022191702521597</c:v>
                      </c:pt>
                      <c:pt idx="41">
                        <c:v>1.0277422609624831</c:v>
                      </c:pt>
                      <c:pt idx="42">
                        <c:v>1.0277422609624831</c:v>
                      </c:pt>
                      <c:pt idx="43">
                        <c:v>1.0277422609624831</c:v>
                      </c:pt>
                      <c:pt idx="44">
                        <c:v>1.031219750788668</c:v>
                      </c:pt>
                      <c:pt idx="45">
                        <c:v>1.0337485678269085</c:v>
                      </c:pt>
                      <c:pt idx="46">
                        <c:v>1.035504523115822</c:v>
                      </c:pt>
                      <c:pt idx="47">
                        <c:v>1.0404328100506268</c:v>
                      </c:pt>
                      <c:pt idx="48">
                        <c:v>1.0428369749805098</c:v>
                      </c:pt>
                      <c:pt idx="49">
                        <c:v>1.0428369749805098</c:v>
                      </c:pt>
                      <c:pt idx="50">
                        <c:v>1.0428369749805098</c:v>
                      </c:pt>
                      <c:pt idx="51">
                        <c:v>1.0486091007666878</c:v>
                      </c:pt>
                      <c:pt idx="52">
                        <c:v>1.0554059876151927</c:v>
                      </c:pt>
                      <c:pt idx="53">
                        <c:v>1.0569698637033211</c:v>
                      </c:pt>
                      <c:pt idx="54">
                        <c:v>1.0523839573268905</c:v>
                      </c:pt>
                      <c:pt idx="55">
                        <c:v>1.0509356773205589</c:v>
                      </c:pt>
                      <c:pt idx="56">
                        <c:v>1.0509356773205589</c:v>
                      </c:pt>
                      <c:pt idx="57">
                        <c:v>1.0509356773205589</c:v>
                      </c:pt>
                      <c:pt idx="58">
                        <c:v>1.0509356773205589</c:v>
                      </c:pt>
                      <c:pt idx="59">
                        <c:v>1.0499895826959922</c:v>
                      </c:pt>
                      <c:pt idx="60">
                        <c:v>1.0498337504352186</c:v>
                      </c:pt>
                      <c:pt idx="61">
                        <c:v>1.0467370963124341</c:v>
                      </c:pt>
                      <c:pt idx="62">
                        <c:v>1.0469738655598677</c:v>
                      </c:pt>
                      <c:pt idx="63">
                        <c:v>1.0469738655598677</c:v>
                      </c:pt>
                      <c:pt idx="64">
                        <c:v>1.0469738655598677</c:v>
                      </c:pt>
                      <c:pt idx="65">
                        <c:v>1.0475050295595731</c:v>
                      </c:pt>
                      <c:pt idx="66">
                        <c:v>1.0428325221390744</c:v>
                      </c:pt>
                      <c:pt idx="67">
                        <c:v>1.0403914652793573</c:v>
                      </c:pt>
                      <c:pt idx="68">
                        <c:v>1.0372541349785718</c:v>
                      </c:pt>
                      <c:pt idx="69">
                        <c:v>1.0348925126948529</c:v>
                      </c:pt>
                      <c:pt idx="70">
                        <c:v>1.0348925126948529</c:v>
                      </c:pt>
                      <c:pt idx="71">
                        <c:v>1.0348925126948529</c:v>
                      </c:pt>
                      <c:pt idx="72">
                        <c:v>1.0337230845714778</c:v>
                      </c:pt>
                      <c:pt idx="73">
                        <c:v>1.0308001538651188</c:v>
                      </c:pt>
                      <c:pt idx="74">
                        <c:v>0.99940331950421268</c:v>
                      </c:pt>
                      <c:pt idx="75">
                        <c:v>1.0136504042652794</c:v>
                      </c:pt>
                      <c:pt idx="76">
                        <c:v>1.0137093615689128</c:v>
                      </c:pt>
                      <c:pt idx="77">
                        <c:v>1.0137093615689128</c:v>
                      </c:pt>
                      <c:pt idx="78">
                        <c:v>1.0137093615689128</c:v>
                      </c:pt>
                      <c:pt idx="79">
                        <c:v>1.013627581785288</c:v>
                      </c:pt>
                      <c:pt idx="80">
                        <c:v>1.014071884846458</c:v>
                      </c:pt>
                      <c:pt idx="81">
                        <c:v>1.0144591812235753</c:v>
                      </c:pt>
                      <c:pt idx="82">
                        <c:v>1.0148339223632339</c:v>
                      </c:pt>
                      <c:pt idx="83">
                        <c:v>1.0142135468296241</c:v>
                      </c:pt>
                      <c:pt idx="84">
                        <c:v>1.0142135468296241</c:v>
                      </c:pt>
                      <c:pt idx="85">
                        <c:v>1.0142135468296241</c:v>
                      </c:pt>
                      <c:pt idx="86">
                        <c:v>1.014276666549681</c:v>
                      </c:pt>
                      <c:pt idx="87">
                        <c:v>1.0132656121624912</c:v>
                      </c:pt>
                      <c:pt idx="88">
                        <c:v>1.0131396336430816</c:v>
                      </c:pt>
                      <c:pt idx="89">
                        <c:v>1.0127829065509306</c:v>
                      </c:pt>
                      <c:pt idx="90">
                        <c:v>1.0042865695243339</c:v>
                      </c:pt>
                      <c:pt idx="91">
                        <c:v>1.0042865695243339</c:v>
                      </c:pt>
                      <c:pt idx="92">
                        <c:v>1.0042865695243339</c:v>
                      </c:pt>
                      <c:pt idx="93">
                        <c:v>1.0042865695243339</c:v>
                      </c:pt>
                      <c:pt idx="94">
                        <c:v>1.0037630712568968</c:v>
                      </c:pt>
                      <c:pt idx="95">
                        <c:v>1.0037748627176235</c:v>
                      </c:pt>
                      <c:pt idx="96">
                        <c:v>1.0040052095186609</c:v>
                      </c:pt>
                      <c:pt idx="97">
                        <c:v>1.0037878197267853</c:v>
                      </c:pt>
                      <c:pt idx="98">
                        <c:v>1.0037878197267853</c:v>
                      </c:pt>
                      <c:pt idx="99">
                        <c:v>1.0037878197267853</c:v>
                      </c:pt>
                      <c:pt idx="100">
                        <c:v>1.0034568637494852</c:v>
                      </c:pt>
                      <c:pt idx="101">
                        <c:v>1.0031262933806588</c:v>
                      </c:pt>
                      <c:pt idx="102">
                        <c:v>1.0025634430372408</c:v>
                      </c:pt>
                      <c:pt idx="103">
                        <c:v>1.0019711422635176</c:v>
                      </c:pt>
                      <c:pt idx="104">
                        <c:v>1.0019510505996265</c:v>
                      </c:pt>
                      <c:pt idx="105">
                        <c:v>1.0019510505996265</c:v>
                      </c:pt>
                      <c:pt idx="106">
                        <c:v>1.0019510505996265</c:v>
                      </c:pt>
                      <c:pt idx="107">
                        <c:v>1.0015095188909102</c:v>
                      </c:pt>
                      <c:pt idx="108">
                        <c:v>1.001304918061922</c:v>
                      </c:pt>
                      <c:pt idx="109">
                        <c:v>1.0009253954284956</c:v>
                      </c:pt>
                      <c:pt idx="110">
                        <c:v>1.0012812686916364</c:v>
                      </c:pt>
                      <c:pt idx="111">
                        <c:v>1.0012812686916364</c:v>
                      </c:pt>
                      <c:pt idx="112">
                        <c:v>1.0012812686916364</c:v>
                      </c:pt>
                      <c:pt idx="113">
                        <c:v>1.0012812686916364</c:v>
                      </c:pt>
                      <c:pt idx="114">
                        <c:v>1.0013194316157363</c:v>
                      </c:pt>
                      <c:pt idx="115">
                        <c:v>1.0013724931890062</c:v>
                      </c:pt>
                      <c:pt idx="116">
                        <c:v>1.0009977212622438</c:v>
                      </c:pt>
                      <c:pt idx="117">
                        <c:v>1.0009899629121051</c:v>
                      </c:pt>
                      <c:pt idx="118">
                        <c:v>1.000915152302527</c:v>
                      </c:pt>
                      <c:pt idx="119">
                        <c:v>1.000915152302527</c:v>
                      </c:pt>
                      <c:pt idx="120">
                        <c:v>1.000915152302527</c:v>
                      </c:pt>
                      <c:pt idx="121">
                        <c:v>1.0021327871294743</c:v>
                      </c:pt>
                      <c:pt idx="122">
                        <c:v>1.0021327871294743</c:v>
                      </c:pt>
                      <c:pt idx="123">
                        <c:v>1.0022159995396589</c:v>
                      </c:pt>
                      <c:pt idx="124">
                        <c:v>1.0025718728027997</c:v>
                      </c:pt>
                      <c:pt idx="125">
                        <c:v>1.0025718728027997</c:v>
                      </c:pt>
                      <c:pt idx="126">
                        <c:v>1.0025718728027997</c:v>
                      </c:pt>
                      <c:pt idx="127">
                        <c:v>1.0025718728027997</c:v>
                      </c:pt>
                      <c:pt idx="128">
                        <c:v>1.0025939625497224</c:v>
                      </c:pt>
                      <c:pt idx="129">
                        <c:v>1.0029598980645975</c:v>
                      </c:pt>
                      <c:pt idx="130">
                        <c:v>1.0022678049990967</c:v>
                      </c:pt>
                      <c:pt idx="131">
                        <c:v>1.0022852520507777</c:v>
                      </c:pt>
                      <c:pt idx="132">
                        <c:v>1.0022941628648327</c:v>
                      </c:pt>
                      <c:pt idx="133">
                        <c:v>1.0022941628648327</c:v>
                      </c:pt>
                      <c:pt idx="134">
                        <c:v>1.0022941628648327</c:v>
                      </c:pt>
                      <c:pt idx="135">
                        <c:v>1.0022661773875468</c:v>
                      </c:pt>
                      <c:pt idx="136">
                        <c:v>1.0020098121485921</c:v>
                      </c:pt>
                      <c:pt idx="137">
                        <c:v>1.0020098121485921</c:v>
                      </c:pt>
                      <c:pt idx="138">
                        <c:v>1.0020098121485921</c:v>
                      </c:pt>
                      <c:pt idx="139">
                        <c:v>1.0020098121485921</c:v>
                      </c:pt>
                      <c:pt idx="140">
                        <c:v>1.0020098121485921</c:v>
                      </c:pt>
                      <c:pt idx="141">
                        <c:v>1.0020098121485921</c:v>
                      </c:pt>
                      <c:pt idx="142">
                        <c:v>1.0018812021014916</c:v>
                      </c:pt>
                      <c:pt idx="143">
                        <c:v>1.0016232772391738</c:v>
                      </c:pt>
                      <c:pt idx="144">
                        <c:v>1.0019717872533407</c:v>
                      </c:pt>
                      <c:pt idx="145">
                        <c:v>1.0019081133654166</c:v>
                      </c:pt>
                      <c:pt idx="146">
                        <c:v>1.0018494870231482</c:v>
                      </c:pt>
                      <c:pt idx="147">
                        <c:v>1.0018494870231482</c:v>
                      </c:pt>
                      <c:pt idx="148">
                        <c:v>1.0018494870231482</c:v>
                      </c:pt>
                      <c:pt idx="149">
                        <c:v>1.0018493392450505</c:v>
                      </c:pt>
                      <c:pt idx="150">
                        <c:v>1.0017874317672026</c:v>
                      </c:pt>
                      <c:pt idx="151">
                        <c:v>1.0017743464784421</c:v>
                      </c:pt>
                      <c:pt idx="152">
                        <c:v>1.0017743464784421</c:v>
                      </c:pt>
                      <c:pt idx="153">
                        <c:v>1.0012189979259647</c:v>
                      </c:pt>
                      <c:pt idx="154">
                        <c:v>1.0012189979259647</c:v>
                      </c:pt>
                      <c:pt idx="155">
                        <c:v>1.0012189979259647</c:v>
                      </c:pt>
                      <c:pt idx="156">
                        <c:v>0.99986739789178303</c:v>
                      </c:pt>
                      <c:pt idx="157">
                        <c:v>0.99986003464280881</c:v>
                      </c:pt>
                      <c:pt idx="158">
                        <c:v>0.99997648173146447</c:v>
                      </c:pt>
                      <c:pt idx="159">
                        <c:v>1.0003249917456312</c:v>
                      </c:pt>
                      <c:pt idx="160">
                        <c:v>1.0003249917456312</c:v>
                      </c:pt>
                      <c:pt idx="161">
                        <c:v>1.0003249917456312</c:v>
                      </c:pt>
                      <c:pt idx="162">
                        <c:v>1.0003249917456312</c:v>
                      </c:pt>
                      <c:pt idx="163">
                        <c:v>1.0003249917456312</c:v>
                      </c:pt>
                      <c:pt idx="164">
                        <c:v>1.0003308074295247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F-3F95-42EA-B554-2F3B962D5675}"/>
                  </c:ext>
                </c:extLst>
              </c15:ser>
            </c15:filteredLineSeries>
            <c15:filteredLineSeries>
              <c15:ser>
                <c:idx val="32"/>
                <c:order val="3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Data'!$AH$3</c15:sqref>
                        </c15:formulaRef>
                      </c:ext>
                    </c:extLst>
                    <c:strCache>
                      <c:ptCount val="1"/>
                      <c:pt idx="0">
                        <c:v>Indicated End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Data'!$AH$5:$AH$169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65"/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43010533.998772345</c:v>
                      </c:pt>
                      <c:pt idx="8">
                        <c:v>43010533.998772345</c:v>
                      </c:pt>
                      <c:pt idx="9">
                        <c:v>41898388.753525414</c:v>
                      </c:pt>
                      <c:pt idx="10">
                        <c:v>42896501.027113177</c:v>
                      </c:pt>
                      <c:pt idx="11">
                        <c:v>43585853.327983275</c:v>
                      </c:pt>
                      <c:pt idx="12">
                        <c:v>43406462.834638581</c:v>
                      </c:pt>
                      <c:pt idx="13">
                        <c:v>43215814.921715036</c:v>
                      </c:pt>
                      <c:pt idx="14">
                        <c:v>43215814.921715036</c:v>
                      </c:pt>
                      <c:pt idx="15">
                        <c:v>43484724.155047141</c:v>
                      </c:pt>
                      <c:pt idx="16">
                        <c:v>43305256.156231105</c:v>
                      </c:pt>
                      <c:pt idx="17">
                        <c:v>43339420.639858596</c:v>
                      </c:pt>
                      <c:pt idx="18">
                        <c:v>43169918.992538087</c:v>
                      </c:pt>
                      <c:pt idx="19">
                        <c:v>43444191.568003282</c:v>
                      </c:pt>
                      <c:pt idx="20">
                        <c:v>43303009.027273275</c:v>
                      </c:pt>
                      <c:pt idx="21">
                        <c:v>43303009.027273275</c:v>
                      </c:pt>
                      <c:pt idx="22">
                        <c:v>43577994.243551411</c:v>
                      </c:pt>
                      <c:pt idx="23">
                        <c:v>43822150.764652617</c:v>
                      </c:pt>
                      <c:pt idx="24">
                        <c:v>43183762.349034674</c:v>
                      </c:pt>
                      <c:pt idx="25">
                        <c:v>42710469.641873859</c:v>
                      </c:pt>
                      <c:pt idx="26">
                        <c:v>42786025.992033936</c:v>
                      </c:pt>
                      <c:pt idx="27">
                        <c:v>42644838.857951574</c:v>
                      </c:pt>
                      <c:pt idx="28">
                        <c:v>42644838.857951574</c:v>
                      </c:pt>
                      <c:pt idx="29">
                        <c:v>42909590.377409644</c:v>
                      </c:pt>
                      <c:pt idx="30">
                        <c:v>42868439.391949974</c:v>
                      </c:pt>
                      <c:pt idx="31">
                        <c:v>42936904.841002502</c:v>
                      </c:pt>
                      <c:pt idx="32">
                        <c:v>42969803.194891885</c:v>
                      </c:pt>
                      <c:pt idx="33">
                        <c:v>43403828.184909873</c:v>
                      </c:pt>
                      <c:pt idx="34">
                        <c:v>43221095.593798399</c:v>
                      </c:pt>
                      <c:pt idx="35">
                        <c:v>43221095.593798399</c:v>
                      </c:pt>
                      <c:pt idx="36">
                        <c:v>43364506.353871793</c:v>
                      </c:pt>
                      <c:pt idx="37">
                        <c:v>43089709.453647085</c:v>
                      </c:pt>
                      <c:pt idx="38">
                        <c:v>42969050.704538696</c:v>
                      </c:pt>
                      <c:pt idx="39">
                        <c:v>42903192.482316695</c:v>
                      </c:pt>
                      <c:pt idx="40">
                        <c:v>43131693.322533585</c:v>
                      </c:pt>
                      <c:pt idx="41">
                        <c:v>42898750.693301916</c:v>
                      </c:pt>
                      <c:pt idx="42">
                        <c:v>42898750.693301916</c:v>
                      </c:pt>
                      <c:pt idx="43">
                        <c:v>43112120.735898621</c:v>
                      </c:pt>
                      <c:pt idx="44">
                        <c:v>42907069.541831963</c:v>
                      </c:pt>
                      <c:pt idx="45">
                        <c:v>42908657.6857315</c:v>
                      </c:pt>
                      <c:pt idx="46">
                        <c:v>43012531.085794397</c:v>
                      </c:pt>
                      <c:pt idx="47">
                        <c:v>42907894.578822158</c:v>
                      </c:pt>
                      <c:pt idx="48">
                        <c:v>42808974.366136521</c:v>
                      </c:pt>
                      <c:pt idx="49">
                        <c:v>42808974.366136521</c:v>
                      </c:pt>
                      <c:pt idx="50">
                        <c:v>42990265.147472255</c:v>
                      </c:pt>
                      <c:pt idx="51">
                        <c:v>42791576.848982356</c:v>
                      </c:pt>
                      <c:pt idx="52">
                        <c:v>42435330.172041267</c:v>
                      </c:pt>
                      <c:pt idx="53">
                        <c:v>42383099.857778132</c:v>
                      </c:pt>
                      <c:pt idx="54">
                        <c:v>42605468.059289955</c:v>
                      </c:pt>
                      <c:pt idx="55">
                        <c:v>42664182.068988428</c:v>
                      </c:pt>
                      <c:pt idx="56">
                        <c:v>42664182.068988428</c:v>
                      </c:pt>
                      <c:pt idx="57">
                        <c:v>42664182.068988428</c:v>
                      </c:pt>
                      <c:pt idx="58">
                        <c:v>42555769.848850951</c:v>
                      </c:pt>
                      <c:pt idx="59">
                        <c:v>42455548.326051176</c:v>
                      </c:pt>
                      <c:pt idx="60">
                        <c:v>42547350.636691377</c:v>
                      </c:pt>
                      <c:pt idx="61">
                        <c:v>42646870.821014315</c:v>
                      </c:pt>
                      <c:pt idx="62">
                        <c:v>42637226.38972348</c:v>
                      </c:pt>
                      <c:pt idx="63">
                        <c:v>42637226.38972348</c:v>
                      </c:pt>
                      <c:pt idx="64">
                        <c:v>42535586.994987398</c:v>
                      </c:pt>
                      <c:pt idx="65">
                        <c:v>42429085.069583781</c:v>
                      </c:pt>
                      <c:pt idx="66">
                        <c:v>42431442.940843455</c:v>
                      </c:pt>
                      <c:pt idx="67">
                        <c:v>42551516.681380041</c:v>
                      </c:pt>
                      <c:pt idx="68">
                        <c:v>42636928.500568114</c:v>
                      </c:pt>
                      <c:pt idx="69">
                        <c:v>42734225.871281587</c:v>
                      </c:pt>
                      <c:pt idx="70">
                        <c:v>42734225.871281587</c:v>
                      </c:pt>
                      <c:pt idx="71">
                        <c:v>42077357.586255707</c:v>
                      </c:pt>
                      <c:pt idx="72">
                        <c:v>42632758.015913986</c:v>
                      </c:pt>
                      <c:pt idx="73">
                        <c:v>42276784.211367458</c:v>
                      </c:pt>
                      <c:pt idx="74">
                        <c:v>43604694.070476629</c:v>
                      </c:pt>
                      <c:pt idx="75">
                        <c:v>43025455.479013689</c:v>
                      </c:pt>
                      <c:pt idx="76">
                        <c:v>43022953.119916685</c:v>
                      </c:pt>
                      <c:pt idx="77">
                        <c:v>43022953.119916685</c:v>
                      </c:pt>
                      <c:pt idx="78">
                        <c:v>43063620.04237283</c:v>
                      </c:pt>
                      <c:pt idx="79">
                        <c:v>43118426.654315375</c:v>
                      </c:pt>
                      <c:pt idx="80">
                        <c:v>43098226.361553632</c:v>
                      </c:pt>
                      <c:pt idx="81">
                        <c:v>43053334.228116505</c:v>
                      </c:pt>
                      <c:pt idx="82">
                        <c:v>43056018.750583895</c:v>
                      </c:pt>
                      <c:pt idx="83">
                        <c:v>43082355.315196946</c:v>
                      </c:pt>
                      <c:pt idx="84">
                        <c:v>43082355.315196946</c:v>
                      </c:pt>
                      <c:pt idx="85">
                        <c:v>43082355.315196946</c:v>
                      </c:pt>
                      <c:pt idx="86">
                        <c:v>43079674.245724909</c:v>
                      </c:pt>
                      <c:pt idx="87">
                        <c:v>43122659.908242248</c:v>
                      </c:pt>
                      <c:pt idx="88">
                        <c:v>43128021.981413461</c:v>
                      </c:pt>
                      <c:pt idx="89">
                        <c:v>43380738.859054379</c:v>
                      </c:pt>
                      <c:pt idx="90">
                        <c:v>43747743.047892511</c:v>
                      </c:pt>
                      <c:pt idx="91">
                        <c:v>43747743.047892511</c:v>
                      </c:pt>
                      <c:pt idx="92">
                        <c:v>43412427.401722416</c:v>
                      </c:pt>
                      <c:pt idx="93">
                        <c:v>43371605.67688404</c:v>
                      </c:pt>
                      <c:pt idx="94">
                        <c:v>43703912.742146105</c:v>
                      </c:pt>
                      <c:pt idx="95">
                        <c:v>43703399.396982916</c:v>
                      </c:pt>
                      <c:pt idx="96">
                        <c:v>43443205.987856291</c:v>
                      </c:pt>
                      <c:pt idx="97">
                        <c:v>43452614.459768891</c:v>
                      </c:pt>
                      <c:pt idx="98">
                        <c:v>43452614.459768891</c:v>
                      </c:pt>
                      <c:pt idx="99">
                        <c:v>43452614.609202862</c:v>
                      </c:pt>
                      <c:pt idx="100">
                        <c:v>43451124.841660507</c:v>
                      </c:pt>
                      <c:pt idx="101">
                        <c:v>43465619.940095052</c:v>
                      </c:pt>
                      <c:pt idx="102">
                        <c:v>43493960.749155551</c:v>
                      </c:pt>
                      <c:pt idx="103">
                        <c:v>43520564.316343918</c:v>
                      </c:pt>
                      <c:pt idx="104">
                        <c:v>43521437.014216803</c:v>
                      </c:pt>
                      <c:pt idx="105">
                        <c:v>43521437.014216803</c:v>
                      </c:pt>
                      <c:pt idx="106">
                        <c:v>43486260.645092875</c:v>
                      </c:pt>
                      <c:pt idx="107">
                        <c:v>43495656.724501818</c:v>
                      </c:pt>
                      <c:pt idx="108">
                        <c:v>43495691.426641583</c:v>
                      </c:pt>
                      <c:pt idx="109">
                        <c:v>43504325.33621408</c:v>
                      </c:pt>
                      <c:pt idx="110">
                        <c:v>43465126.983617894</c:v>
                      </c:pt>
                      <c:pt idx="111">
                        <c:v>43465126.983617894</c:v>
                      </c:pt>
                      <c:pt idx="112">
                        <c:v>43465126.983617894</c:v>
                      </c:pt>
                      <c:pt idx="113">
                        <c:v>43457972.750113294</c:v>
                      </c:pt>
                      <c:pt idx="114">
                        <c:v>43454243.936711982</c:v>
                      </c:pt>
                      <c:pt idx="115">
                        <c:v>43452776.520182639</c:v>
                      </c:pt>
                      <c:pt idx="116">
                        <c:v>43468218.554116696</c:v>
                      </c:pt>
                      <c:pt idx="117">
                        <c:v>43367955.392587513</c:v>
                      </c:pt>
                      <c:pt idx="118">
                        <c:v>43371196.809376545</c:v>
                      </c:pt>
                      <c:pt idx="119">
                        <c:v>43371196.809376545</c:v>
                      </c:pt>
                      <c:pt idx="120">
                        <c:v>43368826.019010812</c:v>
                      </c:pt>
                      <c:pt idx="121">
                        <c:v>43292182.091228969</c:v>
                      </c:pt>
                      <c:pt idx="122">
                        <c:v>43286694.27557157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0-3F95-42EA-B554-2F3B962D5675}"/>
                  </c:ext>
                </c:extLst>
              </c15:ser>
            </c15:filteredLineSeries>
            <c15:filteredLineSeries>
              <c15:ser>
                <c:idx val="33"/>
                <c:order val="3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Data'!$AI$3</c15:sqref>
                        </c15:formulaRef>
                      </c:ext>
                    </c:extLst>
                    <c:strCache>
                      <c:ptCount val="1"/>
                      <c:pt idx="0">
                        <c:v>Average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Data'!$AI$5:$AI$169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65"/>
                      <c:pt idx="11">
                        <c:v>42880362.221233308</c:v>
                      </c:pt>
                      <c:pt idx="12">
                        <c:v>42959547.988406561</c:v>
                      </c:pt>
                      <c:pt idx="13">
                        <c:v>43000604.17299509</c:v>
                      </c:pt>
                      <c:pt idx="14">
                        <c:v>43264089.406633019</c:v>
                      </c:pt>
                      <c:pt idx="15">
                        <c:v>43381734.032219812</c:v>
                      </c:pt>
                      <c:pt idx="16">
                        <c:v>43325614.597869381</c:v>
                      </c:pt>
                      <c:pt idx="17">
                        <c:v>43312206.158913389</c:v>
                      </c:pt>
                      <c:pt idx="18">
                        <c:v>43303026.973077998</c:v>
                      </c:pt>
                      <c:pt idx="19">
                        <c:v>43348702.302335642</c:v>
                      </c:pt>
                      <c:pt idx="20">
                        <c:v>43312359.276780874</c:v>
                      </c:pt>
                      <c:pt idx="21">
                        <c:v>43311909.850989297</c:v>
                      </c:pt>
                      <c:pt idx="22">
                        <c:v>43359624.571727857</c:v>
                      </c:pt>
                      <c:pt idx="23">
                        <c:v>43490070.926150769</c:v>
                      </c:pt>
                      <c:pt idx="24">
                        <c:v>43437985.082357049</c:v>
                      </c:pt>
                      <c:pt idx="25">
                        <c:v>43319477.205277167</c:v>
                      </c:pt>
                      <c:pt idx="26">
                        <c:v>43216080.598229304</c:v>
                      </c:pt>
                      <c:pt idx="27">
                        <c:v>43029449.521109328</c:v>
                      </c:pt>
                      <c:pt idx="28">
                        <c:v>42793987.139769122</c:v>
                      </c:pt>
                      <c:pt idx="29">
                        <c:v>42739152.745444119</c:v>
                      </c:pt>
                      <c:pt idx="30">
                        <c:v>42770746.695459343</c:v>
                      </c:pt>
                      <c:pt idx="31">
                        <c:v>42800922.465253055</c:v>
                      </c:pt>
                      <c:pt idx="32">
                        <c:v>42865915.33264111</c:v>
                      </c:pt>
                      <c:pt idx="33">
                        <c:v>43017713.198032774</c:v>
                      </c:pt>
                      <c:pt idx="34">
                        <c:v>43080014.241310522</c:v>
                      </c:pt>
                      <c:pt idx="35">
                        <c:v>43150545.481680214</c:v>
                      </c:pt>
                      <c:pt idx="36">
                        <c:v>43236065.784254067</c:v>
                      </c:pt>
                      <c:pt idx="37">
                        <c:v>43260047.03600511</c:v>
                      </c:pt>
                      <c:pt idx="38">
                        <c:v>43173091.539930873</c:v>
                      </c:pt>
                      <c:pt idx="39">
                        <c:v>43109510.917634532</c:v>
                      </c:pt>
                      <c:pt idx="40">
                        <c:v>43091630.463381574</c:v>
                      </c:pt>
                      <c:pt idx="41">
                        <c:v>42998479.331267595</c:v>
                      </c:pt>
                      <c:pt idx="42">
                        <c:v>42960287.579198562</c:v>
                      </c:pt>
                      <c:pt idx="43">
                        <c:v>42988901.585470542</c:v>
                      </c:pt>
                      <c:pt idx="44">
                        <c:v>42989676.997373596</c:v>
                      </c:pt>
                      <c:pt idx="45">
                        <c:v>42945069.870013185</c:v>
                      </c:pt>
                      <c:pt idx="46">
                        <c:v>42967825.948511675</c:v>
                      </c:pt>
                      <c:pt idx="47">
                        <c:v>42969654.725615725</c:v>
                      </c:pt>
                      <c:pt idx="48">
                        <c:v>42909025.451663308</c:v>
                      </c:pt>
                      <c:pt idx="49">
                        <c:v>42889406.416524217</c:v>
                      </c:pt>
                      <c:pt idx="50">
                        <c:v>42905727.908872373</c:v>
                      </c:pt>
                      <c:pt idx="51">
                        <c:v>42861537.061509967</c:v>
                      </c:pt>
                      <c:pt idx="52">
                        <c:v>42767024.180153787</c:v>
                      </c:pt>
                      <c:pt idx="53">
                        <c:v>42681849.278482109</c:v>
                      </c:pt>
                      <c:pt idx="54">
                        <c:v>42641148.017112799</c:v>
                      </c:pt>
                      <c:pt idx="55">
                        <c:v>42575931.401416026</c:v>
                      </c:pt>
                      <c:pt idx="56">
                        <c:v>42550452.445417248</c:v>
                      </c:pt>
                      <c:pt idx="57">
                        <c:v>42596222.824806675</c:v>
                      </c:pt>
                      <c:pt idx="58">
                        <c:v>42630756.823021233</c:v>
                      </c:pt>
                      <c:pt idx="59">
                        <c:v>42600772.876373485</c:v>
                      </c:pt>
                      <c:pt idx="60">
                        <c:v>42577406.589914069</c:v>
                      </c:pt>
                      <c:pt idx="61">
                        <c:v>42573944.340319246</c:v>
                      </c:pt>
                      <c:pt idx="62">
                        <c:v>42568553.204466261</c:v>
                      </c:pt>
                      <c:pt idx="63">
                        <c:v>42584844.512640759</c:v>
                      </c:pt>
                      <c:pt idx="64">
                        <c:v>42600852.246428005</c:v>
                      </c:pt>
                      <c:pt idx="65">
                        <c:v>42577199.133006491</c:v>
                      </c:pt>
                      <c:pt idx="66">
                        <c:v>42534113.556972317</c:v>
                      </c:pt>
                      <c:pt idx="67">
                        <c:v>42516971.615303628</c:v>
                      </c:pt>
                      <c:pt idx="68">
                        <c:v>42516912.037472561</c:v>
                      </c:pt>
                      <c:pt idx="69">
                        <c:v>42556639.8127314</c:v>
                      </c:pt>
                      <c:pt idx="70">
                        <c:v>42617667.973070964</c:v>
                      </c:pt>
                      <c:pt idx="71">
                        <c:v>42546850.90215341</c:v>
                      </c:pt>
                      <c:pt idx="72">
                        <c:v>42563099.169060193</c:v>
                      </c:pt>
                      <c:pt idx="73">
                        <c:v>42491070.311220065</c:v>
                      </c:pt>
                      <c:pt idx="74">
                        <c:v>42665163.951059073</c:v>
                      </c:pt>
                      <c:pt idx="75">
                        <c:v>42723409.872605488</c:v>
                      </c:pt>
                      <c:pt idx="76">
                        <c:v>42912528.979337685</c:v>
                      </c:pt>
                      <c:pt idx="77">
                        <c:v>42990568.000138223</c:v>
                      </c:pt>
                      <c:pt idx="78">
                        <c:v>43147935.166339301</c:v>
                      </c:pt>
                      <c:pt idx="79">
                        <c:v>43050681.683107056</c:v>
                      </c:pt>
                      <c:pt idx="80">
                        <c:v>43065235.859615043</c:v>
                      </c:pt>
                      <c:pt idx="81">
                        <c:v>43071312.081255004</c:v>
                      </c:pt>
                      <c:pt idx="82">
                        <c:v>43077925.207388446</c:v>
                      </c:pt>
                      <c:pt idx="83">
                        <c:v>43081672.261953272</c:v>
                      </c:pt>
                      <c:pt idx="84">
                        <c:v>43074457.994129583</c:v>
                      </c:pt>
                      <c:pt idx="85">
                        <c:v>43071283.784858249</c:v>
                      </c:pt>
                      <c:pt idx="86">
                        <c:v>43076551.78837993</c:v>
                      </c:pt>
                      <c:pt idx="87">
                        <c:v>43089880.019911602</c:v>
                      </c:pt>
                      <c:pt idx="88">
                        <c:v>43099013.353154905</c:v>
                      </c:pt>
                      <c:pt idx="89">
                        <c:v>43158690.061926387</c:v>
                      </c:pt>
                      <c:pt idx="90">
                        <c:v>43291767.608465508</c:v>
                      </c:pt>
                      <c:pt idx="91">
                        <c:v>43425381.368899025</c:v>
                      </c:pt>
                      <c:pt idx="92">
                        <c:v>43483334.867595054</c:v>
                      </c:pt>
                      <c:pt idx="93">
                        <c:v>43532051.606689177</c:v>
                      </c:pt>
                      <c:pt idx="94">
                        <c:v>43596686.383307517</c:v>
                      </c:pt>
                      <c:pt idx="95">
                        <c:v>43587817.653125599</c:v>
                      </c:pt>
                      <c:pt idx="96">
                        <c:v>43526910.241118357</c:v>
                      </c:pt>
                      <c:pt idx="97">
                        <c:v>43534947.652727649</c:v>
                      </c:pt>
                      <c:pt idx="98">
                        <c:v>43551149.409304619</c:v>
                      </c:pt>
                      <c:pt idx="99">
                        <c:v>43500889.782715969</c:v>
                      </c:pt>
                      <c:pt idx="100">
                        <c:v>43450434.871651486</c:v>
                      </c:pt>
                      <c:pt idx="101">
                        <c:v>43454917.662099242</c:v>
                      </c:pt>
                      <c:pt idx="102">
                        <c:v>43463186.919976577</c:v>
                      </c:pt>
                      <c:pt idx="103">
                        <c:v>43476776.891291574</c:v>
                      </c:pt>
                      <c:pt idx="104">
                        <c:v>43490541.372294374</c:v>
                      </c:pt>
                      <c:pt idx="105">
                        <c:v>43504603.806805626</c:v>
                      </c:pt>
                      <c:pt idx="106">
                        <c:v>43508731.947805189</c:v>
                      </c:pt>
                      <c:pt idx="107">
                        <c:v>43509071.142874442</c:v>
                      </c:pt>
                      <c:pt idx="108">
                        <c:v>43504096.564933978</c:v>
                      </c:pt>
                      <c:pt idx="109">
                        <c:v>43500674.229333438</c:v>
                      </c:pt>
                      <c:pt idx="110">
                        <c:v>43489412.22321365</c:v>
                      </c:pt>
                      <c:pt idx="111">
                        <c:v>43485185.490918651</c:v>
                      </c:pt>
                      <c:pt idx="112">
                        <c:v>43479079.542741872</c:v>
                      </c:pt>
                      <c:pt idx="113">
                        <c:v>43471535.807436213</c:v>
                      </c:pt>
                      <c:pt idx="114">
                        <c:v>43461519.527535781</c:v>
                      </c:pt>
                      <c:pt idx="115">
                        <c:v>43459049.434848741</c:v>
                      </c:pt>
                      <c:pt idx="116">
                        <c:v>43459667.7489485</c:v>
                      </c:pt>
                      <c:pt idx="117">
                        <c:v>43440233.430742428</c:v>
                      </c:pt>
                      <c:pt idx="118">
                        <c:v>43422878.242595077</c:v>
                      </c:pt>
                      <c:pt idx="119">
                        <c:v>43406268.817127988</c:v>
                      </c:pt>
                      <c:pt idx="120">
                        <c:v>43389478.716893621</c:v>
                      </c:pt>
                      <c:pt idx="121">
                        <c:v>43354271.424316071</c:v>
                      </c:pt>
                      <c:pt idx="122">
                        <c:v>43338019.200912893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1-3F95-42EA-B554-2F3B962D5675}"/>
                  </c:ext>
                </c:extLst>
              </c15:ser>
            </c15:filteredLineSeries>
            <c15:filteredLineSeries>
              <c15:ser>
                <c:idx val="34"/>
                <c:order val="3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Data'!$AJ$3</c15:sqref>
                        </c15:formulaRef>
                      </c:ext>
                    </c:extLst>
                    <c:strCache>
                      <c:ptCount val="1"/>
                      <c:pt idx="0">
                        <c:v>2023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Data'!$AJ$5:$AJ$169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65"/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234843.99877234548</c:v>
                      </c:pt>
                      <c:pt idx="8">
                        <c:v>234843.99877234548</c:v>
                      </c:pt>
                      <c:pt idx="9">
                        <c:v>-877301.24647458643</c:v>
                      </c:pt>
                      <c:pt idx="10">
                        <c:v>120811.02711317688</c:v>
                      </c:pt>
                      <c:pt idx="11">
                        <c:v>810163.32798327506</c:v>
                      </c:pt>
                      <c:pt idx="12">
                        <c:v>630772.83463858068</c:v>
                      </c:pt>
                      <c:pt idx="13">
                        <c:v>440124.92171503603</c:v>
                      </c:pt>
                      <c:pt idx="14">
                        <c:v>440124.92171503603</c:v>
                      </c:pt>
                      <c:pt idx="15">
                        <c:v>709034.15504714102</c:v>
                      </c:pt>
                      <c:pt idx="16">
                        <c:v>529566.15623110533</c:v>
                      </c:pt>
                      <c:pt idx="17">
                        <c:v>563730.63985859603</c:v>
                      </c:pt>
                      <c:pt idx="18">
                        <c:v>394228.99253808707</c:v>
                      </c:pt>
                      <c:pt idx="19">
                        <c:v>668501.56800328195</c:v>
                      </c:pt>
                      <c:pt idx="20">
                        <c:v>527319.02727327496</c:v>
                      </c:pt>
                      <c:pt idx="21">
                        <c:v>527319.02727327496</c:v>
                      </c:pt>
                      <c:pt idx="22">
                        <c:v>802304.24355141073</c:v>
                      </c:pt>
                      <c:pt idx="23">
                        <c:v>1046460.7646526173</c:v>
                      </c:pt>
                      <c:pt idx="24">
                        <c:v>408072.34903467447</c:v>
                      </c:pt>
                      <c:pt idx="25">
                        <c:v>-65220.358126141131</c:v>
                      </c:pt>
                      <c:pt idx="26">
                        <c:v>10335.992033936083</c:v>
                      </c:pt>
                      <c:pt idx="27">
                        <c:v>-130851.14204842597</c:v>
                      </c:pt>
                      <c:pt idx="28">
                        <c:v>-130851.14204842597</c:v>
                      </c:pt>
                      <c:pt idx="29">
                        <c:v>133900.37740964442</c:v>
                      </c:pt>
                      <c:pt idx="30">
                        <c:v>92749.391949974</c:v>
                      </c:pt>
                      <c:pt idx="31">
                        <c:v>161214.84100250155</c:v>
                      </c:pt>
                      <c:pt idx="32">
                        <c:v>194113.19489188492</c:v>
                      </c:pt>
                      <c:pt idx="33">
                        <c:v>628138.18490987271</c:v>
                      </c:pt>
                      <c:pt idx="34">
                        <c:v>445405.59379839897</c:v>
                      </c:pt>
                      <c:pt idx="35">
                        <c:v>445405.59379839897</c:v>
                      </c:pt>
                      <c:pt idx="36">
                        <c:v>588816.35387179255</c:v>
                      </c:pt>
                      <c:pt idx="37">
                        <c:v>314019.45364708453</c:v>
                      </c:pt>
                      <c:pt idx="38">
                        <c:v>193360.70453869551</c:v>
                      </c:pt>
                      <c:pt idx="39">
                        <c:v>127502.48231669515</c:v>
                      </c:pt>
                      <c:pt idx="40">
                        <c:v>356003.32253358513</c:v>
                      </c:pt>
                      <c:pt idx="41">
                        <c:v>123060.69330191612</c:v>
                      </c:pt>
                      <c:pt idx="42">
                        <c:v>123060.69330191612</c:v>
                      </c:pt>
                      <c:pt idx="43">
                        <c:v>336430.73589862138</c:v>
                      </c:pt>
                      <c:pt idx="44">
                        <c:v>131379.54183196276</c:v>
                      </c:pt>
                      <c:pt idx="45">
                        <c:v>132967.68573150039</c:v>
                      </c:pt>
                      <c:pt idx="46">
                        <c:v>236841.0857943967</c:v>
                      </c:pt>
                      <c:pt idx="47">
                        <c:v>132204.57882215828</c:v>
                      </c:pt>
                      <c:pt idx="48">
                        <c:v>33284.366136521101</c:v>
                      </c:pt>
                      <c:pt idx="49">
                        <c:v>33284.366136521101</c:v>
                      </c:pt>
                      <c:pt idx="50">
                        <c:v>214575.14747225493</c:v>
                      </c:pt>
                      <c:pt idx="51">
                        <c:v>15886.848982356489</c:v>
                      </c:pt>
                      <c:pt idx="52">
                        <c:v>-340359.82795873284</c:v>
                      </c:pt>
                      <c:pt idx="53">
                        <c:v>-392590.14222186804</c:v>
                      </c:pt>
                      <c:pt idx="54">
                        <c:v>-170221.9407100454</c:v>
                      </c:pt>
                      <c:pt idx="55">
                        <c:v>-111507.93101157248</c:v>
                      </c:pt>
                      <c:pt idx="56">
                        <c:v>-111507.93101157248</c:v>
                      </c:pt>
                      <c:pt idx="57">
                        <c:v>-111507.93101157248</c:v>
                      </c:pt>
                      <c:pt idx="58">
                        <c:v>-219920.1511490494</c:v>
                      </c:pt>
                      <c:pt idx="59">
                        <c:v>-320141.67394882441</c:v>
                      </c:pt>
                      <c:pt idx="60">
                        <c:v>-228339.36330862343</c:v>
                      </c:pt>
                      <c:pt idx="61">
                        <c:v>-128819.17898568511</c:v>
                      </c:pt>
                      <c:pt idx="62">
                        <c:v>-138463.61027652025</c:v>
                      </c:pt>
                      <c:pt idx="63">
                        <c:v>-138463.61027652025</c:v>
                      </c:pt>
                      <c:pt idx="64">
                        <c:v>-240103.00501260161</c:v>
                      </c:pt>
                      <c:pt idx="65">
                        <c:v>-346604.93041621894</c:v>
                      </c:pt>
                      <c:pt idx="66">
                        <c:v>-344247.05915654451</c:v>
                      </c:pt>
                      <c:pt idx="67">
                        <c:v>-224173.31861995906</c:v>
                      </c:pt>
                      <c:pt idx="68">
                        <c:v>-138761.49943188578</c:v>
                      </c:pt>
                      <c:pt idx="69">
                        <c:v>-41464.128718413413</c:v>
                      </c:pt>
                      <c:pt idx="70">
                        <c:v>-41464.128718413413</c:v>
                      </c:pt>
                      <c:pt idx="71">
                        <c:v>-698332.41374429315</c:v>
                      </c:pt>
                      <c:pt idx="72">
                        <c:v>-142931.98408601433</c:v>
                      </c:pt>
                      <c:pt idx="73">
                        <c:v>-498905.78863254189</c:v>
                      </c:pt>
                      <c:pt idx="74">
                        <c:v>829004.07047662884</c:v>
                      </c:pt>
                      <c:pt idx="75">
                        <c:v>249765.47901368886</c:v>
                      </c:pt>
                      <c:pt idx="76">
                        <c:v>247263.11991668493</c:v>
                      </c:pt>
                      <c:pt idx="77">
                        <c:v>247263.11991668493</c:v>
                      </c:pt>
                      <c:pt idx="78">
                        <c:v>287930.04237283021</c:v>
                      </c:pt>
                      <c:pt idx="79">
                        <c:v>342736.65431537479</c:v>
                      </c:pt>
                      <c:pt idx="80">
                        <c:v>322536.36155363172</c:v>
                      </c:pt>
                      <c:pt idx="81">
                        <c:v>277644.22811650485</c:v>
                      </c:pt>
                      <c:pt idx="82">
                        <c:v>280328.75058389455</c:v>
                      </c:pt>
                      <c:pt idx="83">
                        <c:v>306665.31519694626</c:v>
                      </c:pt>
                      <c:pt idx="84">
                        <c:v>306665.31519694626</c:v>
                      </c:pt>
                      <c:pt idx="85">
                        <c:v>306665.31519694626</c:v>
                      </c:pt>
                      <c:pt idx="86">
                        <c:v>303984.24572490901</c:v>
                      </c:pt>
                      <c:pt idx="87">
                        <c:v>346969.908242248</c:v>
                      </c:pt>
                      <c:pt idx="88">
                        <c:v>352331.98141346127</c:v>
                      </c:pt>
                      <c:pt idx="89">
                        <c:v>605048.85905437917</c:v>
                      </c:pt>
                      <c:pt idx="90">
                        <c:v>972053.04789251089</c:v>
                      </c:pt>
                      <c:pt idx="91">
                        <c:v>972053.04789251089</c:v>
                      </c:pt>
                      <c:pt idx="92">
                        <c:v>636737.40172241628</c:v>
                      </c:pt>
                      <c:pt idx="93">
                        <c:v>595915.67688404024</c:v>
                      </c:pt>
                      <c:pt idx="94">
                        <c:v>928222.74214610457</c:v>
                      </c:pt>
                      <c:pt idx="95">
                        <c:v>927709.3969829157</c:v>
                      </c:pt>
                      <c:pt idx="96">
                        <c:v>667515.98785629123</c:v>
                      </c:pt>
                      <c:pt idx="97">
                        <c:v>676924.45976889133</c:v>
                      </c:pt>
                      <c:pt idx="98">
                        <c:v>676924.45976889133</c:v>
                      </c:pt>
                      <c:pt idx="99">
                        <c:v>676924.60920286179</c:v>
                      </c:pt>
                      <c:pt idx="100">
                        <c:v>675434.84166050702</c:v>
                      </c:pt>
                      <c:pt idx="101">
                        <c:v>689929.94009505212</c:v>
                      </c:pt>
                      <c:pt idx="102">
                        <c:v>718270.7491555512</c:v>
                      </c:pt>
                      <c:pt idx="103">
                        <c:v>744874.31634391844</c:v>
                      </c:pt>
                      <c:pt idx="104">
                        <c:v>745747.01421680301</c:v>
                      </c:pt>
                      <c:pt idx="105">
                        <c:v>745747.01421680301</c:v>
                      </c:pt>
                      <c:pt idx="106">
                        <c:v>710570.64509287477</c:v>
                      </c:pt>
                      <c:pt idx="107">
                        <c:v>719966.72450181842</c:v>
                      </c:pt>
                      <c:pt idx="108">
                        <c:v>720001.42664158344</c:v>
                      </c:pt>
                      <c:pt idx="109">
                        <c:v>728635.33621408045</c:v>
                      </c:pt>
                      <c:pt idx="110">
                        <c:v>689436.98361789435</c:v>
                      </c:pt>
                      <c:pt idx="111">
                        <c:v>689436.98361789435</c:v>
                      </c:pt>
                      <c:pt idx="112">
                        <c:v>689436.98361789435</c:v>
                      </c:pt>
                      <c:pt idx="113">
                        <c:v>682282.75011329353</c:v>
                      </c:pt>
                      <c:pt idx="114">
                        <c:v>678553.93671198189</c:v>
                      </c:pt>
                      <c:pt idx="115">
                        <c:v>677086.52018263936</c:v>
                      </c:pt>
                      <c:pt idx="116">
                        <c:v>692528.55411669612</c:v>
                      </c:pt>
                      <c:pt idx="117">
                        <c:v>592265.39258751273</c:v>
                      </c:pt>
                      <c:pt idx="118">
                        <c:v>595506.80937654525</c:v>
                      </c:pt>
                      <c:pt idx="119">
                        <c:v>595506.80937654525</c:v>
                      </c:pt>
                      <c:pt idx="120">
                        <c:v>593136.01901081204</c:v>
                      </c:pt>
                      <c:pt idx="121">
                        <c:v>516492.0912289694</c:v>
                      </c:pt>
                      <c:pt idx="122">
                        <c:v>511004.2755715698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2-3F95-42EA-B554-2F3B962D5675}"/>
                  </c:ext>
                </c:extLst>
              </c15:ser>
            </c15:filteredLineSeries>
            <c15:filteredLineSeries>
              <c15:ser>
                <c:idx val="35"/>
                <c:order val="3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Data'!$AK$3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Data'!$AK$5:$AK$169</c15:sqref>
                        </c15:formulaRef>
                      </c:ext>
                    </c:extLst>
                    <c:numCache>
                      <c:formatCode>General</c:formatCode>
                      <c:ptCount val="165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3-3F95-42EA-B554-2F3B962D5675}"/>
                  </c:ext>
                </c:extLst>
              </c15:ser>
            </c15:filteredLineSeries>
            <c15:filteredLineSeries>
              <c15:ser>
                <c:idx val="36"/>
                <c:order val="3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Data'!$AL$3</c15:sqref>
                        </c15:formulaRef>
                      </c:ext>
                    </c:extLst>
                    <c:strCache>
                      <c:ptCount val="1"/>
                      <c:pt idx="0">
                        <c:v>Compared to FINAL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Data'!$AL$5:$AL$169</c15:sqref>
                        </c15:formulaRef>
                      </c:ext>
                    </c:extLst>
                    <c:numCache>
                      <c:formatCode>0.0%</c:formatCode>
                      <c:ptCount val="165"/>
                      <c:pt idx="1">
                        <c:v>0</c:v>
                      </c:pt>
                      <c:pt idx="2">
                        <c:v>6.023737496317471E-3</c:v>
                      </c:pt>
                      <c:pt idx="3">
                        <c:v>1.7509793745857361E-2</c:v>
                      </c:pt>
                      <c:pt idx="4">
                        <c:v>2.4240893171767725E-2</c:v>
                      </c:pt>
                      <c:pt idx="5">
                        <c:v>2.9109730465839114E-2</c:v>
                      </c:pt>
                      <c:pt idx="6">
                        <c:v>2.9109730465839114E-2</c:v>
                      </c:pt>
                      <c:pt idx="7">
                        <c:v>2.9109730465839114E-2</c:v>
                      </c:pt>
                      <c:pt idx="8">
                        <c:v>3.6218829333219078E-2</c:v>
                      </c:pt>
                      <c:pt idx="9">
                        <c:v>4.0653385281501253E-2</c:v>
                      </c:pt>
                      <c:pt idx="10">
                        <c:v>4.4929834058603867E-2</c:v>
                      </c:pt>
                      <c:pt idx="11">
                        <c:v>5.0699945855079864E-2</c:v>
                      </c:pt>
                      <c:pt idx="12">
                        <c:v>5.5904245075640853E-2</c:v>
                      </c:pt>
                      <c:pt idx="13">
                        <c:v>5.5904245075640853E-2</c:v>
                      </c:pt>
                      <c:pt idx="14">
                        <c:v>5.5904245075640853E-2</c:v>
                      </c:pt>
                      <c:pt idx="15">
                        <c:v>6.5251275702255002E-2</c:v>
                      </c:pt>
                      <c:pt idx="16">
                        <c:v>7.0206075207992075E-2</c:v>
                      </c:pt>
                      <c:pt idx="17">
                        <c:v>7.5962946497392755E-2</c:v>
                      </c:pt>
                      <c:pt idx="18">
                        <c:v>8.4551084509876751E-2</c:v>
                      </c:pt>
                      <c:pt idx="19">
                        <c:v>9.0891827577119097E-2</c:v>
                      </c:pt>
                      <c:pt idx="20">
                        <c:v>9.0891827577119097E-2</c:v>
                      </c:pt>
                      <c:pt idx="21">
                        <c:v>9.0891827577119097E-2</c:v>
                      </c:pt>
                      <c:pt idx="22">
                        <c:v>0.10268110652436459</c:v>
                      </c:pt>
                      <c:pt idx="23">
                        <c:v>0.11001961600826957</c:v>
                      </c:pt>
                      <c:pt idx="24">
                        <c:v>0.12681704620297468</c:v>
                      </c:pt>
                      <c:pt idx="25">
                        <c:v>0.13555654028790978</c:v>
                      </c:pt>
                      <c:pt idx="26">
                        <c:v>0.14234422897605861</c:v>
                      </c:pt>
                      <c:pt idx="27">
                        <c:v>0.14234422897605861</c:v>
                      </c:pt>
                      <c:pt idx="28">
                        <c:v>0.14234422897605861</c:v>
                      </c:pt>
                      <c:pt idx="29">
                        <c:v>0.16070653968815132</c:v>
                      </c:pt>
                      <c:pt idx="30">
                        <c:v>0.17595145603191684</c:v>
                      </c:pt>
                      <c:pt idx="31">
                        <c:v>0.19142822133082235</c:v>
                      </c:pt>
                      <c:pt idx="32">
                        <c:v>0.20754271274876043</c:v>
                      </c:pt>
                      <c:pt idx="33">
                        <c:v>0.21935768815212997</c:v>
                      </c:pt>
                      <c:pt idx="34">
                        <c:v>0.21935768815212997</c:v>
                      </c:pt>
                      <c:pt idx="35">
                        <c:v>0.21935768815212997</c:v>
                      </c:pt>
                      <c:pt idx="36">
                        <c:v>0.25290105916303385</c:v>
                      </c:pt>
                      <c:pt idx="37">
                        <c:v>0.27359840082423975</c:v>
                      </c:pt>
                      <c:pt idx="38">
                        <c:v>0.30787757643051283</c:v>
                      </c:pt>
                      <c:pt idx="39">
                        <c:v>0.32952788311504072</c:v>
                      </c:pt>
                      <c:pt idx="40">
                        <c:v>0.35437286441631111</c:v>
                      </c:pt>
                      <c:pt idx="41">
                        <c:v>0.35437286441631111</c:v>
                      </c:pt>
                      <c:pt idx="42">
                        <c:v>0.35437286441631111</c:v>
                      </c:pt>
                      <c:pt idx="43">
                        <c:v>0.40360025078538425</c:v>
                      </c:pt>
                      <c:pt idx="44">
                        <c:v>0.43936850367193092</c:v>
                      </c:pt>
                      <c:pt idx="45">
                        <c:v>0.47226368710595645</c:v>
                      </c:pt>
                      <c:pt idx="46">
                        <c:v>0.51664003908024636</c:v>
                      </c:pt>
                      <c:pt idx="47">
                        <c:v>0.55956284901905973</c:v>
                      </c:pt>
                      <c:pt idx="48">
                        <c:v>0.55956284901905973</c:v>
                      </c:pt>
                      <c:pt idx="49">
                        <c:v>0.55956284901905973</c:v>
                      </c:pt>
                      <c:pt idx="50">
                        <c:v>0.69319582953849579</c:v>
                      </c:pt>
                      <c:pt idx="51">
                        <c:v>0.77740410426646045</c:v>
                      </c:pt>
                      <c:pt idx="52">
                        <c:v>0.792430517094873</c:v>
                      </c:pt>
                      <c:pt idx="53">
                        <c:v>0.80200225252920787</c:v>
                      </c:pt>
                      <c:pt idx="54">
                        <c:v>0.81308925249768549</c:v>
                      </c:pt>
                      <c:pt idx="55">
                        <c:v>0.81308925249768549</c:v>
                      </c:pt>
                      <c:pt idx="56">
                        <c:v>0.81308925249768549</c:v>
                      </c:pt>
                      <c:pt idx="57">
                        <c:v>0.81308925249768549</c:v>
                      </c:pt>
                      <c:pt idx="58">
                        <c:v>0.82703378648958537</c:v>
                      </c:pt>
                      <c:pt idx="59">
                        <c:v>0.83239544680717903</c:v>
                      </c:pt>
                      <c:pt idx="60">
                        <c:v>0.84402211673900274</c:v>
                      </c:pt>
                      <c:pt idx="61">
                        <c:v>0.85207665138692956</c:v>
                      </c:pt>
                      <c:pt idx="62">
                        <c:v>0.85207665138692956</c:v>
                      </c:pt>
                      <c:pt idx="63">
                        <c:v>0.85207665138692956</c:v>
                      </c:pt>
                      <c:pt idx="64">
                        <c:v>0.86474878414274348</c:v>
                      </c:pt>
                      <c:pt idx="65">
                        <c:v>0.87846423719668743</c:v>
                      </c:pt>
                      <c:pt idx="66">
                        <c:v>0.8877188464772745</c:v>
                      </c:pt>
                      <c:pt idx="67">
                        <c:v>0.89822375364938711</c:v>
                      </c:pt>
                      <c:pt idx="68">
                        <c:v>0.91063296325659371</c:v>
                      </c:pt>
                      <c:pt idx="69">
                        <c:v>0.91063296325659371</c:v>
                      </c:pt>
                      <c:pt idx="70">
                        <c:v>0.91063296325659371</c:v>
                      </c:pt>
                      <c:pt idx="71">
                        <c:v>0.93863857197315637</c:v>
                      </c:pt>
                      <c:pt idx="72">
                        <c:v>0.96446630430748448</c:v>
                      </c:pt>
                      <c:pt idx="73">
                        <c:v>0.96593664378675326</c:v>
                      </c:pt>
                      <c:pt idx="74">
                        <c:v>0.96641504459153571</c:v>
                      </c:pt>
                      <c:pt idx="75">
                        <c:v>0.96808740519705982</c:v>
                      </c:pt>
                      <c:pt idx="76">
                        <c:v>0.96808740519705982</c:v>
                      </c:pt>
                      <c:pt idx="77">
                        <c:v>0.96808740519705982</c:v>
                      </c:pt>
                      <c:pt idx="78">
                        <c:v>0.97001653178700542</c:v>
                      </c:pt>
                      <c:pt idx="79">
                        <c:v>0.97132013370024306</c:v>
                      </c:pt>
                      <c:pt idx="80">
                        <c:v>0.97265265958431202</c:v>
                      </c:pt>
                      <c:pt idx="81">
                        <c:v>0.97432726456969787</c:v>
                      </c:pt>
                      <c:pt idx="82">
                        <c:v>0.97647553171148427</c:v>
                      </c:pt>
                      <c:pt idx="83">
                        <c:v>0.97647553171148427</c:v>
                      </c:pt>
                      <c:pt idx="84">
                        <c:v>0.97647553171148427</c:v>
                      </c:pt>
                      <c:pt idx="85">
                        <c:v>0.97849155644104879</c:v>
                      </c:pt>
                      <c:pt idx="86">
                        <c:v>0.97893041762507627</c:v>
                      </c:pt>
                      <c:pt idx="87">
                        <c:v>0.98198692177277469</c:v>
                      </c:pt>
                      <c:pt idx="88">
                        <c:v>0.99037413006183039</c:v>
                      </c:pt>
                      <c:pt idx="89">
                        <c:v>0.99198803160168336</c:v>
                      </c:pt>
                      <c:pt idx="90">
                        <c:v>0.99198803160168336</c:v>
                      </c:pt>
                      <c:pt idx="91">
                        <c:v>0.99198803160168336</c:v>
                      </c:pt>
                      <c:pt idx="92">
                        <c:v>0.99198803160168336</c:v>
                      </c:pt>
                      <c:pt idx="93">
                        <c:v>0.99300969830352681</c:v>
                      </c:pt>
                      <c:pt idx="94">
                        <c:v>0.9931732447862569</c:v>
                      </c:pt>
                      <c:pt idx="95">
                        <c:v>0.99312483437468235</c:v>
                      </c:pt>
                      <c:pt idx="96">
                        <c:v>0.99329573153498596</c:v>
                      </c:pt>
                      <c:pt idx="97">
                        <c:v>0.99329573153498596</c:v>
                      </c:pt>
                      <c:pt idx="98">
                        <c:v>0.99329573153498596</c:v>
                      </c:pt>
                      <c:pt idx="99">
                        <c:v>0.99401355723145746</c:v>
                      </c:pt>
                      <c:pt idx="100">
                        <c:v>0.99418230468224333</c:v>
                      </c:pt>
                      <c:pt idx="101">
                        <c:v>0.99412062605520013</c:v>
                      </c:pt>
                      <c:pt idx="102">
                        <c:v>0.99395978806792018</c:v>
                      </c:pt>
                      <c:pt idx="103">
                        <c:v>0.99486249904527246</c:v>
                      </c:pt>
                      <c:pt idx="104">
                        <c:v>0.99486249904527246</c:v>
                      </c:pt>
                      <c:pt idx="105">
                        <c:v>0.99486249904527246</c:v>
                      </c:pt>
                      <c:pt idx="106">
                        <c:v>0.99478256263948361</c:v>
                      </c:pt>
                      <c:pt idx="107">
                        <c:v>0.99489047656922358</c:v>
                      </c:pt>
                      <c:pt idx="108">
                        <c:v>0.9949656432829681</c:v>
                      </c:pt>
                      <c:pt idx="109">
                        <c:v>0.99570492066363736</c:v>
                      </c:pt>
                      <c:pt idx="110">
                        <c:v>0.99570492066363736</c:v>
                      </c:pt>
                      <c:pt idx="111">
                        <c:v>0.99570492066363736</c:v>
                      </c:pt>
                      <c:pt idx="112">
                        <c:v>0.99570492066363736</c:v>
                      </c:pt>
                      <c:pt idx="113">
                        <c:v>0.99624099648918285</c:v>
                      </c:pt>
                      <c:pt idx="114">
                        <c:v>0.99660565972699633</c:v>
                      </c:pt>
                      <c:pt idx="115">
                        <c:v>0.99666626593659347</c:v>
                      </c:pt>
                      <c:pt idx="116">
                        <c:v>0.99676891552815561</c:v>
                      </c:pt>
                      <c:pt idx="117">
                        <c:v>0.99669410491857746</c:v>
                      </c:pt>
                      <c:pt idx="118">
                        <c:v>0.99669410491857746</c:v>
                      </c:pt>
                      <c:pt idx="119">
                        <c:v>0.99669410491857746</c:v>
                      </c:pt>
                      <c:pt idx="120">
                        <c:v>0.99820299293042036</c:v>
                      </c:pt>
                      <c:pt idx="121">
                        <c:v>0.99820299293042036</c:v>
                      </c:pt>
                      <c:pt idx="122">
                        <c:v>0.99829056710352537</c:v>
                      </c:pt>
                      <c:pt idx="123">
                        <c:v>0.99865080212958646</c:v>
                      </c:pt>
                      <c:pt idx="124">
                        <c:v>0.99865080212958646</c:v>
                      </c:pt>
                      <c:pt idx="125">
                        <c:v>0.99865080212958646</c:v>
                      </c:pt>
                      <c:pt idx="126">
                        <c:v>0.99865080212958646</c:v>
                      </c:pt>
                      <c:pt idx="127">
                        <c:v>0.99910523594379641</c:v>
                      </c:pt>
                      <c:pt idx="128">
                        <c:v>0.9994095202834623</c:v>
                      </c:pt>
                      <c:pt idx="129">
                        <c:v>0.99944614924011888</c:v>
                      </c:pt>
                      <c:pt idx="130">
                        <c:v>0.99944614924011888</c:v>
                      </c:pt>
                      <c:pt idx="131">
                        <c:v>0.9998140284474758</c:v>
                      </c:pt>
                      <c:pt idx="132">
                        <c:v>0.9998140284474758</c:v>
                      </c:pt>
                      <c:pt idx="133">
                        <c:v>0.9998140284474758</c:v>
                      </c:pt>
                      <c:pt idx="134">
                        <c:v>0.9997860429701898</c:v>
                      </c:pt>
                      <c:pt idx="135">
                        <c:v>0.99978596292372002</c:v>
                      </c:pt>
                      <c:pt idx="136">
                        <c:v>0.99982870055487438</c:v>
                      </c:pt>
                      <c:pt idx="137">
                        <c:v>0.99982870055487438</c:v>
                      </c:pt>
                      <c:pt idx="138">
                        <c:v>0.99982870055487438</c:v>
                      </c:pt>
                      <c:pt idx="139">
                        <c:v>0.99982870055487438</c:v>
                      </c:pt>
                      <c:pt idx="140">
                        <c:v>0.99982870055487438</c:v>
                      </c:pt>
                      <c:pt idx="141">
                        <c:v>0.99982870055487438</c:v>
                      </c:pt>
                      <c:pt idx="142">
                        <c:v>0.99956737448727273</c:v>
                      </c:pt>
                      <c:pt idx="143">
                        <c:v>0.99963812325163282</c:v>
                      </c:pt>
                      <c:pt idx="144">
                        <c:v>0.99957444936370887</c:v>
                      </c:pt>
                      <c:pt idx="145">
                        <c:v>0.99954409635814634</c:v>
                      </c:pt>
                      <c:pt idx="146">
                        <c:v>0.99954409635814634</c:v>
                      </c:pt>
                      <c:pt idx="147">
                        <c:v>0.99954409635814634</c:v>
                      </c:pt>
                      <c:pt idx="148">
                        <c:v>0.99954394858004847</c:v>
                      </c:pt>
                      <c:pt idx="149">
                        <c:v>0.99954310578308392</c:v>
                      </c:pt>
                      <c:pt idx="150">
                        <c:v>0.9996501225253096</c:v>
                      </c:pt>
                      <c:pt idx="151">
                        <c:v>0.99965448428822978</c:v>
                      </c:pt>
                      <c:pt idx="152">
                        <c:v>0.99946509280160001</c:v>
                      </c:pt>
                      <c:pt idx="153">
                        <c:v>0.99946509280160001</c:v>
                      </c:pt>
                      <c:pt idx="154">
                        <c:v>0.99946509280160001</c:v>
                      </c:pt>
                      <c:pt idx="155">
                        <c:v>0.99947672416938749</c:v>
                      </c:pt>
                      <c:pt idx="156">
                        <c:v>0.99949262365598779</c:v>
                      </c:pt>
                      <c:pt idx="157">
                        <c:v>0.99962360995437771</c:v>
                      </c:pt>
                      <c:pt idx="158">
                        <c:v>0.99997211996854429</c:v>
                      </c:pt>
                      <c:pt idx="159">
                        <c:v>0.99997211996854429</c:v>
                      </c:pt>
                      <c:pt idx="160">
                        <c:v>0.99997211996854429</c:v>
                      </c:pt>
                      <c:pt idx="161">
                        <c:v>0.99997211996854429</c:v>
                      </c:pt>
                      <c:pt idx="162">
                        <c:v>0.99997211996854429</c:v>
                      </c:pt>
                      <c:pt idx="163">
                        <c:v>0.99997793565243798</c:v>
                      </c:pt>
                      <c:pt idx="164">
                        <c:v>0.99999563823707982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4-3F95-42EA-B554-2F3B962D5675}"/>
                  </c:ext>
                </c:extLst>
              </c15:ser>
            </c15:filteredLineSeries>
            <c15:filteredLineSeries>
              <c15:ser>
                <c:idx val="37"/>
                <c:order val="3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Data'!$AM$3</c15:sqref>
                        </c15:formulaRef>
                      </c:ext>
                    </c:extLst>
                    <c:strCache>
                      <c:ptCount val="1"/>
                      <c:pt idx="0">
                        <c:v>Indicated End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Data'!$AM$5:$AM$169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65"/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597765.71696866571</c:v>
                      </c:pt>
                      <c:pt idx="10">
                        <c:v>14432044.177021138</c:v>
                      </c:pt>
                      <c:pt idx="11">
                        <c:v>15982846.457395364</c:v>
                      </c:pt>
                      <c:pt idx="12">
                        <c:v>17324838.188755333</c:v>
                      </c:pt>
                      <c:pt idx="13">
                        <c:v>17324838.188755333</c:v>
                      </c:pt>
                      <c:pt idx="14">
                        <c:v>17324838.188755333</c:v>
                      </c:pt>
                      <c:pt idx="15">
                        <c:v>20080556.830473099</c:v>
                      </c:pt>
                      <c:pt idx="16">
                        <c:v>22473016.121835478</c:v>
                      </c:pt>
                      <c:pt idx="17">
                        <c:v>23502041.354613274</c:v>
                      </c:pt>
                      <c:pt idx="18">
                        <c:v>23161685.285908282</c:v>
                      </c:pt>
                      <c:pt idx="19">
                        <c:v>24489629.808701798</c:v>
                      </c:pt>
                      <c:pt idx="20">
                        <c:v>24489629.808701798</c:v>
                      </c:pt>
                      <c:pt idx="21">
                        <c:v>24489629.808701798</c:v>
                      </c:pt>
                      <c:pt idx="22">
                        <c:v>25682678.140737135</c:v>
                      </c:pt>
                      <c:pt idx="23">
                        <c:v>28974345.263670024</c:v>
                      </c:pt>
                      <c:pt idx="24">
                        <c:v>26887904.600320335</c:v>
                      </c:pt>
                      <c:pt idx="25">
                        <c:v>27737310.512751039</c:v>
                      </c:pt>
                      <c:pt idx="26">
                        <c:v>29806159.761584722</c:v>
                      </c:pt>
                      <c:pt idx="27">
                        <c:v>29806159.761584722</c:v>
                      </c:pt>
                      <c:pt idx="28">
                        <c:v>29806159.761584722</c:v>
                      </c:pt>
                      <c:pt idx="29">
                        <c:v>34314724.408235043</c:v>
                      </c:pt>
                      <c:pt idx="30">
                        <c:v>34323223.667467192</c:v>
                      </c:pt>
                      <c:pt idx="31">
                        <c:v>36483704.970179789</c:v>
                      </c:pt>
                      <c:pt idx="32">
                        <c:v>36686545.141274661</c:v>
                      </c:pt>
                      <c:pt idx="33">
                        <c:v>37733597.485124789</c:v>
                      </c:pt>
                      <c:pt idx="34">
                        <c:v>37733597.485124789</c:v>
                      </c:pt>
                      <c:pt idx="35">
                        <c:v>37733597.485124789</c:v>
                      </c:pt>
                      <c:pt idx="36">
                        <c:v>37737926.21345821</c:v>
                      </c:pt>
                      <c:pt idx="37">
                        <c:v>38095508.959848329</c:v>
                      </c:pt>
                      <c:pt idx="38">
                        <c:v>38929586.749897994</c:v>
                      </c:pt>
                      <c:pt idx="39">
                        <c:v>39579190.467007555</c:v>
                      </c:pt>
                      <c:pt idx="40">
                        <c:v>40658472.464396782</c:v>
                      </c:pt>
                      <c:pt idx="41">
                        <c:v>40658472.464396782</c:v>
                      </c:pt>
                      <c:pt idx="42">
                        <c:v>40658472.464396782</c:v>
                      </c:pt>
                      <c:pt idx="43">
                        <c:v>41613241.18931447</c:v>
                      </c:pt>
                      <c:pt idx="44">
                        <c:v>41582940.532401197</c:v>
                      </c:pt>
                      <c:pt idx="45">
                        <c:v>42833729.232841678</c:v>
                      </c:pt>
                      <c:pt idx="46">
                        <c:v>42395526.949466482</c:v>
                      </c:pt>
                      <c:pt idx="47">
                        <c:v>42723404.907793842</c:v>
                      </c:pt>
                      <c:pt idx="48">
                        <c:v>42723404.907793842</c:v>
                      </c:pt>
                      <c:pt idx="49">
                        <c:v>42723404.907793842</c:v>
                      </c:pt>
                      <c:pt idx="50">
                        <c:v>42982671.995930336</c:v>
                      </c:pt>
                      <c:pt idx="51">
                        <c:v>43023404.09118288</c:v>
                      </c:pt>
                      <c:pt idx="52">
                        <c:v>43268458.647580057</c:v>
                      </c:pt>
                      <c:pt idx="53">
                        <c:v>43586169.016061381</c:v>
                      </c:pt>
                      <c:pt idx="54">
                        <c:v>43540410.45463305</c:v>
                      </c:pt>
                      <c:pt idx="55">
                        <c:v>43540410.45463305</c:v>
                      </c:pt>
                      <c:pt idx="56">
                        <c:v>43540410.45463305</c:v>
                      </c:pt>
                      <c:pt idx="57">
                        <c:v>43540410.45463305</c:v>
                      </c:pt>
                      <c:pt idx="58">
                        <c:v>43731041.936646976</c:v>
                      </c:pt>
                      <c:pt idx="59">
                        <c:v>43829548.047072947</c:v>
                      </c:pt>
                      <c:pt idx="60">
                        <c:v>43685344.908327512</c:v>
                      </c:pt>
                      <c:pt idx="61">
                        <c:v>43554502.602075726</c:v>
                      </c:pt>
                      <c:pt idx="62">
                        <c:v>43554502.602075726</c:v>
                      </c:pt>
                      <c:pt idx="63">
                        <c:v>43554502.602075726</c:v>
                      </c:pt>
                      <c:pt idx="64">
                        <c:v>43281817.027477659</c:v>
                      </c:pt>
                      <c:pt idx="65">
                        <c:v>43206908.662693515</c:v>
                      </c:pt>
                      <c:pt idx="66">
                        <c:v>43078542.256654665</c:v>
                      </c:pt>
                      <c:pt idx="67">
                        <c:v>42889530.212799989</c:v>
                      </c:pt>
                      <c:pt idx="68">
                        <c:v>42587651.957281798</c:v>
                      </c:pt>
                      <c:pt idx="69">
                        <c:v>42587651.957281798</c:v>
                      </c:pt>
                      <c:pt idx="70">
                        <c:v>42587651.957281798</c:v>
                      </c:pt>
                      <c:pt idx="71">
                        <c:v>41712981.118700214</c:v>
                      </c:pt>
                      <c:pt idx="72">
                        <c:v>43646551.011676781</c:v>
                      </c:pt>
                      <c:pt idx="73">
                        <c:v>42736011.999885693</c:v>
                      </c:pt>
                      <c:pt idx="74">
                        <c:v>42711640.543061063</c:v>
                      </c:pt>
                      <c:pt idx="75">
                        <c:v>42335417.00881584</c:v>
                      </c:pt>
                      <c:pt idx="76">
                        <c:v>42335417.00881584</c:v>
                      </c:pt>
                      <c:pt idx="77">
                        <c:v>42335417.00881584</c:v>
                      </c:pt>
                      <c:pt idx="78">
                        <c:v>42380207.607664518</c:v>
                      </c:pt>
                      <c:pt idx="79">
                        <c:v>42532906.059115559</c:v>
                      </c:pt>
                      <c:pt idx="80">
                        <c:v>42615382.368578218</c:v>
                      </c:pt>
                      <c:pt idx="81">
                        <c:v>42597194.504589446</c:v>
                      </c:pt>
                      <c:pt idx="82">
                        <c:v>42493819.509509362</c:v>
                      </c:pt>
                      <c:pt idx="83">
                        <c:v>42493819.509509362</c:v>
                      </c:pt>
                      <c:pt idx="84">
                        <c:v>42493819.509509362</c:v>
                      </c:pt>
                      <c:pt idx="85">
                        <c:v>42482160.143713385</c:v>
                      </c:pt>
                      <c:pt idx="86">
                        <c:v>42463115.101527505</c:v>
                      </c:pt>
                      <c:pt idx="87">
                        <c:v>42330945.635158531</c:v>
                      </c:pt>
                      <c:pt idx="88">
                        <c:v>41972456.406353049</c:v>
                      </c:pt>
                      <c:pt idx="89">
                        <c:v>42210130.229487486</c:v>
                      </c:pt>
                      <c:pt idx="90">
                        <c:v>42210130.229487486</c:v>
                      </c:pt>
                      <c:pt idx="91">
                        <c:v>42210130.229487486</c:v>
                      </c:pt>
                      <c:pt idx="92">
                        <c:v>41870657.383775555</c:v>
                      </c:pt>
                      <c:pt idx="93">
                        <c:v>42191967.582569979</c:v>
                      </c:pt>
                      <c:pt idx="94">
                        <c:v>42522934.665934324</c:v>
                      </c:pt>
                      <c:pt idx="95">
                        <c:v>42656272.941431098</c:v>
                      </c:pt>
                      <c:pt idx="96">
                        <c:v>42416218.717553228</c:v>
                      </c:pt>
                      <c:pt idx="97">
                        <c:v>42416218.717553228</c:v>
                      </c:pt>
                      <c:pt idx="98">
                        <c:v>42416218.717553228</c:v>
                      </c:pt>
                      <c:pt idx="99">
                        <c:v>42474434.772894122</c:v>
                      </c:pt>
                      <c:pt idx="100">
                        <c:v>42502728.001687303</c:v>
                      </c:pt>
                      <c:pt idx="101">
                        <c:v>42585150.866439521</c:v>
                      </c:pt>
                      <c:pt idx="102">
                        <c:v>42618904.978382602</c:v>
                      </c:pt>
                      <c:pt idx="103">
                        <c:v>42630978.955082707</c:v>
                      </c:pt>
                      <c:pt idx="104">
                        <c:v>42630978.955082707</c:v>
                      </c:pt>
                      <c:pt idx="105">
                        <c:v>42630978.955082707</c:v>
                      </c:pt>
                      <c:pt idx="106">
                        <c:v>42642756.722077176</c:v>
                      </c:pt>
                      <c:pt idx="107">
                        <c:v>42649282.819873959</c:v>
                      </c:pt>
                      <c:pt idx="108">
                        <c:v>42652999.424152538</c:v>
                      </c:pt>
                      <c:pt idx="109">
                        <c:v>42626956.469905928</c:v>
                      </c:pt>
                      <c:pt idx="110">
                        <c:v>42617526.015355453</c:v>
                      </c:pt>
                      <c:pt idx="111">
                        <c:v>42617526.015355453</c:v>
                      </c:pt>
                      <c:pt idx="112">
                        <c:v>42617526.015355453</c:v>
                      </c:pt>
                      <c:pt idx="113">
                        <c:v>42609704.689522795</c:v>
                      </c:pt>
                      <c:pt idx="114">
                        <c:v>42658607.991094448</c:v>
                      </c:pt>
                      <c:pt idx="115">
                        <c:v>42662151.266896658</c:v>
                      </c:pt>
                      <c:pt idx="116">
                        <c:v>42716819.7128608</c:v>
                      </c:pt>
                      <c:pt idx="117">
                        <c:v>42756950.853523284</c:v>
                      </c:pt>
                      <c:pt idx="118">
                        <c:v>42756950.853523284</c:v>
                      </c:pt>
                      <c:pt idx="119">
                        <c:v>42756950.853523284</c:v>
                      </c:pt>
                      <c:pt idx="120">
                        <c:v>42736139.003916577</c:v>
                      </c:pt>
                      <c:pt idx="121">
                        <c:v>42739291.669278517</c:v>
                      </c:pt>
                      <c:pt idx="122">
                        <c:v>42794813.121348113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5-3F95-42EA-B554-2F3B962D5675}"/>
                  </c:ext>
                </c:extLst>
              </c15:ser>
            </c15:filteredLineSeries>
            <c15:filteredLineSeries>
              <c15:ser>
                <c:idx val="38"/>
                <c:order val="3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Data'!$AN$3</c15:sqref>
                        </c15:formulaRef>
                      </c:ext>
                    </c:extLst>
                    <c:strCache>
                      <c:ptCount val="1"/>
                      <c:pt idx="0">
                        <c:v>Average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Data'!$AN$5:$AN$169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65"/>
                      <c:pt idx="12">
                        <c:v>9667498.9080280997</c:v>
                      </c:pt>
                      <c:pt idx="13">
                        <c:v>13132466.545779167</c:v>
                      </c:pt>
                      <c:pt idx="14">
                        <c:v>16477881.040136501</c:v>
                      </c:pt>
                      <c:pt idx="15">
                        <c:v>17607583.570826892</c:v>
                      </c:pt>
                      <c:pt idx="16">
                        <c:v>18905617.503714912</c:v>
                      </c:pt>
                      <c:pt idx="17">
                        <c:v>20141058.1368865</c:v>
                      </c:pt>
                      <c:pt idx="18">
                        <c:v>21308427.556317091</c:v>
                      </c:pt>
                      <c:pt idx="19">
                        <c:v>22741385.880306385</c:v>
                      </c:pt>
                      <c:pt idx="20">
                        <c:v>23623200.475952126</c:v>
                      </c:pt>
                      <c:pt idx="21">
                        <c:v>24026523.213325389</c:v>
                      </c:pt>
                      <c:pt idx="22">
                        <c:v>24462650.570550162</c:v>
                      </c:pt>
                      <c:pt idx="23">
                        <c:v>25625182.566102512</c:v>
                      </c:pt>
                      <c:pt idx="24">
                        <c:v>26104837.524426218</c:v>
                      </c:pt>
                      <c:pt idx="25">
                        <c:v>26754373.665236067</c:v>
                      </c:pt>
                      <c:pt idx="26">
                        <c:v>27817679.655812651</c:v>
                      </c:pt>
                      <c:pt idx="27">
                        <c:v>28642375.979982167</c:v>
                      </c:pt>
                      <c:pt idx="28">
                        <c:v>28808738.879565109</c:v>
                      </c:pt>
                      <c:pt idx="29">
                        <c:v>30294102.841148049</c:v>
                      </c:pt>
                      <c:pt idx="30">
                        <c:v>31611285.47209128</c:v>
                      </c:pt>
                      <c:pt idx="31">
                        <c:v>32946794.513810296</c:v>
                      </c:pt>
                      <c:pt idx="32">
                        <c:v>34322871.589748278</c:v>
                      </c:pt>
                      <c:pt idx="33">
                        <c:v>35908359.134456292</c:v>
                      </c:pt>
                      <c:pt idx="34">
                        <c:v>36592133.749834247</c:v>
                      </c:pt>
                      <c:pt idx="35">
                        <c:v>37274208.513365768</c:v>
                      </c:pt>
                      <c:pt idx="36">
                        <c:v>37525052.762021452</c:v>
                      </c:pt>
                      <c:pt idx="37">
                        <c:v>37806845.525736175</c:v>
                      </c:pt>
                      <c:pt idx="38">
                        <c:v>38046043.378690824</c:v>
                      </c:pt>
                      <c:pt idx="39">
                        <c:v>38415161.975067377</c:v>
                      </c:pt>
                      <c:pt idx="40">
                        <c:v>39000136.97092177</c:v>
                      </c:pt>
                      <c:pt idx="41">
                        <c:v>39584246.221109487</c:v>
                      </c:pt>
                      <c:pt idx="42">
                        <c:v>40096838.922019176</c:v>
                      </c:pt>
                      <c:pt idx="43">
                        <c:v>40633569.809902474</c:v>
                      </c:pt>
                      <c:pt idx="44">
                        <c:v>41034319.822981201</c:v>
                      </c:pt>
                      <c:pt idx="45">
                        <c:v>41469371.176670179</c:v>
                      </c:pt>
                      <c:pt idx="46">
                        <c:v>41816782.073684119</c:v>
                      </c:pt>
                      <c:pt idx="47">
                        <c:v>42229768.562363535</c:v>
                      </c:pt>
                      <c:pt idx="48">
                        <c:v>42451801.306059405</c:v>
                      </c:pt>
                      <c:pt idx="49">
                        <c:v>42679894.181137942</c:v>
                      </c:pt>
                      <c:pt idx="50">
                        <c:v>42709682.73375567</c:v>
                      </c:pt>
                      <c:pt idx="51">
                        <c:v>42835258.162098952</c:v>
                      </c:pt>
                      <c:pt idx="52">
                        <c:v>42944268.910056189</c:v>
                      </c:pt>
                      <c:pt idx="53">
                        <c:v>43116821.731709696</c:v>
                      </c:pt>
                      <c:pt idx="54">
                        <c:v>43280222.841077544</c:v>
                      </c:pt>
                      <c:pt idx="55">
                        <c:v>43391770.532818086</c:v>
                      </c:pt>
                      <c:pt idx="56">
                        <c:v>43495171.805508122</c:v>
                      </c:pt>
                      <c:pt idx="57">
                        <c:v>43549562.166918717</c:v>
                      </c:pt>
                      <c:pt idx="58">
                        <c:v>43578536.751035832</c:v>
                      </c:pt>
                      <c:pt idx="59">
                        <c:v>43636364.269523814</c:v>
                      </c:pt>
                      <c:pt idx="60">
                        <c:v>43665351.160262711</c:v>
                      </c:pt>
                      <c:pt idx="61">
                        <c:v>43668169.589751244</c:v>
                      </c:pt>
                      <c:pt idx="62">
                        <c:v>43670988.019239776</c:v>
                      </c:pt>
                      <c:pt idx="63">
                        <c:v>43635680.152325526</c:v>
                      </c:pt>
                      <c:pt idx="64">
                        <c:v>43526133.948406473</c:v>
                      </c:pt>
                      <c:pt idx="65">
                        <c:v>43430446.699279666</c:v>
                      </c:pt>
                      <c:pt idx="66">
                        <c:v>43335254.630195461</c:v>
                      </c:pt>
                      <c:pt idx="67">
                        <c:v>43202260.152340308</c:v>
                      </c:pt>
                      <c:pt idx="68">
                        <c:v>43008890.023381524</c:v>
                      </c:pt>
                      <c:pt idx="69">
                        <c:v>42870057.009342358</c:v>
                      </c:pt>
                      <c:pt idx="70">
                        <c:v>42746205.668260008</c:v>
                      </c:pt>
                      <c:pt idx="71">
                        <c:v>42473093.440669119</c:v>
                      </c:pt>
                      <c:pt idx="72">
                        <c:v>42624497.600444481</c:v>
                      </c:pt>
                      <c:pt idx="73">
                        <c:v>42654169.608965255</c:v>
                      </c:pt>
                      <c:pt idx="74">
                        <c:v>42678967.326121114</c:v>
                      </c:pt>
                      <c:pt idx="75">
                        <c:v>42628520.336427912</c:v>
                      </c:pt>
                      <c:pt idx="76">
                        <c:v>42753007.514451042</c:v>
                      </c:pt>
                      <c:pt idx="77">
                        <c:v>42490780.713878855</c:v>
                      </c:pt>
                      <c:pt idx="78">
                        <c:v>42419619.835434623</c:v>
                      </c:pt>
                      <c:pt idx="79">
                        <c:v>42383872.938645519</c:v>
                      </c:pt>
                      <c:pt idx="80">
                        <c:v>42439866.010597996</c:v>
                      </c:pt>
                      <c:pt idx="81">
                        <c:v>42492221.509752713</c:v>
                      </c:pt>
                      <c:pt idx="82">
                        <c:v>42523902.009891421</c:v>
                      </c:pt>
                      <c:pt idx="83">
                        <c:v>42546624.390260383</c:v>
                      </c:pt>
                      <c:pt idx="84">
                        <c:v>42538807.080339149</c:v>
                      </c:pt>
                      <c:pt idx="85">
                        <c:v>42512162.635366186</c:v>
                      </c:pt>
                      <c:pt idx="86">
                        <c:v>42485346.754753798</c:v>
                      </c:pt>
                      <c:pt idx="87">
                        <c:v>42452771.979883626</c:v>
                      </c:pt>
                      <c:pt idx="88">
                        <c:v>42348499.359252371</c:v>
                      </c:pt>
                      <c:pt idx="89">
                        <c:v>42291761.503247991</c:v>
                      </c:pt>
                      <c:pt idx="90">
                        <c:v>42237355.520402804</c:v>
                      </c:pt>
                      <c:pt idx="91">
                        <c:v>42186758.545994803</c:v>
                      </c:pt>
                      <c:pt idx="92">
                        <c:v>42094700.895718209</c:v>
                      </c:pt>
                      <c:pt idx="93">
                        <c:v>42138603.130961604</c:v>
                      </c:pt>
                      <c:pt idx="94">
                        <c:v>42201164.018250965</c:v>
                      </c:pt>
                      <c:pt idx="95">
                        <c:v>42290392.560639694</c:v>
                      </c:pt>
                      <c:pt idx="96">
                        <c:v>42331610.258252837</c:v>
                      </c:pt>
                      <c:pt idx="97">
                        <c:v>42440722.525008373</c:v>
                      </c:pt>
                      <c:pt idx="98">
                        <c:v>42485572.752005026</c:v>
                      </c:pt>
                      <c:pt idx="99">
                        <c:v>42475872.773396984</c:v>
                      </c:pt>
                      <c:pt idx="100">
                        <c:v>42445163.785448216</c:v>
                      </c:pt>
                      <c:pt idx="101">
                        <c:v>42478950.21522548</c:v>
                      </c:pt>
                      <c:pt idx="102">
                        <c:v>42519487.467391349</c:v>
                      </c:pt>
                      <c:pt idx="103">
                        <c:v>42562439.51489725</c:v>
                      </c:pt>
                      <c:pt idx="104">
                        <c:v>42593748.351334974</c:v>
                      </c:pt>
                      <c:pt idx="105">
                        <c:v>42619398.542014048</c:v>
                      </c:pt>
                      <c:pt idx="106">
                        <c:v>42630919.713141583</c:v>
                      </c:pt>
                      <c:pt idx="107">
                        <c:v>42636995.281439848</c:v>
                      </c:pt>
                      <c:pt idx="108">
                        <c:v>42641399.375253819</c:v>
                      </c:pt>
                      <c:pt idx="109">
                        <c:v>42640594.878218457</c:v>
                      </c:pt>
                      <c:pt idx="110">
                        <c:v>42637904.290273011</c:v>
                      </c:pt>
                      <c:pt idx="111">
                        <c:v>42632858.148928665</c:v>
                      </c:pt>
                      <c:pt idx="112">
                        <c:v>42626506.788024962</c:v>
                      </c:pt>
                      <c:pt idx="113">
                        <c:v>42617847.841099016</c:v>
                      </c:pt>
                      <c:pt idx="114">
                        <c:v>42624178.145336717</c:v>
                      </c:pt>
                      <c:pt idx="115">
                        <c:v>42633103.19564496</c:v>
                      </c:pt>
                      <c:pt idx="116">
                        <c:v>42652961.935146026</c:v>
                      </c:pt>
                      <c:pt idx="117">
                        <c:v>42680846.902779594</c:v>
                      </c:pt>
                      <c:pt idx="118">
                        <c:v>42710296.13557969</c:v>
                      </c:pt>
                      <c:pt idx="119">
                        <c:v>42729964.708065465</c:v>
                      </c:pt>
                      <c:pt idx="120">
                        <c:v>42744762.255469441</c:v>
                      </c:pt>
                      <c:pt idx="121">
                        <c:v>42749256.646752991</c:v>
                      </c:pt>
                      <c:pt idx="122">
                        <c:v>42756829.100317955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6-3F95-42EA-B554-2F3B962D5675}"/>
                  </c:ext>
                </c:extLst>
              </c15:ser>
            </c15:filteredLineSeries>
            <c15:filteredLineSeries>
              <c15:ser>
                <c:idx val="39"/>
                <c:order val="3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Data'!$AO$3</c15:sqref>
                        </c15:formulaRef>
                      </c:ext>
                    </c:extLst>
                    <c:strCache>
                      <c:ptCount val="1"/>
                      <c:pt idx="0">
                        <c:v>of Budget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Data'!$AO$5:$AO$169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65"/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-42775690</c:v>
                      </c:pt>
                      <c:pt idx="8">
                        <c:v>-42775690</c:v>
                      </c:pt>
                      <c:pt idx="9">
                        <c:v>-42177924.283031337</c:v>
                      </c:pt>
                      <c:pt idx="10">
                        <c:v>-28343645.822978862</c:v>
                      </c:pt>
                      <c:pt idx="11">
                        <c:v>-26792843.542604636</c:v>
                      </c:pt>
                      <c:pt idx="12">
                        <c:v>-25450851.811244667</c:v>
                      </c:pt>
                      <c:pt idx="13">
                        <c:v>-25450851.811244667</c:v>
                      </c:pt>
                      <c:pt idx="14">
                        <c:v>-25450851.811244667</c:v>
                      </c:pt>
                      <c:pt idx="15">
                        <c:v>-22695133.169526901</c:v>
                      </c:pt>
                      <c:pt idx="16">
                        <c:v>-20302673.878164522</c:v>
                      </c:pt>
                      <c:pt idx="17">
                        <c:v>-19273648.645386726</c:v>
                      </c:pt>
                      <c:pt idx="18">
                        <c:v>-19614004.714091718</c:v>
                      </c:pt>
                      <c:pt idx="19">
                        <c:v>-18286060.191298202</c:v>
                      </c:pt>
                      <c:pt idx="20">
                        <c:v>-18286060.191298202</c:v>
                      </c:pt>
                      <c:pt idx="21">
                        <c:v>-18286060.191298202</c:v>
                      </c:pt>
                      <c:pt idx="22">
                        <c:v>-17093011.859262865</c:v>
                      </c:pt>
                      <c:pt idx="23">
                        <c:v>-13801344.736329976</c:v>
                      </c:pt>
                      <c:pt idx="24">
                        <c:v>-15887785.399679665</c:v>
                      </c:pt>
                      <c:pt idx="25">
                        <c:v>-15038379.487248961</c:v>
                      </c:pt>
                      <c:pt idx="26">
                        <c:v>-12969530.238415278</c:v>
                      </c:pt>
                      <c:pt idx="27">
                        <c:v>-12969530.238415278</c:v>
                      </c:pt>
                      <c:pt idx="28">
                        <c:v>-12969530.238415278</c:v>
                      </c:pt>
                      <c:pt idx="29">
                        <c:v>-8460965.5917649567</c:v>
                      </c:pt>
                      <c:pt idx="30">
                        <c:v>-8452466.3325328082</c:v>
                      </c:pt>
                      <c:pt idx="31">
                        <c:v>-6291985.0298202112</c:v>
                      </c:pt>
                      <c:pt idx="32">
                        <c:v>-6089144.8587253392</c:v>
                      </c:pt>
                      <c:pt idx="33">
                        <c:v>-5042092.5148752108</c:v>
                      </c:pt>
                      <c:pt idx="34">
                        <c:v>-5042092.5148752108</c:v>
                      </c:pt>
                      <c:pt idx="35">
                        <c:v>-5042092.5148752108</c:v>
                      </c:pt>
                      <c:pt idx="36">
                        <c:v>-5037763.7865417898</c:v>
                      </c:pt>
                      <c:pt idx="37">
                        <c:v>-4680181.0401516706</c:v>
                      </c:pt>
                      <c:pt idx="38">
                        <c:v>-3846103.2501020059</c:v>
                      </c:pt>
                      <c:pt idx="39">
                        <c:v>-3196499.5329924449</c:v>
                      </c:pt>
                      <c:pt idx="40">
                        <c:v>-2117217.5356032178</c:v>
                      </c:pt>
                      <c:pt idx="41">
                        <c:v>-2117217.5356032178</c:v>
                      </c:pt>
                      <c:pt idx="42">
                        <c:v>-2117217.5356032178</c:v>
                      </c:pt>
                      <c:pt idx="43">
                        <c:v>-1162448.8106855303</c:v>
                      </c:pt>
                      <c:pt idx="44">
                        <c:v>-1192749.4675988033</c:v>
                      </c:pt>
                      <c:pt idx="45">
                        <c:v>58039.232841677964</c:v>
                      </c:pt>
                      <c:pt idx="46">
                        <c:v>-380163.0505335182</c:v>
                      </c:pt>
                      <c:pt idx="47">
                        <c:v>-52285.092206157744</c:v>
                      </c:pt>
                      <c:pt idx="48">
                        <c:v>-52285.092206157744</c:v>
                      </c:pt>
                      <c:pt idx="49">
                        <c:v>-52285.092206157744</c:v>
                      </c:pt>
                      <c:pt idx="50">
                        <c:v>206981.99593033642</c:v>
                      </c:pt>
                      <c:pt idx="51">
                        <c:v>247714.0911828801</c:v>
                      </c:pt>
                      <c:pt idx="52">
                        <c:v>492768.64758005738</c:v>
                      </c:pt>
                      <c:pt idx="53">
                        <c:v>810479.01606138051</c:v>
                      </c:pt>
                      <c:pt idx="54">
                        <c:v>764720.45463304967</c:v>
                      </c:pt>
                      <c:pt idx="55">
                        <c:v>764720.45463304967</c:v>
                      </c:pt>
                      <c:pt idx="56">
                        <c:v>764720.45463304967</c:v>
                      </c:pt>
                      <c:pt idx="57">
                        <c:v>764720.45463304967</c:v>
                      </c:pt>
                      <c:pt idx="58">
                        <c:v>955351.93664697558</c:v>
                      </c:pt>
                      <c:pt idx="59">
                        <c:v>1053858.047072947</c:v>
                      </c:pt>
                      <c:pt idx="60">
                        <c:v>909654.90832751244</c:v>
                      </c:pt>
                      <c:pt idx="61">
                        <c:v>778812.60207572579</c:v>
                      </c:pt>
                      <c:pt idx="62">
                        <c:v>778812.60207572579</c:v>
                      </c:pt>
                      <c:pt idx="63">
                        <c:v>778812.60207572579</c:v>
                      </c:pt>
                      <c:pt idx="64">
                        <c:v>506127.02747765929</c:v>
                      </c:pt>
                      <c:pt idx="65">
                        <c:v>431218.66269351542</c:v>
                      </c:pt>
                      <c:pt idx="66">
                        <c:v>302852.25665466487</c:v>
                      </c:pt>
                      <c:pt idx="67">
                        <c:v>113840.21279998869</c:v>
                      </c:pt>
                      <c:pt idx="68">
                        <c:v>-188038.04271820188</c:v>
                      </c:pt>
                      <c:pt idx="69">
                        <c:v>-188038.04271820188</c:v>
                      </c:pt>
                      <c:pt idx="70">
                        <c:v>-188038.04271820188</c:v>
                      </c:pt>
                      <c:pt idx="71">
                        <c:v>-1062708.8812997863</c:v>
                      </c:pt>
                      <c:pt idx="72">
                        <c:v>870861.01167678088</c:v>
                      </c:pt>
                      <c:pt idx="73">
                        <c:v>-39678.000114306808</c:v>
                      </c:pt>
                      <c:pt idx="74">
                        <c:v>-64049.456938937306</c:v>
                      </c:pt>
                      <c:pt idx="75">
                        <c:v>-440272.99118416011</c:v>
                      </c:pt>
                      <c:pt idx="76">
                        <c:v>-440272.99118416011</c:v>
                      </c:pt>
                      <c:pt idx="77">
                        <c:v>-440272.99118416011</c:v>
                      </c:pt>
                      <c:pt idx="78">
                        <c:v>-395482.39233548194</c:v>
                      </c:pt>
                      <c:pt idx="79">
                        <c:v>-242783.94088444114</c:v>
                      </c:pt>
                      <c:pt idx="80">
                        <c:v>-160307.63142178208</c:v>
                      </c:pt>
                      <c:pt idx="81">
                        <c:v>-178495.49541055411</c:v>
                      </c:pt>
                      <c:pt idx="82">
                        <c:v>-281870.49049063772</c:v>
                      </c:pt>
                      <c:pt idx="83">
                        <c:v>-281870.49049063772</c:v>
                      </c:pt>
                      <c:pt idx="84">
                        <c:v>-281870.49049063772</c:v>
                      </c:pt>
                      <c:pt idx="85">
                        <c:v>-293529.85628661513</c:v>
                      </c:pt>
                      <c:pt idx="86">
                        <c:v>-312574.89847249538</c:v>
                      </c:pt>
                      <c:pt idx="87">
                        <c:v>-444744.36484146863</c:v>
                      </c:pt>
                      <c:pt idx="88">
                        <c:v>-803233.59364695102</c:v>
                      </c:pt>
                      <c:pt idx="89">
                        <c:v>-565559.77051251382</c:v>
                      </c:pt>
                      <c:pt idx="90">
                        <c:v>-565559.77051251382</c:v>
                      </c:pt>
                      <c:pt idx="91">
                        <c:v>-565559.77051251382</c:v>
                      </c:pt>
                      <c:pt idx="92">
                        <c:v>-905032.6162244454</c:v>
                      </c:pt>
                      <c:pt idx="93">
                        <c:v>-583722.41743002087</c:v>
                      </c:pt>
                      <c:pt idx="94">
                        <c:v>-252755.33406567574</c:v>
                      </c:pt>
                      <c:pt idx="95">
                        <c:v>-119417.05856890231</c:v>
                      </c:pt>
                      <c:pt idx="96">
                        <c:v>-359471.28244677186</c:v>
                      </c:pt>
                      <c:pt idx="97">
                        <c:v>-359471.28244677186</c:v>
                      </c:pt>
                      <c:pt idx="98">
                        <c:v>-359471.28244677186</c:v>
                      </c:pt>
                      <c:pt idx="99">
                        <c:v>-301255.22710587829</c:v>
                      </c:pt>
                      <c:pt idx="100">
                        <c:v>-272961.99831269681</c:v>
                      </c:pt>
                      <c:pt idx="101">
                        <c:v>-190539.13356047869</c:v>
                      </c:pt>
                      <c:pt idx="102">
                        <c:v>-156785.02161739767</c:v>
                      </c:pt>
                      <c:pt idx="103">
                        <c:v>-144711.04491729289</c:v>
                      </c:pt>
                      <c:pt idx="104">
                        <c:v>-144711.04491729289</c:v>
                      </c:pt>
                      <c:pt idx="105">
                        <c:v>-144711.04491729289</c:v>
                      </c:pt>
                      <c:pt idx="106">
                        <c:v>-132933.27792282403</c:v>
                      </c:pt>
                      <c:pt idx="107">
                        <c:v>-126407.18012604117</c:v>
                      </c:pt>
                      <c:pt idx="108">
                        <c:v>-122690.57584746182</c:v>
                      </c:pt>
                      <c:pt idx="109">
                        <c:v>-148733.53009407222</c:v>
                      </c:pt>
                      <c:pt idx="110">
                        <c:v>-158163.9846445471</c:v>
                      </c:pt>
                      <c:pt idx="111">
                        <c:v>-158163.9846445471</c:v>
                      </c:pt>
                      <c:pt idx="112">
                        <c:v>-158163.9846445471</c:v>
                      </c:pt>
                      <c:pt idx="113">
                        <c:v>-165985.31047720462</c:v>
                      </c:pt>
                      <c:pt idx="114">
                        <c:v>-117082.00890555233</c:v>
                      </c:pt>
                      <c:pt idx="115">
                        <c:v>-113538.73310334235</c:v>
                      </c:pt>
                      <c:pt idx="116">
                        <c:v>-58870.287139199674</c:v>
                      </c:pt>
                      <c:pt idx="117">
                        <c:v>-18739.146476715803</c:v>
                      </c:pt>
                      <c:pt idx="118">
                        <c:v>-18739.146476715803</c:v>
                      </c:pt>
                      <c:pt idx="119">
                        <c:v>-18739.146476715803</c:v>
                      </c:pt>
                      <c:pt idx="120">
                        <c:v>-39550.996083423495</c:v>
                      </c:pt>
                      <c:pt idx="121">
                        <c:v>-36398.330721482635</c:v>
                      </c:pt>
                      <c:pt idx="122">
                        <c:v>19123.121348112822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7-3F95-42EA-B554-2F3B962D5675}"/>
                  </c:ext>
                </c:extLst>
              </c15:ser>
            </c15:filteredLineSeries>
            <c15:filteredLineSeries>
              <c15:ser>
                <c:idx val="40"/>
                <c:order val="4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Data'!$AP$3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Data'!$AP$5:$AP$169</c15:sqref>
                        </c15:formulaRef>
                      </c:ext>
                    </c:extLst>
                    <c:numCache>
                      <c:formatCode>General</c:formatCode>
                      <c:ptCount val="165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8-3F95-42EA-B554-2F3B962D5675}"/>
                  </c:ext>
                </c:extLst>
              </c15:ser>
            </c15:filteredLineSeries>
            <c15:filteredLineSeries>
              <c15:ser>
                <c:idx val="41"/>
                <c:order val="4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Data'!$AR$3</c15:sqref>
                        </c15:formulaRef>
                      </c:ext>
                    </c:extLst>
                    <c:strCache>
                      <c:ptCount val="1"/>
                      <c:pt idx="0">
                        <c:v>Variance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Data'!$AR$5:$AR$169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65"/>
                      <c:pt idx="5">
                        <c:v>0</c:v>
                      </c:pt>
                      <c:pt idx="6">
                        <c:v>0</c:v>
                      </c:pt>
                      <c:pt idx="7">
                        <c:v>-21270423.000613827</c:v>
                      </c:pt>
                      <c:pt idx="8">
                        <c:v>-21270423.000613827</c:v>
                      </c:pt>
                      <c:pt idx="9">
                        <c:v>-21527612.764752962</c:v>
                      </c:pt>
                      <c:pt idx="10">
                        <c:v>-14111417.397932842</c:v>
                      </c:pt>
                      <c:pt idx="11">
                        <c:v>-12991340.107310681</c:v>
                      </c:pt>
                      <c:pt idx="12">
                        <c:v>-12410039.488303043</c:v>
                      </c:pt>
                      <c:pt idx="13">
                        <c:v>-12505363.444764815</c:v>
                      </c:pt>
                      <c:pt idx="14">
                        <c:v>-12505363.444764815</c:v>
                      </c:pt>
                      <c:pt idx="15">
                        <c:v>-10993049.50723988</c:v>
                      </c:pt>
                      <c:pt idx="16">
                        <c:v>-9886553.8609667085</c:v>
                      </c:pt>
                      <c:pt idx="17">
                        <c:v>-9354959.0027640648</c:v>
                      </c:pt>
                      <c:pt idx="18">
                        <c:v>-9609887.8607768156</c:v>
                      </c:pt>
                      <c:pt idx="19">
                        <c:v>-8808779.3116474599</c:v>
                      </c:pt>
                      <c:pt idx="20">
                        <c:v>-8879370.5820124634</c:v>
                      </c:pt>
                      <c:pt idx="21">
                        <c:v>-8879370.5820124634</c:v>
                      </c:pt>
                      <c:pt idx="22">
                        <c:v>-8145353.8078557272</c:v>
                      </c:pt>
                      <c:pt idx="23">
                        <c:v>-6377441.9858386796</c:v>
                      </c:pt>
                      <c:pt idx="24">
                        <c:v>-7739856.525322495</c:v>
                      </c:pt>
                      <c:pt idx="25">
                        <c:v>-7551799.922687551</c:v>
                      </c:pt>
                      <c:pt idx="26">
                        <c:v>-6479597.1231906712</c:v>
                      </c:pt>
                      <c:pt idx="27">
                        <c:v>-6550190.6902318522</c:v>
                      </c:pt>
                      <c:pt idx="28">
                        <c:v>-6550190.6902318522</c:v>
                      </c:pt>
                      <c:pt idx="29">
                        <c:v>-4163532.6071776561</c:v>
                      </c:pt>
                      <c:pt idx="30">
                        <c:v>-4179858.4702914171</c:v>
                      </c:pt>
                      <c:pt idx="31">
                        <c:v>-3065385.0944088548</c:v>
                      </c:pt>
                      <c:pt idx="32">
                        <c:v>-2947515.8319167271</c:v>
                      </c:pt>
                      <c:pt idx="33">
                        <c:v>-2206977.1649826691</c:v>
                      </c:pt>
                      <c:pt idx="34">
                        <c:v>-2298343.4605384059</c:v>
                      </c:pt>
                      <c:pt idx="35">
                        <c:v>-2298343.4605384059</c:v>
                      </c:pt>
                      <c:pt idx="36">
                        <c:v>-2224473.7163349986</c:v>
                      </c:pt>
                      <c:pt idx="37">
                        <c:v>-2183080.793252293</c:v>
                      </c:pt>
                      <c:pt idx="38">
                        <c:v>-1826371.2727816552</c:v>
                      </c:pt>
                      <c:pt idx="39">
                        <c:v>-1534498.5253378749</c:v>
                      </c:pt>
                      <c:pt idx="40">
                        <c:v>-880607.10653481632</c:v>
                      </c:pt>
                      <c:pt idx="41">
                        <c:v>-997078.42115065083</c:v>
                      </c:pt>
                      <c:pt idx="42">
                        <c:v>-997078.42115065083</c:v>
                      </c:pt>
                      <c:pt idx="43">
                        <c:v>-413009.03739345446</c:v>
                      </c:pt>
                      <c:pt idx="44">
                        <c:v>-530684.96288342029</c:v>
                      </c:pt>
                      <c:pt idx="45">
                        <c:v>95503.459286589175</c:v>
                      </c:pt>
                      <c:pt idx="46">
                        <c:v>-71660.982369560748</c:v>
                      </c:pt>
                      <c:pt idx="47">
                        <c:v>39959.743308000267</c:v>
                      </c:pt>
                      <c:pt idx="48">
                        <c:v>-9500.3630348183215</c:v>
                      </c:pt>
                      <c:pt idx="49">
                        <c:v>-9500.3630348183215</c:v>
                      </c:pt>
                      <c:pt idx="50">
                        <c:v>210778.57170129567</c:v>
                      </c:pt>
                      <c:pt idx="51">
                        <c:v>131800.4700826183</c:v>
                      </c:pt>
                      <c:pt idx="52">
                        <c:v>76204.40981066227</c:v>
                      </c:pt>
                      <c:pt idx="53">
                        <c:v>208944.43691975623</c:v>
                      </c:pt>
                      <c:pt idx="54">
                        <c:v>297249.25696150213</c:v>
                      </c:pt>
                      <c:pt idx="55">
                        <c:v>326606.26181073859</c:v>
                      </c:pt>
                      <c:pt idx="56">
                        <c:v>326606.26181073859</c:v>
                      </c:pt>
                      <c:pt idx="57">
                        <c:v>326606.26181073859</c:v>
                      </c:pt>
                      <c:pt idx="58">
                        <c:v>367715.89274896309</c:v>
                      </c:pt>
                      <c:pt idx="59">
                        <c:v>366858.18656206131</c:v>
                      </c:pt>
                      <c:pt idx="60">
                        <c:v>340657.7725094445</c:v>
                      </c:pt>
                      <c:pt idx="61">
                        <c:v>324996.71154502034</c:v>
                      </c:pt>
                      <c:pt idx="62">
                        <c:v>320174.49589960277</c:v>
                      </c:pt>
                      <c:pt idx="63">
                        <c:v>320174.49589960277</c:v>
                      </c:pt>
                      <c:pt idx="64">
                        <c:v>133012.01123252884</c:v>
                      </c:pt>
                      <c:pt idx="65">
                        <c:v>42306.866138648242</c:v>
                      </c:pt>
                      <c:pt idx="66">
                        <c:v>-20697.401250939816</c:v>
                      </c:pt>
                      <c:pt idx="67">
                        <c:v>-55166.552909985185</c:v>
                      </c:pt>
                      <c:pt idx="68">
                        <c:v>-163399.77107504383</c:v>
                      </c:pt>
                      <c:pt idx="69">
                        <c:v>-114751.08571830764</c:v>
                      </c:pt>
                      <c:pt idx="70">
                        <c:v>-114751.08571830764</c:v>
                      </c:pt>
                      <c:pt idx="71">
                        <c:v>-880520.64752203971</c:v>
                      </c:pt>
                      <c:pt idx="72">
                        <c:v>363964.51379538327</c:v>
                      </c:pt>
                      <c:pt idx="73">
                        <c:v>-269291.89437342435</c:v>
                      </c:pt>
                      <c:pt idx="74">
                        <c:v>382477.30676884577</c:v>
                      </c:pt>
                      <c:pt idx="75">
                        <c:v>-95253.756085235626</c:v>
                      </c:pt>
                      <c:pt idx="76">
                        <c:v>-96504.935633737594</c:v>
                      </c:pt>
                      <c:pt idx="77">
                        <c:v>-96504.935633737594</c:v>
                      </c:pt>
                      <c:pt idx="78">
                        <c:v>-53776.174981325865</c:v>
                      </c:pt>
                      <c:pt idx="79">
                        <c:v>49976.356715466827</c:v>
                      </c:pt>
                      <c:pt idx="80">
                        <c:v>81114.365065924823</c:v>
                      </c:pt>
                      <c:pt idx="81">
                        <c:v>49574.366352975368</c:v>
                      </c:pt>
                      <c:pt idx="82">
                        <c:v>-770.86995337158442</c:v>
                      </c:pt>
                      <c:pt idx="83">
                        <c:v>12397.412353154272</c:v>
                      </c:pt>
                      <c:pt idx="84">
                        <c:v>12397.412353154272</c:v>
                      </c:pt>
                      <c:pt idx="85">
                        <c:v>6567.729455165565</c:v>
                      </c:pt>
                      <c:pt idx="86">
                        <c:v>-4295.3263737931848</c:v>
                      </c:pt>
                      <c:pt idx="87">
                        <c:v>-48887.228299610317</c:v>
                      </c:pt>
                      <c:pt idx="88">
                        <c:v>-225450.80611674488</c:v>
                      </c:pt>
                      <c:pt idx="89">
                        <c:v>19744.544270932674</c:v>
                      </c:pt>
                      <c:pt idx="90">
                        <c:v>203246.63868999854</c:v>
                      </c:pt>
                      <c:pt idx="91">
                        <c:v>203246.63868999854</c:v>
                      </c:pt>
                      <c:pt idx="92">
                        <c:v>-134147.60725101456</c:v>
                      </c:pt>
                      <c:pt idx="93">
                        <c:v>6096.6297270096838</c:v>
                      </c:pt>
                      <c:pt idx="94">
                        <c:v>337733.70404021442</c:v>
                      </c:pt>
                      <c:pt idx="95">
                        <c:v>404146.16920700669</c:v>
                      </c:pt>
                      <c:pt idx="96">
                        <c:v>154022.35270475969</c:v>
                      </c:pt>
                      <c:pt idx="97">
                        <c:v>158726.58866105974</c:v>
                      </c:pt>
                      <c:pt idx="98">
                        <c:v>158726.58866105974</c:v>
                      </c:pt>
                      <c:pt idx="99">
                        <c:v>187834.69104849175</c:v>
                      </c:pt>
                      <c:pt idx="100">
                        <c:v>201236.4216739051</c:v>
                      </c:pt>
                      <c:pt idx="101">
                        <c:v>249695.40326728672</c:v>
                      </c:pt>
                      <c:pt idx="102">
                        <c:v>280742.86376907676</c:v>
                      </c:pt>
                      <c:pt idx="103">
                        <c:v>300081.63571331277</c:v>
                      </c:pt>
                      <c:pt idx="104">
                        <c:v>300517.98464975506</c:v>
                      </c:pt>
                      <c:pt idx="105">
                        <c:v>300517.98464975506</c:v>
                      </c:pt>
                      <c:pt idx="106">
                        <c:v>288818.68358502537</c:v>
                      </c:pt>
                      <c:pt idx="107">
                        <c:v>296779.77218788862</c:v>
                      </c:pt>
                      <c:pt idx="108">
                        <c:v>298655.42539706081</c:v>
                      </c:pt>
                      <c:pt idx="109">
                        <c:v>289950.90306000412</c:v>
                      </c:pt>
                      <c:pt idx="110">
                        <c:v>265636.49948667362</c:v>
                      </c:pt>
                      <c:pt idx="111">
                        <c:v>265636.49948667362</c:v>
                      </c:pt>
                      <c:pt idx="112">
                        <c:v>265636.49948667362</c:v>
                      </c:pt>
                      <c:pt idx="113">
                        <c:v>258148.71981804445</c:v>
                      </c:pt>
                      <c:pt idx="114">
                        <c:v>280735.96390321478</c:v>
                      </c:pt>
                      <c:pt idx="115">
                        <c:v>281773.8935396485</c:v>
                      </c:pt>
                      <c:pt idx="116">
                        <c:v>316829.13348874822</c:v>
                      </c:pt>
                      <c:pt idx="117">
                        <c:v>286763.12305539846</c:v>
                      </c:pt>
                      <c:pt idx="118">
                        <c:v>288383.83144991472</c:v>
                      </c:pt>
                      <c:pt idx="119">
                        <c:v>288383.83144991472</c:v>
                      </c:pt>
                      <c:pt idx="120">
                        <c:v>276792.51146369427</c:v>
                      </c:pt>
                      <c:pt idx="121">
                        <c:v>240046.88025374338</c:v>
                      </c:pt>
                      <c:pt idx="122">
                        <c:v>265063.69845984131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9-3F95-42EA-B554-2F3B962D5675}"/>
                  </c:ext>
                </c:extLst>
              </c15:ser>
            </c15:filteredLineSeries>
          </c:ext>
        </c:extLst>
      </c:lineChart>
      <c:catAx>
        <c:axId val="1997726832"/>
        <c:scaling>
          <c:orientation val="minMax"/>
        </c:scaling>
        <c:delete val="0"/>
        <c:axPos val="b"/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7715184"/>
        <c:crosses val="autoZero"/>
        <c:auto val="1"/>
        <c:lblAlgn val="ctr"/>
        <c:lblOffset val="100"/>
        <c:noMultiLvlLbl val="0"/>
      </c:catAx>
      <c:valAx>
        <c:axId val="1997715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7726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University of Montana</a:t>
            </a:r>
          </a:p>
          <a:p>
            <a:pPr>
              <a:defRPr/>
            </a:pPr>
            <a:r>
              <a:rPr lang="en-US"/>
              <a:t>Total $ of Confirmed </a:t>
            </a:r>
            <a:r>
              <a:rPr lang="en-US" baseline="0"/>
              <a:t>Students </a:t>
            </a:r>
            <a:r>
              <a:rPr lang="en-US"/>
              <a:t>Comparison  - 2023 vs 2022</a:t>
            </a:r>
          </a:p>
          <a:p>
            <a:pPr>
              <a:defRPr/>
            </a:pPr>
            <a:r>
              <a:rPr lang="en-US"/>
              <a:t>Days</a:t>
            </a:r>
            <a:r>
              <a:rPr lang="en-US" baseline="0"/>
              <a:t> Relative to First Day of Class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6"/>
          <c:order val="6"/>
          <c:tx>
            <c:strRef>
              <c:f>'Days Before Start Data'!$H$3</c:f>
              <c:strCache>
                <c:ptCount val="1"/>
                <c:pt idx="0">
                  <c:v>2023 Tuition Confirmed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'Days Before Start Data'!$O$5:$O$174</c:f>
              <c:numCache>
                <c:formatCode>_(* #,##0_);_(* \(#,##0\);_(* "-"??_);_(@_)</c:formatCode>
                <c:ptCount val="170"/>
                <c:pt idx="0">
                  <c:v>50</c:v>
                </c:pt>
                <c:pt idx="1">
                  <c:v>49</c:v>
                </c:pt>
                <c:pt idx="2">
                  <c:v>48</c:v>
                </c:pt>
                <c:pt idx="3">
                  <c:v>47</c:v>
                </c:pt>
                <c:pt idx="4">
                  <c:v>46</c:v>
                </c:pt>
                <c:pt idx="5">
                  <c:v>45</c:v>
                </c:pt>
                <c:pt idx="6">
                  <c:v>44</c:v>
                </c:pt>
                <c:pt idx="7">
                  <c:v>43</c:v>
                </c:pt>
                <c:pt idx="8">
                  <c:v>42</c:v>
                </c:pt>
                <c:pt idx="9">
                  <c:v>41</c:v>
                </c:pt>
                <c:pt idx="10">
                  <c:v>40</c:v>
                </c:pt>
                <c:pt idx="11">
                  <c:v>39</c:v>
                </c:pt>
                <c:pt idx="12">
                  <c:v>38</c:v>
                </c:pt>
                <c:pt idx="13">
                  <c:v>37</c:v>
                </c:pt>
                <c:pt idx="14">
                  <c:v>36</c:v>
                </c:pt>
                <c:pt idx="15">
                  <c:v>35</c:v>
                </c:pt>
                <c:pt idx="16">
                  <c:v>34</c:v>
                </c:pt>
                <c:pt idx="17">
                  <c:v>33</c:v>
                </c:pt>
                <c:pt idx="18">
                  <c:v>32</c:v>
                </c:pt>
                <c:pt idx="19">
                  <c:v>31</c:v>
                </c:pt>
                <c:pt idx="20">
                  <c:v>30</c:v>
                </c:pt>
                <c:pt idx="21">
                  <c:v>29</c:v>
                </c:pt>
                <c:pt idx="22">
                  <c:v>28</c:v>
                </c:pt>
                <c:pt idx="23">
                  <c:v>27</c:v>
                </c:pt>
                <c:pt idx="24">
                  <c:v>26</c:v>
                </c:pt>
                <c:pt idx="25">
                  <c:v>25</c:v>
                </c:pt>
                <c:pt idx="26">
                  <c:v>24</c:v>
                </c:pt>
                <c:pt idx="27">
                  <c:v>23</c:v>
                </c:pt>
                <c:pt idx="28">
                  <c:v>22</c:v>
                </c:pt>
                <c:pt idx="29">
                  <c:v>21</c:v>
                </c:pt>
                <c:pt idx="30">
                  <c:v>20</c:v>
                </c:pt>
                <c:pt idx="31">
                  <c:v>19</c:v>
                </c:pt>
                <c:pt idx="32">
                  <c:v>18</c:v>
                </c:pt>
                <c:pt idx="33">
                  <c:v>17</c:v>
                </c:pt>
                <c:pt idx="34">
                  <c:v>16</c:v>
                </c:pt>
                <c:pt idx="35">
                  <c:v>15</c:v>
                </c:pt>
                <c:pt idx="36">
                  <c:v>14</c:v>
                </c:pt>
                <c:pt idx="37">
                  <c:v>13</c:v>
                </c:pt>
                <c:pt idx="38">
                  <c:v>12</c:v>
                </c:pt>
                <c:pt idx="39">
                  <c:v>11</c:v>
                </c:pt>
                <c:pt idx="40">
                  <c:v>10</c:v>
                </c:pt>
                <c:pt idx="41">
                  <c:v>9</c:v>
                </c:pt>
                <c:pt idx="42">
                  <c:v>8</c:v>
                </c:pt>
                <c:pt idx="43">
                  <c:v>7</c:v>
                </c:pt>
                <c:pt idx="44">
                  <c:v>6</c:v>
                </c:pt>
                <c:pt idx="45">
                  <c:v>5</c:v>
                </c:pt>
                <c:pt idx="46">
                  <c:v>4</c:v>
                </c:pt>
                <c:pt idx="47">
                  <c:v>3</c:v>
                </c:pt>
                <c:pt idx="48">
                  <c:v>2</c:v>
                </c:pt>
                <c:pt idx="49">
                  <c:v>1</c:v>
                </c:pt>
                <c:pt idx="50">
                  <c:v>0</c:v>
                </c:pt>
                <c:pt idx="51">
                  <c:v>-1</c:v>
                </c:pt>
                <c:pt idx="52">
                  <c:v>-2</c:v>
                </c:pt>
                <c:pt idx="53">
                  <c:v>-3</c:v>
                </c:pt>
                <c:pt idx="54">
                  <c:v>-4</c:v>
                </c:pt>
                <c:pt idx="55">
                  <c:v>-5</c:v>
                </c:pt>
                <c:pt idx="56">
                  <c:v>-6</c:v>
                </c:pt>
                <c:pt idx="57">
                  <c:v>-7</c:v>
                </c:pt>
                <c:pt idx="58">
                  <c:v>-8</c:v>
                </c:pt>
                <c:pt idx="59">
                  <c:v>-9</c:v>
                </c:pt>
                <c:pt idx="60">
                  <c:v>-10</c:v>
                </c:pt>
                <c:pt idx="61">
                  <c:v>-11</c:v>
                </c:pt>
                <c:pt idx="62">
                  <c:v>-12</c:v>
                </c:pt>
                <c:pt idx="63">
                  <c:v>-13</c:v>
                </c:pt>
                <c:pt idx="64">
                  <c:v>-14</c:v>
                </c:pt>
                <c:pt idx="65">
                  <c:v>-15</c:v>
                </c:pt>
                <c:pt idx="66">
                  <c:v>-16</c:v>
                </c:pt>
                <c:pt idx="67">
                  <c:v>-17</c:v>
                </c:pt>
                <c:pt idx="68">
                  <c:v>-18</c:v>
                </c:pt>
                <c:pt idx="69">
                  <c:v>-19</c:v>
                </c:pt>
                <c:pt idx="70">
                  <c:v>-20</c:v>
                </c:pt>
                <c:pt idx="71">
                  <c:v>-21</c:v>
                </c:pt>
                <c:pt idx="72">
                  <c:v>-22</c:v>
                </c:pt>
                <c:pt idx="73">
                  <c:v>-23</c:v>
                </c:pt>
                <c:pt idx="74">
                  <c:v>-24</c:v>
                </c:pt>
                <c:pt idx="75">
                  <c:v>-25</c:v>
                </c:pt>
                <c:pt idx="76">
                  <c:v>-26</c:v>
                </c:pt>
                <c:pt idx="77">
                  <c:v>-27</c:v>
                </c:pt>
                <c:pt idx="78">
                  <c:v>-28</c:v>
                </c:pt>
                <c:pt idx="79">
                  <c:v>-29</c:v>
                </c:pt>
                <c:pt idx="80">
                  <c:v>-30</c:v>
                </c:pt>
                <c:pt idx="81">
                  <c:v>-31</c:v>
                </c:pt>
                <c:pt idx="82">
                  <c:v>-32</c:v>
                </c:pt>
                <c:pt idx="83">
                  <c:v>-33</c:v>
                </c:pt>
                <c:pt idx="84">
                  <c:v>-34</c:v>
                </c:pt>
                <c:pt idx="85">
                  <c:v>-35</c:v>
                </c:pt>
                <c:pt idx="86">
                  <c:v>-36</c:v>
                </c:pt>
                <c:pt idx="87">
                  <c:v>-37</c:v>
                </c:pt>
                <c:pt idx="88">
                  <c:v>-38</c:v>
                </c:pt>
                <c:pt idx="89">
                  <c:v>-39</c:v>
                </c:pt>
                <c:pt idx="90">
                  <c:v>-40</c:v>
                </c:pt>
                <c:pt idx="91">
                  <c:v>-41</c:v>
                </c:pt>
                <c:pt idx="92">
                  <c:v>-42</c:v>
                </c:pt>
                <c:pt idx="93">
                  <c:v>-43</c:v>
                </c:pt>
                <c:pt idx="94">
                  <c:v>-44</c:v>
                </c:pt>
                <c:pt idx="95">
                  <c:v>-45</c:v>
                </c:pt>
                <c:pt idx="96">
                  <c:v>-46</c:v>
                </c:pt>
                <c:pt idx="97">
                  <c:v>-47</c:v>
                </c:pt>
                <c:pt idx="98">
                  <c:v>-48</c:v>
                </c:pt>
                <c:pt idx="99">
                  <c:v>-49</c:v>
                </c:pt>
                <c:pt idx="100">
                  <c:v>-50</c:v>
                </c:pt>
                <c:pt idx="101">
                  <c:v>-51</c:v>
                </c:pt>
                <c:pt idx="102">
                  <c:v>-52</c:v>
                </c:pt>
                <c:pt idx="103">
                  <c:v>-53</c:v>
                </c:pt>
                <c:pt idx="104">
                  <c:v>-54</c:v>
                </c:pt>
                <c:pt idx="105">
                  <c:v>-55</c:v>
                </c:pt>
                <c:pt idx="106">
                  <c:v>-56</c:v>
                </c:pt>
                <c:pt idx="107">
                  <c:v>-57</c:v>
                </c:pt>
                <c:pt idx="108">
                  <c:v>-58</c:v>
                </c:pt>
                <c:pt idx="109">
                  <c:v>-59</c:v>
                </c:pt>
                <c:pt idx="110">
                  <c:v>-60</c:v>
                </c:pt>
                <c:pt idx="111">
                  <c:v>-61</c:v>
                </c:pt>
                <c:pt idx="112">
                  <c:v>-62</c:v>
                </c:pt>
                <c:pt idx="113">
                  <c:v>-63</c:v>
                </c:pt>
                <c:pt idx="114">
                  <c:v>-64</c:v>
                </c:pt>
                <c:pt idx="115">
                  <c:v>-65</c:v>
                </c:pt>
                <c:pt idx="116">
                  <c:v>-66</c:v>
                </c:pt>
                <c:pt idx="117">
                  <c:v>-67</c:v>
                </c:pt>
                <c:pt idx="118">
                  <c:v>-68</c:v>
                </c:pt>
                <c:pt idx="119">
                  <c:v>-69</c:v>
                </c:pt>
                <c:pt idx="120">
                  <c:v>-70</c:v>
                </c:pt>
                <c:pt idx="121">
                  <c:v>-71</c:v>
                </c:pt>
                <c:pt idx="122">
                  <c:v>-72</c:v>
                </c:pt>
                <c:pt idx="123">
                  <c:v>-73</c:v>
                </c:pt>
                <c:pt idx="124">
                  <c:v>-74</c:v>
                </c:pt>
                <c:pt idx="125">
                  <c:v>-75</c:v>
                </c:pt>
                <c:pt idx="126">
                  <c:v>-76</c:v>
                </c:pt>
                <c:pt idx="127">
                  <c:v>-77</c:v>
                </c:pt>
                <c:pt idx="128">
                  <c:v>-78</c:v>
                </c:pt>
                <c:pt idx="129">
                  <c:v>-79</c:v>
                </c:pt>
                <c:pt idx="130">
                  <c:v>-80</c:v>
                </c:pt>
                <c:pt idx="131">
                  <c:v>-81</c:v>
                </c:pt>
                <c:pt idx="132">
                  <c:v>-82</c:v>
                </c:pt>
                <c:pt idx="133">
                  <c:v>-83</c:v>
                </c:pt>
                <c:pt idx="134">
                  <c:v>-84</c:v>
                </c:pt>
                <c:pt idx="135">
                  <c:v>-85</c:v>
                </c:pt>
                <c:pt idx="136">
                  <c:v>-86</c:v>
                </c:pt>
                <c:pt idx="137">
                  <c:v>-87</c:v>
                </c:pt>
                <c:pt idx="138">
                  <c:v>-88</c:v>
                </c:pt>
                <c:pt idx="139">
                  <c:v>-89</c:v>
                </c:pt>
                <c:pt idx="140">
                  <c:v>-90</c:v>
                </c:pt>
                <c:pt idx="141">
                  <c:v>-91</c:v>
                </c:pt>
                <c:pt idx="142">
                  <c:v>-92</c:v>
                </c:pt>
                <c:pt idx="143">
                  <c:v>-93</c:v>
                </c:pt>
                <c:pt idx="144">
                  <c:v>-94</c:v>
                </c:pt>
                <c:pt idx="145">
                  <c:v>-95</c:v>
                </c:pt>
                <c:pt idx="146">
                  <c:v>-96</c:v>
                </c:pt>
                <c:pt idx="147">
                  <c:v>-97</c:v>
                </c:pt>
                <c:pt idx="148">
                  <c:v>-98</c:v>
                </c:pt>
                <c:pt idx="149">
                  <c:v>-99</c:v>
                </c:pt>
                <c:pt idx="150">
                  <c:v>-100</c:v>
                </c:pt>
                <c:pt idx="151">
                  <c:v>-101</c:v>
                </c:pt>
                <c:pt idx="152">
                  <c:v>-102</c:v>
                </c:pt>
                <c:pt idx="153">
                  <c:v>-103</c:v>
                </c:pt>
                <c:pt idx="154">
                  <c:v>-104</c:v>
                </c:pt>
                <c:pt idx="155">
                  <c:v>-105</c:v>
                </c:pt>
                <c:pt idx="156">
                  <c:v>-106</c:v>
                </c:pt>
                <c:pt idx="157">
                  <c:v>-107</c:v>
                </c:pt>
                <c:pt idx="158">
                  <c:v>-109</c:v>
                </c:pt>
                <c:pt idx="159">
                  <c:v>-110</c:v>
                </c:pt>
                <c:pt idx="160">
                  <c:v>-111</c:v>
                </c:pt>
                <c:pt idx="161">
                  <c:v>-112</c:v>
                </c:pt>
                <c:pt idx="162">
                  <c:v>-113</c:v>
                </c:pt>
                <c:pt idx="163">
                  <c:v>-114</c:v>
                </c:pt>
                <c:pt idx="164">
                  <c:v>-115</c:v>
                </c:pt>
                <c:pt idx="165">
                  <c:v>-116</c:v>
                </c:pt>
                <c:pt idx="166">
                  <c:v>-117</c:v>
                </c:pt>
                <c:pt idx="167">
                  <c:v>-118</c:v>
                </c:pt>
                <c:pt idx="168">
                  <c:v>-119</c:v>
                </c:pt>
                <c:pt idx="169">
                  <c:v>-120</c:v>
                </c:pt>
              </c:numCache>
            </c:numRef>
          </c:cat>
          <c:val>
            <c:numRef>
              <c:f>'Days Before Start Data'!$H$4:$H$174</c:f>
              <c:numCache>
                <c:formatCode>_("$"* #,##0_);_("$"* \(#,##0\);_("$"* "-"??_);_(@_)</c:formatCode>
                <c:ptCount val="171"/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1938.9</c:v>
                </c:pt>
                <c:pt idx="21">
                  <c:v>1938.9</c:v>
                </c:pt>
                <c:pt idx="22">
                  <c:v>1938.9</c:v>
                </c:pt>
                <c:pt idx="23">
                  <c:v>1938.9</c:v>
                </c:pt>
                <c:pt idx="24">
                  <c:v>1938.9</c:v>
                </c:pt>
                <c:pt idx="25">
                  <c:v>1938.9</c:v>
                </c:pt>
                <c:pt idx="26">
                  <c:v>1938.9</c:v>
                </c:pt>
                <c:pt idx="27">
                  <c:v>1938.9</c:v>
                </c:pt>
                <c:pt idx="28">
                  <c:v>1938.9</c:v>
                </c:pt>
                <c:pt idx="29">
                  <c:v>1938.9</c:v>
                </c:pt>
                <c:pt idx="30">
                  <c:v>1938.9</c:v>
                </c:pt>
                <c:pt idx="31">
                  <c:v>1938.9</c:v>
                </c:pt>
                <c:pt idx="32">
                  <c:v>1938.9</c:v>
                </c:pt>
                <c:pt idx="33">
                  <c:v>1938.9</c:v>
                </c:pt>
                <c:pt idx="34">
                  <c:v>1938.9</c:v>
                </c:pt>
                <c:pt idx="35">
                  <c:v>1938.9</c:v>
                </c:pt>
                <c:pt idx="36">
                  <c:v>1938.9</c:v>
                </c:pt>
                <c:pt idx="37">
                  <c:v>1938.9</c:v>
                </c:pt>
                <c:pt idx="38">
                  <c:v>1938.9</c:v>
                </c:pt>
                <c:pt idx="39">
                  <c:v>2174.58</c:v>
                </c:pt>
                <c:pt idx="40">
                  <c:v>2174.58</c:v>
                </c:pt>
                <c:pt idx="41">
                  <c:v>2940.54</c:v>
                </c:pt>
                <c:pt idx="42">
                  <c:v>2940.54</c:v>
                </c:pt>
                <c:pt idx="43">
                  <c:v>2940.54</c:v>
                </c:pt>
                <c:pt idx="44">
                  <c:v>2704.86</c:v>
                </c:pt>
                <c:pt idx="45">
                  <c:v>3421.86</c:v>
                </c:pt>
                <c:pt idx="46">
                  <c:v>3421.86</c:v>
                </c:pt>
                <c:pt idx="47">
                  <c:v>3421.86</c:v>
                </c:pt>
                <c:pt idx="48">
                  <c:v>3421.86</c:v>
                </c:pt>
                <c:pt idx="49">
                  <c:v>3421.86</c:v>
                </c:pt>
                <c:pt idx="50">
                  <c:v>3421.86</c:v>
                </c:pt>
                <c:pt idx="51">
                  <c:v>32221.86</c:v>
                </c:pt>
                <c:pt idx="52">
                  <c:v>35089.86</c:v>
                </c:pt>
                <c:pt idx="53">
                  <c:v>39395.46</c:v>
                </c:pt>
                <c:pt idx="54">
                  <c:v>24995.46</c:v>
                </c:pt>
                <c:pt idx="55">
                  <c:v>24995.46</c:v>
                </c:pt>
                <c:pt idx="56">
                  <c:v>24995.46</c:v>
                </c:pt>
                <c:pt idx="57">
                  <c:v>24995.46</c:v>
                </c:pt>
                <c:pt idx="58">
                  <c:v>24995.46</c:v>
                </c:pt>
                <c:pt idx="59">
                  <c:v>30651.84</c:v>
                </c:pt>
                <c:pt idx="60">
                  <c:v>30651.84</c:v>
                </c:pt>
                <c:pt idx="61">
                  <c:v>25702.560000000001</c:v>
                </c:pt>
                <c:pt idx="62">
                  <c:v>25702.560000000001</c:v>
                </c:pt>
                <c:pt idx="63">
                  <c:v>25702.560000000001</c:v>
                </c:pt>
                <c:pt idx="64">
                  <c:v>25702.560000000001</c:v>
                </c:pt>
                <c:pt idx="65">
                  <c:v>36586.44</c:v>
                </c:pt>
                <c:pt idx="66">
                  <c:v>64524.94</c:v>
                </c:pt>
                <c:pt idx="67">
                  <c:v>60126.94</c:v>
                </c:pt>
                <c:pt idx="68">
                  <c:v>2524190.54</c:v>
                </c:pt>
                <c:pt idx="69">
                  <c:v>2412307.1</c:v>
                </c:pt>
                <c:pt idx="70">
                  <c:v>2412307.1</c:v>
                </c:pt>
                <c:pt idx="71">
                  <c:v>2412307.1</c:v>
                </c:pt>
                <c:pt idx="72">
                  <c:v>2088961</c:v>
                </c:pt>
                <c:pt idx="73">
                  <c:v>1974838.37</c:v>
                </c:pt>
                <c:pt idx="74">
                  <c:v>2298635.67</c:v>
                </c:pt>
                <c:pt idx="75">
                  <c:v>2301504</c:v>
                </c:pt>
                <c:pt idx="76">
                  <c:v>2628386.34</c:v>
                </c:pt>
                <c:pt idx="77">
                  <c:v>2628386.34</c:v>
                </c:pt>
                <c:pt idx="78">
                  <c:v>2628386.34</c:v>
                </c:pt>
                <c:pt idx="79">
                  <c:v>2544492.7799999998</c:v>
                </c:pt>
                <c:pt idx="80">
                  <c:v>2392958.54</c:v>
                </c:pt>
                <c:pt idx="81">
                  <c:v>2254734.64</c:v>
                </c:pt>
                <c:pt idx="82">
                  <c:v>2172242.19</c:v>
                </c:pt>
                <c:pt idx="83">
                  <c:v>2200533.39</c:v>
                </c:pt>
                <c:pt idx="84">
                  <c:v>2200533.39</c:v>
                </c:pt>
                <c:pt idx="85">
                  <c:v>2200533.39</c:v>
                </c:pt>
                <c:pt idx="86">
                  <c:v>2126273.39</c:v>
                </c:pt>
                <c:pt idx="87">
                  <c:v>2126273.39</c:v>
                </c:pt>
                <c:pt idx="88">
                  <c:v>2126273.39</c:v>
                </c:pt>
                <c:pt idx="89">
                  <c:v>2126273.39</c:v>
                </c:pt>
                <c:pt idx="90">
                  <c:v>2063326.79</c:v>
                </c:pt>
                <c:pt idx="91">
                  <c:v>2063326.79</c:v>
                </c:pt>
                <c:pt idx="92">
                  <c:v>2063326.79</c:v>
                </c:pt>
                <c:pt idx="93">
                  <c:v>2063326.79</c:v>
                </c:pt>
                <c:pt idx="94">
                  <c:v>1660488.08</c:v>
                </c:pt>
                <c:pt idx="95">
                  <c:v>1635732.68</c:v>
                </c:pt>
                <c:pt idx="96">
                  <c:v>1505369.73</c:v>
                </c:pt>
                <c:pt idx="97">
                  <c:v>1485356.13</c:v>
                </c:pt>
                <c:pt idx="98">
                  <c:v>1485356.13</c:v>
                </c:pt>
                <c:pt idx="99">
                  <c:v>1485356.13</c:v>
                </c:pt>
                <c:pt idx="100">
                  <c:v>1397041.28</c:v>
                </c:pt>
                <c:pt idx="101">
                  <c:v>1345869.38</c:v>
                </c:pt>
                <c:pt idx="102">
                  <c:v>1266729.3799999999</c:v>
                </c:pt>
                <c:pt idx="103">
                  <c:v>1243977.28</c:v>
                </c:pt>
                <c:pt idx="104">
                  <c:v>1194387.28</c:v>
                </c:pt>
                <c:pt idx="105">
                  <c:v>1194387.28</c:v>
                </c:pt>
                <c:pt idx="106">
                  <c:v>1194387.28</c:v>
                </c:pt>
                <c:pt idx="107">
                  <c:v>1150833.73</c:v>
                </c:pt>
                <c:pt idx="108">
                  <c:v>1129948.93</c:v>
                </c:pt>
                <c:pt idx="109">
                  <c:v>1114180.73</c:v>
                </c:pt>
                <c:pt idx="110">
                  <c:v>1100713.73</c:v>
                </c:pt>
                <c:pt idx="111">
                  <c:v>1086337.1299999999</c:v>
                </c:pt>
                <c:pt idx="112">
                  <c:v>1086337.1299999999</c:v>
                </c:pt>
                <c:pt idx="113">
                  <c:v>1086337.1299999999</c:v>
                </c:pt>
                <c:pt idx="114">
                  <c:v>1064119.43</c:v>
                </c:pt>
                <c:pt idx="115">
                  <c:v>997768.68</c:v>
                </c:pt>
                <c:pt idx="116">
                  <c:v>992488.16</c:v>
                </c:pt>
                <c:pt idx="117">
                  <c:v>932789.66</c:v>
                </c:pt>
                <c:pt idx="118">
                  <c:v>795287.2</c:v>
                </c:pt>
                <c:pt idx="119">
                  <c:v>795287.2</c:v>
                </c:pt>
                <c:pt idx="120">
                  <c:v>795287.2</c:v>
                </c:pt>
                <c:pt idx="121">
                  <c:v>749173.24</c:v>
                </c:pt>
                <c:pt idx="122">
                  <c:v>722026.24</c:v>
                </c:pt>
                <c:pt idx="123">
                  <c:v>657357.31999999995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7-719E-49FF-BB4F-DEEC0516611B}"/>
            </c:ext>
          </c:extLst>
        </c:ser>
        <c:ser>
          <c:idx val="20"/>
          <c:order val="19"/>
          <c:tx>
            <c:strRef>
              <c:f>'Days Before Start Data'!$U$3</c:f>
              <c:strCache>
                <c:ptCount val="1"/>
                <c:pt idx="0">
                  <c:v>2022 Tuition Confirmed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'Days Before Start Data'!$O$5:$O$174</c:f>
              <c:numCache>
                <c:formatCode>_(* #,##0_);_(* \(#,##0\);_(* "-"??_);_(@_)</c:formatCode>
                <c:ptCount val="170"/>
                <c:pt idx="0">
                  <c:v>50</c:v>
                </c:pt>
                <c:pt idx="1">
                  <c:v>49</c:v>
                </c:pt>
                <c:pt idx="2">
                  <c:v>48</c:v>
                </c:pt>
                <c:pt idx="3">
                  <c:v>47</c:v>
                </c:pt>
                <c:pt idx="4">
                  <c:v>46</c:v>
                </c:pt>
                <c:pt idx="5">
                  <c:v>45</c:v>
                </c:pt>
                <c:pt idx="6">
                  <c:v>44</c:v>
                </c:pt>
                <c:pt idx="7">
                  <c:v>43</c:v>
                </c:pt>
                <c:pt idx="8">
                  <c:v>42</c:v>
                </c:pt>
                <c:pt idx="9">
                  <c:v>41</c:v>
                </c:pt>
                <c:pt idx="10">
                  <c:v>40</c:v>
                </c:pt>
                <c:pt idx="11">
                  <c:v>39</c:v>
                </c:pt>
                <c:pt idx="12">
                  <c:v>38</c:v>
                </c:pt>
                <c:pt idx="13">
                  <c:v>37</c:v>
                </c:pt>
                <c:pt idx="14">
                  <c:v>36</c:v>
                </c:pt>
                <c:pt idx="15">
                  <c:v>35</c:v>
                </c:pt>
                <c:pt idx="16">
                  <c:v>34</c:v>
                </c:pt>
                <c:pt idx="17">
                  <c:v>33</c:v>
                </c:pt>
                <c:pt idx="18">
                  <c:v>32</c:v>
                </c:pt>
                <c:pt idx="19">
                  <c:v>31</c:v>
                </c:pt>
                <c:pt idx="20">
                  <c:v>30</c:v>
                </c:pt>
                <c:pt idx="21">
                  <c:v>29</c:v>
                </c:pt>
                <c:pt idx="22">
                  <c:v>28</c:v>
                </c:pt>
                <c:pt idx="23">
                  <c:v>27</c:v>
                </c:pt>
                <c:pt idx="24">
                  <c:v>26</c:v>
                </c:pt>
                <c:pt idx="25">
                  <c:v>25</c:v>
                </c:pt>
                <c:pt idx="26">
                  <c:v>24</c:v>
                </c:pt>
                <c:pt idx="27">
                  <c:v>23</c:v>
                </c:pt>
                <c:pt idx="28">
                  <c:v>22</c:v>
                </c:pt>
                <c:pt idx="29">
                  <c:v>21</c:v>
                </c:pt>
                <c:pt idx="30">
                  <c:v>20</c:v>
                </c:pt>
                <c:pt idx="31">
                  <c:v>19</c:v>
                </c:pt>
                <c:pt idx="32">
                  <c:v>18</c:v>
                </c:pt>
                <c:pt idx="33">
                  <c:v>17</c:v>
                </c:pt>
                <c:pt idx="34">
                  <c:v>16</c:v>
                </c:pt>
                <c:pt idx="35">
                  <c:v>15</c:v>
                </c:pt>
                <c:pt idx="36">
                  <c:v>14</c:v>
                </c:pt>
                <c:pt idx="37">
                  <c:v>13</c:v>
                </c:pt>
                <c:pt idx="38">
                  <c:v>12</c:v>
                </c:pt>
                <c:pt idx="39">
                  <c:v>11</c:v>
                </c:pt>
                <c:pt idx="40">
                  <c:v>10</c:v>
                </c:pt>
                <c:pt idx="41">
                  <c:v>9</c:v>
                </c:pt>
                <c:pt idx="42">
                  <c:v>8</c:v>
                </c:pt>
                <c:pt idx="43">
                  <c:v>7</c:v>
                </c:pt>
                <c:pt idx="44">
                  <c:v>6</c:v>
                </c:pt>
                <c:pt idx="45">
                  <c:v>5</c:v>
                </c:pt>
                <c:pt idx="46">
                  <c:v>4</c:v>
                </c:pt>
                <c:pt idx="47">
                  <c:v>3</c:v>
                </c:pt>
                <c:pt idx="48">
                  <c:v>2</c:v>
                </c:pt>
                <c:pt idx="49">
                  <c:v>1</c:v>
                </c:pt>
                <c:pt idx="50">
                  <c:v>0</c:v>
                </c:pt>
                <c:pt idx="51">
                  <c:v>-1</c:v>
                </c:pt>
                <c:pt idx="52">
                  <c:v>-2</c:v>
                </c:pt>
                <c:pt idx="53">
                  <c:v>-3</c:v>
                </c:pt>
                <c:pt idx="54">
                  <c:v>-4</c:v>
                </c:pt>
                <c:pt idx="55">
                  <c:v>-5</c:v>
                </c:pt>
                <c:pt idx="56">
                  <c:v>-6</c:v>
                </c:pt>
                <c:pt idx="57">
                  <c:v>-7</c:v>
                </c:pt>
                <c:pt idx="58">
                  <c:v>-8</c:v>
                </c:pt>
                <c:pt idx="59">
                  <c:v>-9</c:v>
                </c:pt>
                <c:pt idx="60">
                  <c:v>-10</c:v>
                </c:pt>
                <c:pt idx="61">
                  <c:v>-11</c:v>
                </c:pt>
                <c:pt idx="62">
                  <c:v>-12</c:v>
                </c:pt>
                <c:pt idx="63">
                  <c:v>-13</c:v>
                </c:pt>
                <c:pt idx="64">
                  <c:v>-14</c:v>
                </c:pt>
                <c:pt idx="65">
                  <c:v>-15</c:v>
                </c:pt>
                <c:pt idx="66">
                  <c:v>-16</c:v>
                </c:pt>
                <c:pt idx="67">
                  <c:v>-17</c:v>
                </c:pt>
                <c:pt idx="68">
                  <c:v>-18</c:v>
                </c:pt>
                <c:pt idx="69">
                  <c:v>-19</c:v>
                </c:pt>
                <c:pt idx="70">
                  <c:v>-20</c:v>
                </c:pt>
                <c:pt idx="71">
                  <c:v>-21</c:v>
                </c:pt>
                <c:pt idx="72">
                  <c:v>-22</c:v>
                </c:pt>
                <c:pt idx="73">
                  <c:v>-23</c:v>
                </c:pt>
                <c:pt idx="74">
                  <c:v>-24</c:v>
                </c:pt>
                <c:pt idx="75">
                  <c:v>-25</c:v>
                </c:pt>
                <c:pt idx="76">
                  <c:v>-26</c:v>
                </c:pt>
                <c:pt idx="77">
                  <c:v>-27</c:v>
                </c:pt>
                <c:pt idx="78">
                  <c:v>-28</c:v>
                </c:pt>
                <c:pt idx="79">
                  <c:v>-29</c:v>
                </c:pt>
                <c:pt idx="80">
                  <c:v>-30</c:v>
                </c:pt>
                <c:pt idx="81">
                  <c:v>-31</c:v>
                </c:pt>
                <c:pt idx="82">
                  <c:v>-32</c:v>
                </c:pt>
                <c:pt idx="83">
                  <c:v>-33</c:v>
                </c:pt>
                <c:pt idx="84">
                  <c:v>-34</c:v>
                </c:pt>
                <c:pt idx="85">
                  <c:v>-35</c:v>
                </c:pt>
                <c:pt idx="86">
                  <c:v>-36</c:v>
                </c:pt>
                <c:pt idx="87">
                  <c:v>-37</c:v>
                </c:pt>
                <c:pt idx="88">
                  <c:v>-38</c:v>
                </c:pt>
                <c:pt idx="89">
                  <c:v>-39</c:v>
                </c:pt>
                <c:pt idx="90">
                  <c:v>-40</c:v>
                </c:pt>
                <c:pt idx="91">
                  <c:v>-41</c:v>
                </c:pt>
                <c:pt idx="92">
                  <c:v>-42</c:v>
                </c:pt>
                <c:pt idx="93">
                  <c:v>-43</c:v>
                </c:pt>
                <c:pt idx="94">
                  <c:v>-44</c:v>
                </c:pt>
                <c:pt idx="95">
                  <c:v>-45</c:v>
                </c:pt>
                <c:pt idx="96">
                  <c:v>-46</c:v>
                </c:pt>
                <c:pt idx="97">
                  <c:v>-47</c:v>
                </c:pt>
                <c:pt idx="98">
                  <c:v>-48</c:v>
                </c:pt>
                <c:pt idx="99">
                  <c:v>-49</c:v>
                </c:pt>
                <c:pt idx="100">
                  <c:v>-50</c:v>
                </c:pt>
                <c:pt idx="101">
                  <c:v>-51</c:v>
                </c:pt>
                <c:pt idx="102">
                  <c:v>-52</c:v>
                </c:pt>
                <c:pt idx="103">
                  <c:v>-53</c:v>
                </c:pt>
                <c:pt idx="104">
                  <c:v>-54</c:v>
                </c:pt>
                <c:pt idx="105">
                  <c:v>-55</c:v>
                </c:pt>
                <c:pt idx="106">
                  <c:v>-56</c:v>
                </c:pt>
                <c:pt idx="107">
                  <c:v>-57</c:v>
                </c:pt>
                <c:pt idx="108">
                  <c:v>-58</c:v>
                </c:pt>
                <c:pt idx="109">
                  <c:v>-59</c:v>
                </c:pt>
                <c:pt idx="110">
                  <c:v>-60</c:v>
                </c:pt>
                <c:pt idx="111">
                  <c:v>-61</c:v>
                </c:pt>
                <c:pt idx="112">
                  <c:v>-62</c:v>
                </c:pt>
                <c:pt idx="113">
                  <c:v>-63</c:v>
                </c:pt>
                <c:pt idx="114">
                  <c:v>-64</c:v>
                </c:pt>
                <c:pt idx="115">
                  <c:v>-65</c:v>
                </c:pt>
                <c:pt idx="116">
                  <c:v>-66</c:v>
                </c:pt>
                <c:pt idx="117">
                  <c:v>-67</c:v>
                </c:pt>
                <c:pt idx="118">
                  <c:v>-68</c:v>
                </c:pt>
                <c:pt idx="119">
                  <c:v>-69</c:v>
                </c:pt>
                <c:pt idx="120">
                  <c:v>-70</c:v>
                </c:pt>
                <c:pt idx="121">
                  <c:v>-71</c:v>
                </c:pt>
                <c:pt idx="122">
                  <c:v>-72</c:v>
                </c:pt>
                <c:pt idx="123">
                  <c:v>-73</c:v>
                </c:pt>
                <c:pt idx="124">
                  <c:v>-74</c:v>
                </c:pt>
                <c:pt idx="125">
                  <c:v>-75</c:v>
                </c:pt>
                <c:pt idx="126">
                  <c:v>-76</c:v>
                </c:pt>
                <c:pt idx="127">
                  <c:v>-77</c:v>
                </c:pt>
                <c:pt idx="128">
                  <c:v>-78</c:v>
                </c:pt>
                <c:pt idx="129">
                  <c:v>-79</c:v>
                </c:pt>
                <c:pt idx="130">
                  <c:v>-80</c:v>
                </c:pt>
                <c:pt idx="131">
                  <c:v>-81</c:v>
                </c:pt>
                <c:pt idx="132">
                  <c:v>-82</c:v>
                </c:pt>
                <c:pt idx="133">
                  <c:v>-83</c:v>
                </c:pt>
                <c:pt idx="134">
                  <c:v>-84</c:v>
                </c:pt>
                <c:pt idx="135">
                  <c:v>-85</c:v>
                </c:pt>
                <c:pt idx="136">
                  <c:v>-86</c:v>
                </c:pt>
                <c:pt idx="137">
                  <c:v>-87</c:v>
                </c:pt>
                <c:pt idx="138">
                  <c:v>-88</c:v>
                </c:pt>
                <c:pt idx="139">
                  <c:v>-89</c:v>
                </c:pt>
                <c:pt idx="140">
                  <c:v>-90</c:v>
                </c:pt>
                <c:pt idx="141">
                  <c:v>-91</c:v>
                </c:pt>
                <c:pt idx="142">
                  <c:v>-92</c:v>
                </c:pt>
                <c:pt idx="143">
                  <c:v>-93</c:v>
                </c:pt>
                <c:pt idx="144">
                  <c:v>-94</c:v>
                </c:pt>
                <c:pt idx="145">
                  <c:v>-95</c:v>
                </c:pt>
                <c:pt idx="146">
                  <c:v>-96</c:v>
                </c:pt>
                <c:pt idx="147">
                  <c:v>-97</c:v>
                </c:pt>
                <c:pt idx="148">
                  <c:v>-98</c:v>
                </c:pt>
                <c:pt idx="149">
                  <c:v>-99</c:v>
                </c:pt>
                <c:pt idx="150">
                  <c:v>-100</c:v>
                </c:pt>
                <c:pt idx="151">
                  <c:v>-101</c:v>
                </c:pt>
                <c:pt idx="152">
                  <c:v>-102</c:v>
                </c:pt>
                <c:pt idx="153">
                  <c:v>-103</c:v>
                </c:pt>
                <c:pt idx="154">
                  <c:v>-104</c:v>
                </c:pt>
                <c:pt idx="155">
                  <c:v>-105</c:v>
                </c:pt>
                <c:pt idx="156">
                  <c:v>-106</c:v>
                </c:pt>
                <c:pt idx="157">
                  <c:v>-107</c:v>
                </c:pt>
                <c:pt idx="158">
                  <c:v>-109</c:v>
                </c:pt>
                <c:pt idx="159">
                  <c:v>-110</c:v>
                </c:pt>
                <c:pt idx="160">
                  <c:v>-111</c:v>
                </c:pt>
                <c:pt idx="161">
                  <c:v>-112</c:v>
                </c:pt>
                <c:pt idx="162">
                  <c:v>-113</c:v>
                </c:pt>
                <c:pt idx="163">
                  <c:v>-114</c:v>
                </c:pt>
                <c:pt idx="164">
                  <c:v>-115</c:v>
                </c:pt>
                <c:pt idx="165">
                  <c:v>-116</c:v>
                </c:pt>
                <c:pt idx="166">
                  <c:v>-117</c:v>
                </c:pt>
                <c:pt idx="167">
                  <c:v>-118</c:v>
                </c:pt>
                <c:pt idx="168">
                  <c:v>-119</c:v>
                </c:pt>
                <c:pt idx="169">
                  <c:v>-120</c:v>
                </c:pt>
              </c:numCache>
            </c:numRef>
          </c:cat>
          <c:val>
            <c:numRef>
              <c:f>'Days Before Start Data'!$U$4:$U$174</c:f>
              <c:numCache>
                <c:formatCode>_("$"* #,##0_);_("$"* \(#,##0\);_("$"* "-"??_);_(@_)</c:formatCode>
                <c:ptCount val="171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2117</c:v>
                </c:pt>
                <c:pt idx="52">
                  <c:v>3023.72</c:v>
                </c:pt>
                <c:pt idx="53">
                  <c:v>3023.72</c:v>
                </c:pt>
                <c:pt idx="54">
                  <c:v>3023.72</c:v>
                </c:pt>
                <c:pt idx="55">
                  <c:v>3023.72</c:v>
                </c:pt>
                <c:pt idx="56">
                  <c:v>3023.72</c:v>
                </c:pt>
                <c:pt idx="57">
                  <c:v>3023.72</c:v>
                </c:pt>
                <c:pt idx="58">
                  <c:v>3023.72</c:v>
                </c:pt>
                <c:pt idx="59">
                  <c:v>3023.72</c:v>
                </c:pt>
                <c:pt idx="60">
                  <c:v>4287.12</c:v>
                </c:pt>
                <c:pt idx="61">
                  <c:v>4287.12</c:v>
                </c:pt>
                <c:pt idx="62">
                  <c:v>12211.12</c:v>
                </c:pt>
                <c:pt idx="63">
                  <c:v>12211.12</c:v>
                </c:pt>
                <c:pt idx="64">
                  <c:v>12211.12</c:v>
                </c:pt>
                <c:pt idx="65">
                  <c:v>12211.12</c:v>
                </c:pt>
                <c:pt idx="66">
                  <c:v>14968.72</c:v>
                </c:pt>
                <c:pt idx="67">
                  <c:v>47607.4</c:v>
                </c:pt>
                <c:pt idx="68">
                  <c:v>100614.02</c:v>
                </c:pt>
                <c:pt idx="69">
                  <c:v>140758.57999999999</c:v>
                </c:pt>
                <c:pt idx="70">
                  <c:v>140758.57999999999</c:v>
                </c:pt>
                <c:pt idx="71">
                  <c:v>140758.57999999999</c:v>
                </c:pt>
                <c:pt idx="72">
                  <c:v>808149.78</c:v>
                </c:pt>
                <c:pt idx="73">
                  <c:v>977152.92</c:v>
                </c:pt>
                <c:pt idx="74">
                  <c:v>1304442.6399999999</c:v>
                </c:pt>
                <c:pt idx="75">
                  <c:v>1841109.58</c:v>
                </c:pt>
                <c:pt idx="76">
                  <c:v>1778223.38</c:v>
                </c:pt>
                <c:pt idx="77">
                  <c:v>1778223.38</c:v>
                </c:pt>
                <c:pt idx="78">
                  <c:v>1778223.38</c:v>
                </c:pt>
                <c:pt idx="79">
                  <c:v>1698464.76</c:v>
                </c:pt>
                <c:pt idx="80">
                  <c:v>1664971.56</c:v>
                </c:pt>
                <c:pt idx="81">
                  <c:v>1618098.42</c:v>
                </c:pt>
                <c:pt idx="82">
                  <c:v>1563172.42</c:v>
                </c:pt>
                <c:pt idx="83">
                  <c:v>1457268.04</c:v>
                </c:pt>
                <c:pt idx="84">
                  <c:v>1457268.04</c:v>
                </c:pt>
                <c:pt idx="85">
                  <c:v>1457268.04</c:v>
                </c:pt>
                <c:pt idx="86">
                  <c:v>1379549.72</c:v>
                </c:pt>
                <c:pt idx="87">
                  <c:v>1318683.2</c:v>
                </c:pt>
                <c:pt idx="88">
                  <c:v>1195387.6200000001</c:v>
                </c:pt>
                <c:pt idx="89">
                  <c:v>861401.1</c:v>
                </c:pt>
                <c:pt idx="90">
                  <c:v>457393.04</c:v>
                </c:pt>
                <c:pt idx="91">
                  <c:v>457393.04</c:v>
                </c:pt>
                <c:pt idx="92">
                  <c:v>457393.04</c:v>
                </c:pt>
                <c:pt idx="93">
                  <c:v>457393.04</c:v>
                </c:pt>
                <c:pt idx="94">
                  <c:v>393793.32</c:v>
                </c:pt>
                <c:pt idx="95">
                  <c:v>391489.08</c:v>
                </c:pt>
                <c:pt idx="96">
                  <c:v>384169.08</c:v>
                </c:pt>
                <c:pt idx="97">
                  <c:v>383479.68</c:v>
                </c:pt>
                <c:pt idx="98">
                  <c:v>383479.68</c:v>
                </c:pt>
                <c:pt idx="99">
                  <c:v>383479.68</c:v>
                </c:pt>
                <c:pt idx="100">
                  <c:v>343394.82</c:v>
                </c:pt>
                <c:pt idx="101">
                  <c:v>324102.24</c:v>
                </c:pt>
                <c:pt idx="102">
                  <c:v>309158.15999999997</c:v>
                </c:pt>
                <c:pt idx="103">
                  <c:v>291434.15999999997</c:v>
                </c:pt>
                <c:pt idx="104">
                  <c:v>255635.76</c:v>
                </c:pt>
                <c:pt idx="105">
                  <c:v>255635.76</c:v>
                </c:pt>
                <c:pt idx="106">
                  <c:v>255635.76</c:v>
                </c:pt>
                <c:pt idx="107">
                  <c:v>240691.68</c:v>
                </c:pt>
                <c:pt idx="108">
                  <c:v>229371.68</c:v>
                </c:pt>
                <c:pt idx="109">
                  <c:v>214179.08</c:v>
                </c:pt>
                <c:pt idx="110">
                  <c:v>199235</c:v>
                </c:pt>
                <c:pt idx="111">
                  <c:v>199235</c:v>
                </c:pt>
                <c:pt idx="112">
                  <c:v>199235</c:v>
                </c:pt>
                <c:pt idx="113">
                  <c:v>199235</c:v>
                </c:pt>
                <c:pt idx="114">
                  <c:v>179771</c:v>
                </c:pt>
                <c:pt idx="115">
                  <c:v>166187</c:v>
                </c:pt>
                <c:pt idx="116">
                  <c:v>151222.39999999999</c:v>
                </c:pt>
                <c:pt idx="117">
                  <c:v>145020.79999999999</c:v>
                </c:pt>
                <c:pt idx="118">
                  <c:v>145020.79999999999</c:v>
                </c:pt>
                <c:pt idx="119">
                  <c:v>145020.79999999999</c:v>
                </c:pt>
                <c:pt idx="120">
                  <c:v>145020.79999999999</c:v>
                </c:pt>
                <c:pt idx="121">
                  <c:v>145020.79999999999</c:v>
                </c:pt>
                <c:pt idx="122">
                  <c:v>145020.79999999999</c:v>
                </c:pt>
                <c:pt idx="123">
                  <c:v>145020.79999999999</c:v>
                </c:pt>
                <c:pt idx="124">
                  <c:v>131436.79999999999</c:v>
                </c:pt>
                <c:pt idx="125">
                  <c:v>131436.79999999999</c:v>
                </c:pt>
                <c:pt idx="126">
                  <c:v>131436.79999999999</c:v>
                </c:pt>
                <c:pt idx="127">
                  <c:v>131436.79999999999</c:v>
                </c:pt>
                <c:pt idx="128">
                  <c:v>128679.2</c:v>
                </c:pt>
                <c:pt idx="129">
                  <c:v>120579.2</c:v>
                </c:pt>
                <c:pt idx="130">
                  <c:v>92062.2</c:v>
                </c:pt>
                <c:pt idx="131">
                  <c:v>92062.2</c:v>
                </c:pt>
                <c:pt idx="132">
                  <c:v>78478.2</c:v>
                </c:pt>
                <c:pt idx="133">
                  <c:v>78478.2</c:v>
                </c:pt>
                <c:pt idx="134">
                  <c:v>78478.2</c:v>
                </c:pt>
                <c:pt idx="135">
                  <c:v>78478.2</c:v>
                </c:pt>
                <c:pt idx="136">
                  <c:v>78478.2</c:v>
                </c:pt>
                <c:pt idx="137">
                  <c:v>77099.399999999994</c:v>
                </c:pt>
                <c:pt idx="138">
                  <c:v>77099.399999999994</c:v>
                </c:pt>
                <c:pt idx="139">
                  <c:v>77099.399999999994</c:v>
                </c:pt>
                <c:pt idx="140">
                  <c:v>77099.399999999994</c:v>
                </c:pt>
                <c:pt idx="141">
                  <c:v>77099.399999999994</c:v>
                </c:pt>
                <c:pt idx="142">
                  <c:v>71859.839999999997</c:v>
                </c:pt>
                <c:pt idx="143">
                  <c:v>74580</c:v>
                </c:pt>
                <c:pt idx="144">
                  <c:v>71822.399999999994</c:v>
                </c:pt>
                <c:pt idx="145">
                  <c:v>71822.399999999994</c:v>
                </c:pt>
                <c:pt idx="146">
                  <c:v>70720.38</c:v>
                </c:pt>
                <c:pt idx="147">
                  <c:v>70720.38</c:v>
                </c:pt>
                <c:pt idx="148">
                  <c:v>70720.38</c:v>
                </c:pt>
                <c:pt idx="149">
                  <c:v>70720.38</c:v>
                </c:pt>
                <c:pt idx="150">
                  <c:v>70720.38</c:v>
                </c:pt>
                <c:pt idx="151">
                  <c:v>66719.16</c:v>
                </c:pt>
                <c:pt idx="152">
                  <c:v>66719.16</c:v>
                </c:pt>
                <c:pt idx="153">
                  <c:v>53135.16</c:v>
                </c:pt>
                <c:pt idx="154">
                  <c:v>53135.16</c:v>
                </c:pt>
                <c:pt idx="155">
                  <c:v>53135.16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3-719E-49FF-BB4F-DEEC051661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7726832"/>
        <c:axId val="1997715184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strRef>
                    <c:extLst>
                      <c:ext uri="{02D57815-91ED-43cb-92C2-25804820EDAC}">
                        <c15:formulaRef>
                          <c15:sqref>'Days Before Start Data'!$B$3</c15:sqref>
                        </c15:formulaRef>
                      </c:ext>
                    </c:extLst>
                    <c:strCache>
                      <c:ptCount val="1"/>
                      <c:pt idx="0">
                        <c:v>Days Before Start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'Days Before Start Data'!$B$4:$B$4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719E-49FF-BB4F-DEEC0516611B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Data'!$C$3</c15:sqref>
                        </c15:formulaRef>
                      </c:ext>
                    </c:extLst>
                    <c:strCache>
                      <c:ptCount val="1"/>
                      <c:pt idx="0">
                        <c:v>2023 # of Students</c:v>
                      </c:pt>
                    </c:strCache>
                  </c:strRef>
                </c:tx>
                <c:spPr>
                  <a:ln w="28575" cap="rnd">
                    <a:solidFill>
                      <a:srgbClr val="C0000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Data'!$C$4:$C$4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719E-49FF-BB4F-DEEC0516611B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Data'!$D$3</c15:sqref>
                        </c15:formulaRef>
                      </c:ext>
                    </c:extLst>
                    <c:strCache>
                      <c:ptCount val="1"/>
                      <c:pt idx="0">
                        <c:v>2023 # Students Paid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Data'!$D$4:$D$4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719E-49FF-BB4F-DEEC0516611B}"/>
                  </c:ext>
                </c:extLst>
              </c15:ser>
            </c15:filteredLineSeries>
            <c15:filteredLineSeries>
              <c15:ser>
                <c:idx val="0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Data'!$E$3</c15:sqref>
                        </c15:formulaRef>
                      </c:ext>
                    </c:extLst>
                    <c:strCache>
                      <c:ptCount val="1"/>
                      <c:pt idx="0">
                        <c:v>2023 # Confirmed</c:v>
                      </c:pt>
                    </c:strCache>
                  </c:strRef>
                </c:tx>
                <c:spPr>
                  <a:ln w="28575" cap="rnd">
                    <a:solidFill>
                      <a:srgbClr val="C0000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Data'!$E$4:$E$4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719E-49FF-BB4F-DEEC0516611B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Data'!$F$3</c15:sqref>
                        </c15:formulaRef>
                      </c:ext>
                    </c:extLst>
                    <c:strCache>
                      <c:ptCount val="1"/>
                      <c:pt idx="0">
                        <c:v>2023 % Students PAID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Data'!$F$4:$F$4</c15:sqref>
                        </c15:formulaRef>
                      </c:ext>
                    </c:extLst>
                    <c:numCache>
                      <c:formatCode>0.0%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719E-49FF-BB4F-DEEC0516611B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Data'!$G$3</c15:sqref>
                        </c15:formulaRef>
                      </c:ext>
                    </c:extLst>
                    <c:strCache>
                      <c:ptCount val="1"/>
                      <c:pt idx="0">
                        <c:v>2023 Tuition Finalized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Data'!$G$4:$G$4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719E-49FF-BB4F-DEEC0516611B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Data'!$I$3</c15:sqref>
                        </c15:formulaRef>
                      </c:ext>
                    </c:extLst>
                    <c:strCache>
                      <c:ptCount val="1"/>
                      <c:pt idx="0">
                        <c:v>2023 Total Assessed</c:v>
                      </c:pt>
                    </c:strCache>
                  </c:strRef>
                </c:tx>
                <c:spPr>
                  <a:ln w="28575" cap="rnd">
                    <a:solidFill>
                      <a:srgbClr val="C0000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Data'!$I$4:$I$4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719E-49FF-BB4F-DEEC0516611B}"/>
                  </c:ext>
                </c:extLst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Data'!$J$3</c15:sqref>
                        </c15:formulaRef>
                      </c:ext>
                    </c:extLst>
                    <c:strCache>
                      <c:ptCount val="1"/>
                      <c:pt idx="0">
                        <c:v>2023 Budget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Data'!$J$4:$J$4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719E-49FF-BB4F-DEEC0516611B}"/>
                  </c:ext>
                </c:extLst>
              </c15:ser>
            </c15:filteredLineSeries>
            <c15:filteredLin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Data'!$K$3</c15:sqref>
                        </c15:formulaRef>
                      </c:ext>
                    </c:extLst>
                    <c:strCache>
                      <c:ptCount val="1"/>
                      <c:pt idx="0">
                        <c:v>2023 Cumulative Avg per Finalized Student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Data'!$K$4:$K$4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719E-49FF-BB4F-DEEC0516611B}"/>
                  </c:ext>
                </c:extLst>
              </c15:ser>
            </c15:filteredLineSeries>
            <c15:filteredLineSeries>
              <c15:ser>
                <c:idx val="11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Data'!$L$3</c15:sqref>
                        </c15:formulaRef>
                      </c:ext>
                    </c:extLst>
                    <c:strCache>
                      <c:ptCount val="1"/>
                      <c:pt idx="0">
                        <c:v>2023 Cumulative Avg per Assessed Student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Data'!$L$4:$L$4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719E-49FF-BB4F-DEEC0516611B}"/>
                  </c:ext>
                </c:extLst>
              </c15:ser>
            </c15:filteredLineSeries>
            <c15:filteredLineSeries>
              <c15:ser>
                <c:idx val="12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Data'!$M$3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Data'!$M$4:$M$169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66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719E-49FF-BB4F-DEEC0516611B}"/>
                  </c:ext>
                </c:extLst>
              </c15:ser>
            </c15:filteredLineSeries>
            <c15:filteredLineSeries>
              <c15:ser>
                <c:idx val="13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Data'!$N$3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Data'!$N$5:$N$150</c15:sqref>
                        </c15:formulaRef>
                      </c:ext>
                    </c:extLst>
                    <c:numCache>
                      <c:formatCode>m/d/yyyy</c:formatCode>
                      <c:ptCount val="146"/>
                      <c:pt idx="0">
                        <c:v>44752</c:v>
                      </c:pt>
                      <c:pt idx="1">
                        <c:v>44753</c:v>
                      </c:pt>
                      <c:pt idx="2">
                        <c:v>44754</c:v>
                      </c:pt>
                      <c:pt idx="3">
                        <c:v>44755</c:v>
                      </c:pt>
                      <c:pt idx="4">
                        <c:v>44756</c:v>
                      </c:pt>
                      <c:pt idx="5">
                        <c:v>44757</c:v>
                      </c:pt>
                      <c:pt idx="6">
                        <c:v>44758</c:v>
                      </c:pt>
                      <c:pt idx="7">
                        <c:v>44759</c:v>
                      </c:pt>
                      <c:pt idx="8">
                        <c:v>44760</c:v>
                      </c:pt>
                      <c:pt idx="9">
                        <c:v>44761</c:v>
                      </c:pt>
                      <c:pt idx="10">
                        <c:v>44762</c:v>
                      </c:pt>
                      <c:pt idx="11">
                        <c:v>44763</c:v>
                      </c:pt>
                      <c:pt idx="12">
                        <c:v>44764</c:v>
                      </c:pt>
                      <c:pt idx="13">
                        <c:v>44765</c:v>
                      </c:pt>
                      <c:pt idx="14">
                        <c:v>44766</c:v>
                      </c:pt>
                      <c:pt idx="15">
                        <c:v>44767</c:v>
                      </c:pt>
                      <c:pt idx="16">
                        <c:v>44768</c:v>
                      </c:pt>
                      <c:pt idx="17">
                        <c:v>44769</c:v>
                      </c:pt>
                      <c:pt idx="18">
                        <c:v>44770</c:v>
                      </c:pt>
                      <c:pt idx="19">
                        <c:v>44771</c:v>
                      </c:pt>
                      <c:pt idx="20">
                        <c:v>44772</c:v>
                      </c:pt>
                      <c:pt idx="21">
                        <c:v>44773</c:v>
                      </c:pt>
                      <c:pt idx="22">
                        <c:v>44774</c:v>
                      </c:pt>
                      <c:pt idx="23">
                        <c:v>44775</c:v>
                      </c:pt>
                      <c:pt idx="24">
                        <c:v>44776</c:v>
                      </c:pt>
                      <c:pt idx="25">
                        <c:v>44777</c:v>
                      </c:pt>
                      <c:pt idx="26">
                        <c:v>44778</c:v>
                      </c:pt>
                      <c:pt idx="27">
                        <c:v>44779</c:v>
                      </c:pt>
                      <c:pt idx="28">
                        <c:v>44780</c:v>
                      </c:pt>
                      <c:pt idx="29">
                        <c:v>44781</c:v>
                      </c:pt>
                      <c:pt idx="30">
                        <c:v>44782</c:v>
                      </c:pt>
                      <c:pt idx="31">
                        <c:v>44783</c:v>
                      </c:pt>
                      <c:pt idx="32">
                        <c:v>44784</c:v>
                      </c:pt>
                      <c:pt idx="33">
                        <c:v>44785</c:v>
                      </c:pt>
                      <c:pt idx="34">
                        <c:v>44786</c:v>
                      </c:pt>
                      <c:pt idx="35">
                        <c:v>44787</c:v>
                      </c:pt>
                      <c:pt idx="36">
                        <c:v>44788</c:v>
                      </c:pt>
                      <c:pt idx="37">
                        <c:v>44789</c:v>
                      </c:pt>
                      <c:pt idx="38">
                        <c:v>44790</c:v>
                      </c:pt>
                      <c:pt idx="39">
                        <c:v>44791</c:v>
                      </c:pt>
                      <c:pt idx="40">
                        <c:v>44792</c:v>
                      </c:pt>
                      <c:pt idx="41">
                        <c:v>44793</c:v>
                      </c:pt>
                      <c:pt idx="42">
                        <c:v>44794</c:v>
                      </c:pt>
                      <c:pt idx="43">
                        <c:v>44795</c:v>
                      </c:pt>
                      <c:pt idx="44">
                        <c:v>44796</c:v>
                      </c:pt>
                      <c:pt idx="45">
                        <c:v>44797</c:v>
                      </c:pt>
                      <c:pt idx="46">
                        <c:v>44798</c:v>
                      </c:pt>
                      <c:pt idx="47">
                        <c:v>44799</c:v>
                      </c:pt>
                      <c:pt idx="48">
                        <c:v>44800</c:v>
                      </c:pt>
                      <c:pt idx="49">
                        <c:v>44801</c:v>
                      </c:pt>
                      <c:pt idx="50">
                        <c:v>44802</c:v>
                      </c:pt>
                      <c:pt idx="51">
                        <c:v>44803</c:v>
                      </c:pt>
                      <c:pt idx="52">
                        <c:v>44804</c:v>
                      </c:pt>
                      <c:pt idx="53">
                        <c:v>44805</c:v>
                      </c:pt>
                      <c:pt idx="54">
                        <c:v>44806</c:v>
                      </c:pt>
                      <c:pt idx="55">
                        <c:v>44807</c:v>
                      </c:pt>
                      <c:pt idx="56">
                        <c:v>44808</c:v>
                      </c:pt>
                      <c:pt idx="57">
                        <c:v>44809</c:v>
                      </c:pt>
                      <c:pt idx="58">
                        <c:v>44810</c:v>
                      </c:pt>
                      <c:pt idx="59">
                        <c:v>44811</c:v>
                      </c:pt>
                      <c:pt idx="60">
                        <c:v>44812</c:v>
                      </c:pt>
                      <c:pt idx="61">
                        <c:v>44813</c:v>
                      </c:pt>
                      <c:pt idx="62">
                        <c:v>44814</c:v>
                      </c:pt>
                      <c:pt idx="63">
                        <c:v>44815</c:v>
                      </c:pt>
                      <c:pt idx="64">
                        <c:v>44816</c:v>
                      </c:pt>
                      <c:pt idx="65">
                        <c:v>44817</c:v>
                      </c:pt>
                      <c:pt idx="66">
                        <c:v>44818</c:v>
                      </c:pt>
                      <c:pt idx="67">
                        <c:v>44819</c:v>
                      </c:pt>
                      <c:pt idx="68">
                        <c:v>44820</c:v>
                      </c:pt>
                      <c:pt idx="69">
                        <c:v>44821</c:v>
                      </c:pt>
                      <c:pt idx="70">
                        <c:v>44822</c:v>
                      </c:pt>
                      <c:pt idx="71">
                        <c:v>44823</c:v>
                      </c:pt>
                      <c:pt idx="72">
                        <c:v>44824</c:v>
                      </c:pt>
                      <c:pt idx="73">
                        <c:v>44825</c:v>
                      </c:pt>
                      <c:pt idx="74">
                        <c:v>44826</c:v>
                      </c:pt>
                      <c:pt idx="75">
                        <c:v>44827</c:v>
                      </c:pt>
                      <c:pt idx="76">
                        <c:v>44828</c:v>
                      </c:pt>
                      <c:pt idx="77">
                        <c:v>44829</c:v>
                      </c:pt>
                      <c:pt idx="78">
                        <c:v>44830</c:v>
                      </c:pt>
                      <c:pt idx="79">
                        <c:v>44831</c:v>
                      </c:pt>
                      <c:pt idx="80">
                        <c:v>44832</c:v>
                      </c:pt>
                      <c:pt idx="81">
                        <c:v>44833</c:v>
                      </c:pt>
                      <c:pt idx="82">
                        <c:v>44834</c:v>
                      </c:pt>
                      <c:pt idx="83">
                        <c:v>44835</c:v>
                      </c:pt>
                      <c:pt idx="84">
                        <c:v>44836</c:v>
                      </c:pt>
                      <c:pt idx="85">
                        <c:v>44837</c:v>
                      </c:pt>
                      <c:pt idx="86">
                        <c:v>44838</c:v>
                      </c:pt>
                      <c:pt idx="87">
                        <c:v>44839</c:v>
                      </c:pt>
                      <c:pt idx="88">
                        <c:v>44840</c:v>
                      </c:pt>
                      <c:pt idx="89">
                        <c:v>44841</c:v>
                      </c:pt>
                      <c:pt idx="90">
                        <c:v>44842</c:v>
                      </c:pt>
                      <c:pt idx="91">
                        <c:v>44843</c:v>
                      </c:pt>
                      <c:pt idx="92">
                        <c:v>44844</c:v>
                      </c:pt>
                      <c:pt idx="93">
                        <c:v>44844</c:v>
                      </c:pt>
                      <c:pt idx="94">
                        <c:v>44845</c:v>
                      </c:pt>
                      <c:pt idx="95">
                        <c:v>44846</c:v>
                      </c:pt>
                      <c:pt idx="96">
                        <c:v>44847</c:v>
                      </c:pt>
                      <c:pt idx="97">
                        <c:v>44848</c:v>
                      </c:pt>
                      <c:pt idx="98">
                        <c:v>44849</c:v>
                      </c:pt>
                      <c:pt idx="99">
                        <c:v>44848</c:v>
                      </c:pt>
                      <c:pt idx="100">
                        <c:v>44851</c:v>
                      </c:pt>
                      <c:pt idx="101">
                        <c:v>44852</c:v>
                      </c:pt>
                      <c:pt idx="102">
                        <c:v>44853</c:v>
                      </c:pt>
                      <c:pt idx="103">
                        <c:v>44854</c:v>
                      </c:pt>
                      <c:pt idx="104">
                        <c:v>44855</c:v>
                      </c:pt>
                      <c:pt idx="105">
                        <c:v>44856</c:v>
                      </c:pt>
                      <c:pt idx="106">
                        <c:v>44855</c:v>
                      </c:pt>
                      <c:pt idx="107">
                        <c:v>44856</c:v>
                      </c:pt>
                      <c:pt idx="108">
                        <c:v>44859</c:v>
                      </c:pt>
                      <c:pt idx="109">
                        <c:v>44860</c:v>
                      </c:pt>
                      <c:pt idx="110">
                        <c:v>44861</c:v>
                      </c:pt>
                      <c:pt idx="111">
                        <c:v>44862</c:v>
                      </c:pt>
                      <c:pt idx="112">
                        <c:v>44863</c:v>
                      </c:pt>
                      <c:pt idx="113">
                        <c:v>44862</c:v>
                      </c:pt>
                      <c:pt idx="114">
                        <c:v>44865</c:v>
                      </c:pt>
                      <c:pt idx="115">
                        <c:v>44866</c:v>
                      </c:pt>
                      <c:pt idx="116">
                        <c:v>44867</c:v>
                      </c:pt>
                      <c:pt idx="117">
                        <c:v>44868</c:v>
                      </c:pt>
                      <c:pt idx="118">
                        <c:v>44869</c:v>
                      </c:pt>
                      <c:pt idx="119">
                        <c:v>44870</c:v>
                      </c:pt>
                      <c:pt idx="120">
                        <c:v>44869</c:v>
                      </c:pt>
                      <c:pt idx="121">
                        <c:v>44870</c:v>
                      </c:pt>
                      <c:pt idx="122">
                        <c:v>44872</c:v>
                      </c:pt>
                      <c:pt idx="123">
                        <c:v>44874</c:v>
                      </c:pt>
                      <c:pt idx="124">
                        <c:v>44875</c:v>
                      </c:pt>
                      <c:pt idx="125">
                        <c:v>44876</c:v>
                      </c:pt>
                      <c:pt idx="126">
                        <c:v>44877</c:v>
                      </c:pt>
                      <c:pt idx="127">
                        <c:v>44875</c:v>
                      </c:pt>
                      <c:pt idx="128">
                        <c:v>44879</c:v>
                      </c:pt>
                      <c:pt idx="129">
                        <c:v>44880</c:v>
                      </c:pt>
                      <c:pt idx="130">
                        <c:v>44881</c:v>
                      </c:pt>
                      <c:pt idx="131">
                        <c:v>44882</c:v>
                      </c:pt>
                      <c:pt idx="132">
                        <c:v>44883</c:v>
                      </c:pt>
                      <c:pt idx="133">
                        <c:v>44884</c:v>
                      </c:pt>
                      <c:pt idx="134">
                        <c:v>44883</c:v>
                      </c:pt>
                      <c:pt idx="135">
                        <c:v>44886</c:v>
                      </c:pt>
                      <c:pt idx="136">
                        <c:v>44887</c:v>
                      </c:pt>
                      <c:pt idx="137">
                        <c:v>44888</c:v>
                      </c:pt>
                      <c:pt idx="138">
                        <c:v>44889</c:v>
                      </c:pt>
                      <c:pt idx="139">
                        <c:v>44890</c:v>
                      </c:pt>
                      <c:pt idx="140">
                        <c:v>44891</c:v>
                      </c:pt>
                      <c:pt idx="141">
                        <c:v>44888</c:v>
                      </c:pt>
                      <c:pt idx="142">
                        <c:v>44893</c:v>
                      </c:pt>
                      <c:pt idx="143">
                        <c:v>44894</c:v>
                      </c:pt>
                      <c:pt idx="144">
                        <c:v>44895</c:v>
                      </c:pt>
                      <c:pt idx="145">
                        <c:v>44896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719E-49FF-BB4F-DEEC0516611B}"/>
                  </c:ext>
                </c:extLst>
              </c15:ser>
            </c15:filteredLineSeries>
            <c15:filteredLineSeries>
              <c15:ser>
                <c:idx val="14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Data'!$O$3</c15:sqref>
                        </c15:formulaRef>
                      </c:ext>
                    </c:extLst>
                    <c:strCache>
                      <c:ptCount val="1"/>
                      <c:pt idx="0">
                        <c:v>Days Before Start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Data'!$O$5:$O$150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46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719E-49FF-BB4F-DEEC0516611B}"/>
                  </c:ext>
                </c:extLst>
              </c15:ser>
            </c15:filteredLineSeries>
            <c15:filteredLineSeries>
              <c15:ser>
                <c:idx val="15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Data'!$P$3</c15:sqref>
                        </c15:formulaRef>
                      </c:ext>
                    </c:extLst>
                    <c:strCache>
                      <c:ptCount val="1"/>
                      <c:pt idx="0">
                        <c:v>2022 # of Students</c:v>
                      </c:pt>
                    </c:strCache>
                  </c:strRef>
                </c:tx>
                <c:spPr>
                  <a:ln w="28575" cap="rnd">
                    <a:solidFill>
                      <a:schemeClr val="bg1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Data'!$P$5:$P$150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46"/>
                      <c:pt idx="0">
                        <c:v>7188</c:v>
                      </c:pt>
                      <c:pt idx="1">
                        <c:v>7188</c:v>
                      </c:pt>
                      <c:pt idx="2">
                        <c:v>7253</c:v>
                      </c:pt>
                      <c:pt idx="3">
                        <c:v>7298</c:v>
                      </c:pt>
                      <c:pt idx="4">
                        <c:v>7347</c:v>
                      </c:pt>
                      <c:pt idx="5">
                        <c:v>7406</c:v>
                      </c:pt>
                      <c:pt idx="6">
                        <c:v>7406</c:v>
                      </c:pt>
                      <c:pt idx="7">
                        <c:v>7406</c:v>
                      </c:pt>
                      <c:pt idx="8">
                        <c:v>7460</c:v>
                      </c:pt>
                      <c:pt idx="9">
                        <c:v>7505</c:v>
                      </c:pt>
                      <c:pt idx="10">
                        <c:v>7569</c:v>
                      </c:pt>
                      <c:pt idx="11">
                        <c:v>7628</c:v>
                      </c:pt>
                      <c:pt idx="12">
                        <c:v>7679</c:v>
                      </c:pt>
                      <c:pt idx="13">
                        <c:v>7679</c:v>
                      </c:pt>
                      <c:pt idx="14">
                        <c:v>7679</c:v>
                      </c:pt>
                      <c:pt idx="15">
                        <c:v>7725</c:v>
                      </c:pt>
                      <c:pt idx="16">
                        <c:v>7766</c:v>
                      </c:pt>
                      <c:pt idx="17">
                        <c:v>7825</c:v>
                      </c:pt>
                      <c:pt idx="18">
                        <c:v>7859</c:v>
                      </c:pt>
                      <c:pt idx="19">
                        <c:v>7903</c:v>
                      </c:pt>
                      <c:pt idx="20">
                        <c:v>7903</c:v>
                      </c:pt>
                      <c:pt idx="21">
                        <c:v>7903</c:v>
                      </c:pt>
                      <c:pt idx="22">
                        <c:v>7952</c:v>
                      </c:pt>
                      <c:pt idx="23">
                        <c:v>8077</c:v>
                      </c:pt>
                      <c:pt idx="24">
                        <c:v>8135</c:v>
                      </c:pt>
                      <c:pt idx="25">
                        <c:v>8178</c:v>
                      </c:pt>
                      <c:pt idx="26">
                        <c:v>8275</c:v>
                      </c:pt>
                      <c:pt idx="27">
                        <c:v>8275</c:v>
                      </c:pt>
                      <c:pt idx="28">
                        <c:v>8275</c:v>
                      </c:pt>
                      <c:pt idx="29">
                        <c:v>8460</c:v>
                      </c:pt>
                      <c:pt idx="30">
                        <c:v>8566</c:v>
                      </c:pt>
                      <c:pt idx="31">
                        <c:v>8677</c:v>
                      </c:pt>
                      <c:pt idx="32">
                        <c:v>8775</c:v>
                      </c:pt>
                      <c:pt idx="33">
                        <c:v>8856</c:v>
                      </c:pt>
                      <c:pt idx="34">
                        <c:v>8856</c:v>
                      </c:pt>
                      <c:pt idx="35">
                        <c:v>8856</c:v>
                      </c:pt>
                      <c:pt idx="36">
                        <c:v>8973</c:v>
                      </c:pt>
                      <c:pt idx="37">
                        <c:v>9053</c:v>
                      </c:pt>
                      <c:pt idx="38">
                        <c:v>9138</c:v>
                      </c:pt>
                      <c:pt idx="39">
                        <c:v>9196</c:v>
                      </c:pt>
                      <c:pt idx="40">
                        <c:v>9273</c:v>
                      </c:pt>
                      <c:pt idx="41">
                        <c:v>9273</c:v>
                      </c:pt>
                      <c:pt idx="42">
                        <c:v>9273</c:v>
                      </c:pt>
                      <c:pt idx="43">
                        <c:v>9386</c:v>
                      </c:pt>
                      <c:pt idx="44">
                        <c:v>9481</c:v>
                      </c:pt>
                      <c:pt idx="45">
                        <c:v>9564</c:v>
                      </c:pt>
                      <c:pt idx="46">
                        <c:v>9678</c:v>
                      </c:pt>
                      <c:pt idx="47">
                        <c:v>9773</c:v>
                      </c:pt>
                      <c:pt idx="48">
                        <c:v>9773</c:v>
                      </c:pt>
                      <c:pt idx="49">
                        <c:v>9773</c:v>
                      </c:pt>
                      <c:pt idx="50">
                        <c:v>9941</c:v>
                      </c:pt>
                      <c:pt idx="51">
                        <c:v>10039</c:v>
                      </c:pt>
                      <c:pt idx="52">
                        <c:v>10059</c:v>
                      </c:pt>
                      <c:pt idx="53">
                        <c:v>10042</c:v>
                      </c:pt>
                      <c:pt idx="54">
                        <c:v>10047</c:v>
                      </c:pt>
                      <c:pt idx="55">
                        <c:v>10047</c:v>
                      </c:pt>
                      <c:pt idx="56">
                        <c:v>10047</c:v>
                      </c:pt>
                      <c:pt idx="57">
                        <c:v>10047</c:v>
                      </c:pt>
                      <c:pt idx="58">
                        <c:v>10068</c:v>
                      </c:pt>
                      <c:pt idx="59">
                        <c:v>10074</c:v>
                      </c:pt>
                      <c:pt idx="60">
                        <c:v>10060</c:v>
                      </c:pt>
                      <c:pt idx="61">
                        <c:v>10064</c:v>
                      </c:pt>
                      <c:pt idx="62">
                        <c:v>10064</c:v>
                      </c:pt>
                      <c:pt idx="63">
                        <c:v>10064</c:v>
                      </c:pt>
                      <c:pt idx="64">
                        <c:v>10075</c:v>
                      </c:pt>
                      <c:pt idx="65">
                        <c:v>10063</c:v>
                      </c:pt>
                      <c:pt idx="66">
                        <c:v>10052</c:v>
                      </c:pt>
                      <c:pt idx="67">
                        <c:v>10092</c:v>
                      </c:pt>
                      <c:pt idx="68">
                        <c:v>10102</c:v>
                      </c:pt>
                      <c:pt idx="69">
                        <c:v>10102</c:v>
                      </c:pt>
                      <c:pt idx="70">
                        <c:v>10102</c:v>
                      </c:pt>
                      <c:pt idx="71">
                        <c:v>10097</c:v>
                      </c:pt>
                      <c:pt idx="72">
                        <c:v>10123</c:v>
                      </c:pt>
                      <c:pt idx="73">
                        <c:v>9829</c:v>
                      </c:pt>
                      <c:pt idx="74">
                        <c:v>9969</c:v>
                      </c:pt>
                      <c:pt idx="75">
                        <c:v>9970</c:v>
                      </c:pt>
                      <c:pt idx="76">
                        <c:v>9970</c:v>
                      </c:pt>
                      <c:pt idx="77">
                        <c:v>9970</c:v>
                      </c:pt>
                      <c:pt idx="78">
                        <c:v>9971</c:v>
                      </c:pt>
                      <c:pt idx="79">
                        <c:v>9966</c:v>
                      </c:pt>
                      <c:pt idx="80">
                        <c:v>10025</c:v>
                      </c:pt>
                      <c:pt idx="81">
                        <c:v>10038</c:v>
                      </c:pt>
                      <c:pt idx="82">
                        <c:v>10035</c:v>
                      </c:pt>
                      <c:pt idx="83">
                        <c:v>10035</c:v>
                      </c:pt>
                      <c:pt idx="84">
                        <c:v>10035</c:v>
                      </c:pt>
                      <c:pt idx="85">
                        <c:v>10039</c:v>
                      </c:pt>
                      <c:pt idx="86">
                        <c:v>10059</c:v>
                      </c:pt>
                      <c:pt idx="87">
                        <c:v>10056</c:v>
                      </c:pt>
                      <c:pt idx="88">
                        <c:v>10054</c:v>
                      </c:pt>
                      <c:pt idx="89">
                        <c:v>9981</c:v>
                      </c:pt>
                      <c:pt idx="90">
                        <c:v>9981</c:v>
                      </c:pt>
                      <c:pt idx="91">
                        <c:v>9981</c:v>
                      </c:pt>
                      <c:pt idx="92">
                        <c:v>9981</c:v>
                      </c:pt>
                      <c:pt idx="93">
                        <c:v>9991</c:v>
                      </c:pt>
                      <c:pt idx="94">
                        <c:v>9991</c:v>
                      </c:pt>
                      <c:pt idx="95">
                        <c:v>10015</c:v>
                      </c:pt>
                      <c:pt idx="96">
                        <c:v>10002</c:v>
                      </c:pt>
                      <c:pt idx="97">
                        <c:v>10002</c:v>
                      </c:pt>
                      <c:pt idx="98">
                        <c:v>10002</c:v>
                      </c:pt>
                      <c:pt idx="99">
                        <c:v>10001</c:v>
                      </c:pt>
                      <c:pt idx="100">
                        <c:v>9994</c:v>
                      </c:pt>
                      <c:pt idx="101">
                        <c:v>9989</c:v>
                      </c:pt>
                      <c:pt idx="102">
                        <c:v>9994</c:v>
                      </c:pt>
                      <c:pt idx="103">
                        <c:v>9988</c:v>
                      </c:pt>
                      <c:pt idx="104">
                        <c:v>9988</c:v>
                      </c:pt>
                      <c:pt idx="105">
                        <c:v>9988</c:v>
                      </c:pt>
                      <c:pt idx="106">
                        <c:v>9984</c:v>
                      </c:pt>
                      <c:pt idx="107">
                        <c:v>9984</c:v>
                      </c:pt>
                      <c:pt idx="108">
                        <c:v>9984</c:v>
                      </c:pt>
                      <c:pt idx="109">
                        <c:v>9984</c:v>
                      </c:pt>
                      <c:pt idx="110">
                        <c:v>9976</c:v>
                      </c:pt>
                      <c:pt idx="111">
                        <c:v>9976</c:v>
                      </c:pt>
                      <c:pt idx="112">
                        <c:v>9976</c:v>
                      </c:pt>
                      <c:pt idx="113">
                        <c:v>9978</c:v>
                      </c:pt>
                      <c:pt idx="114">
                        <c:v>9967</c:v>
                      </c:pt>
                      <c:pt idx="115">
                        <c:v>9962</c:v>
                      </c:pt>
                      <c:pt idx="116">
                        <c:v>9959</c:v>
                      </c:pt>
                      <c:pt idx="117">
                        <c:v>9960</c:v>
                      </c:pt>
                      <c:pt idx="118">
                        <c:v>9960</c:v>
                      </c:pt>
                      <c:pt idx="119">
                        <c:v>9960</c:v>
                      </c:pt>
                      <c:pt idx="120">
                        <c:v>9960</c:v>
                      </c:pt>
                      <c:pt idx="121">
                        <c:v>9960</c:v>
                      </c:pt>
                      <c:pt idx="122">
                        <c:v>9956</c:v>
                      </c:pt>
                      <c:pt idx="123">
                        <c:v>9950</c:v>
                      </c:pt>
                      <c:pt idx="124">
                        <c:v>9950</c:v>
                      </c:pt>
                      <c:pt idx="125">
                        <c:v>9950</c:v>
                      </c:pt>
                      <c:pt idx="126">
                        <c:v>9950</c:v>
                      </c:pt>
                      <c:pt idx="127">
                        <c:v>9947</c:v>
                      </c:pt>
                      <c:pt idx="128">
                        <c:v>9947</c:v>
                      </c:pt>
                      <c:pt idx="129">
                        <c:v>9942</c:v>
                      </c:pt>
                      <c:pt idx="130">
                        <c:v>9939</c:v>
                      </c:pt>
                      <c:pt idx="131">
                        <c:v>9941</c:v>
                      </c:pt>
                      <c:pt idx="132">
                        <c:v>9941</c:v>
                      </c:pt>
                      <c:pt idx="133">
                        <c:v>9941</c:v>
                      </c:pt>
                      <c:pt idx="134">
                        <c:v>9941</c:v>
                      </c:pt>
                      <c:pt idx="135">
                        <c:v>9942</c:v>
                      </c:pt>
                      <c:pt idx="136">
                        <c:v>9938</c:v>
                      </c:pt>
                      <c:pt idx="137">
                        <c:v>9938</c:v>
                      </c:pt>
                      <c:pt idx="138">
                        <c:v>9938</c:v>
                      </c:pt>
                      <c:pt idx="139">
                        <c:v>9938</c:v>
                      </c:pt>
                      <c:pt idx="140">
                        <c:v>9938</c:v>
                      </c:pt>
                      <c:pt idx="141">
                        <c:v>9937</c:v>
                      </c:pt>
                      <c:pt idx="142">
                        <c:v>9937</c:v>
                      </c:pt>
                      <c:pt idx="143">
                        <c:v>9937</c:v>
                      </c:pt>
                      <c:pt idx="144">
                        <c:v>9937</c:v>
                      </c:pt>
                      <c:pt idx="145">
                        <c:v>9936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719E-49FF-BB4F-DEEC0516611B}"/>
                  </c:ext>
                </c:extLst>
              </c15:ser>
            </c15:filteredLineSeries>
            <c15:filteredLineSeries>
              <c15:ser>
                <c:idx val="16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Data'!$Q$3</c15:sqref>
                        </c15:formulaRef>
                      </c:ext>
                    </c:extLst>
                    <c:strCache>
                      <c:ptCount val="1"/>
                      <c:pt idx="0">
                        <c:v>2022 # students Paid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Data'!$Q$5:$Q$150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46"/>
                      <c:pt idx="0">
                        <c:v>0</c:v>
                      </c:pt>
                      <c:pt idx="1">
                        <c:v>0</c:v>
                      </c:pt>
                      <c:pt idx="2">
                        <c:v>89</c:v>
                      </c:pt>
                      <c:pt idx="3">
                        <c:v>243</c:v>
                      </c:pt>
                      <c:pt idx="4">
                        <c:v>327</c:v>
                      </c:pt>
                      <c:pt idx="5">
                        <c:v>386</c:v>
                      </c:pt>
                      <c:pt idx="6">
                        <c:v>386</c:v>
                      </c:pt>
                      <c:pt idx="7">
                        <c:v>386</c:v>
                      </c:pt>
                      <c:pt idx="8">
                        <c:v>466</c:v>
                      </c:pt>
                      <c:pt idx="9">
                        <c:v>516</c:v>
                      </c:pt>
                      <c:pt idx="10">
                        <c:v>564</c:v>
                      </c:pt>
                      <c:pt idx="11">
                        <c:v>616</c:v>
                      </c:pt>
                      <c:pt idx="12">
                        <c:v>662</c:v>
                      </c:pt>
                      <c:pt idx="13">
                        <c:v>662</c:v>
                      </c:pt>
                      <c:pt idx="14">
                        <c:v>662</c:v>
                      </c:pt>
                      <c:pt idx="15">
                        <c:v>741</c:v>
                      </c:pt>
                      <c:pt idx="16">
                        <c:v>778</c:v>
                      </c:pt>
                      <c:pt idx="17">
                        <c:v>829</c:v>
                      </c:pt>
                      <c:pt idx="18">
                        <c:v>898</c:v>
                      </c:pt>
                      <c:pt idx="19">
                        <c:v>953</c:v>
                      </c:pt>
                      <c:pt idx="20">
                        <c:v>953</c:v>
                      </c:pt>
                      <c:pt idx="21">
                        <c:v>953</c:v>
                      </c:pt>
                      <c:pt idx="22">
                        <c:v>1075</c:v>
                      </c:pt>
                      <c:pt idx="23">
                        <c:v>1155</c:v>
                      </c:pt>
                      <c:pt idx="24">
                        <c:v>1279</c:v>
                      </c:pt>
                      <c:pt idx="25">
                        <c:v>1353</c:v>
                      </c:pt>
                      <c:pt idx="26">
                        <c:v>1443</c:v>
                      </c:pt>
                      <c:pt idx="27">
                        <c:v>1443</c:v>
                      </c:pt>
                      <c:pt idx="28">
                        <c:v>1443</c:v>
                      </c:pt>
                      <c:pt idx="29">
                        <c:v>1655</c:v>
                      </c:pt>
                      <c:pt idx="30">
                        <c:v>1796</c:v>
                      </c:pt>
                      <c:pt idx="31">
                        <c:v>1931</c:v>
                      </c:pt>
                      <c:pt idx="32">
                        <c:v>2072</c:v>
                      </c:pt>
                      <c:pt idx="33">
                        <c:v>2182</c:v>
                      </c:pt>
                      <c:pt idx="34">
                        <c:v>2182</c:v>
                      </c:pt>
                      <c:pt idx="35">
                        <c:v>2182</c:v>
                      </c:pt>
                      <c:pt idx="36">
                        <c:v>2484</c:v>
                      </c:pt>
                      <c:pt idx="37">
                        <c:v>2677</c:v>
                      </c:pt>
                      <c:pt idx="38">
                        <c:v>2981</c:v>
                      </c:pt>
                      <c:pt idx="39">
                        <c:v>3195</c:v>
                      </c:pt>
                      <c:pt idx="40">
                        <c:v>3409</c:v>
                      </c:pt>
                      <c:pt idx="41">
                        <c:v>3409</c:v>
                      </c:pt>
                      <c:pt idx="42">
                        <c:v>3409</c:v>
                      </c:pt>
                      <c:pt idx="43">
                        <c:v>3877</c:v>
                      </c:pt>
                      <c:pt idx="44">
                        <c:v>4233</c:v>
                      </c:pt>
                      <c:pt idx="45">
                        <c:v>4574</c:v>
                      </c:pt>
                      <c:pt idx="46">
                        <c:v>4647</c:v>
                      </c:pt>
                      <c:pt idx="47">
                        <c:v>5440</c:v>
                      </c:pt>
                      <c:pt idx="48">
                        <c:v>5440</c:v>
                      </c:pt>
                      <c:pt idx="49">
                        <c:v>5440</c:v>
                      </c:pt>
                      <c:pt idx="50">
                        <c:v>6852</c:v>
                      </c:pt>
                      <c:pt idx="51">
                        <c:v>7687</c:v>
                      </c:pt>
                      <c:pt idx="52">
                        <c:v>7837</c:v>
                      </c:pt>
                      <c:pt idx="53">
                        <c:v>7924</c:v>
                      </c:pt>
                      <c:pt idx="54">
                        <c:v>8024</c:v>
                      </c:pt>
                      <c:pt idx="55">
                        <c:v>8024</c:v>
                      </c:pt>
                      <c:pt idx="56">
                        <c:v>8024</c:v>
                      </c:pt>
                      <c:pt idx="57">
                        <c:v>8024</c:v>
                      </c:pt>
                      <c:pt idx="58">
                        <c:v>8149</c:v>
                      </c:pt>
                      <c:pt idx="59">
                        <c:v>8196</c:v>
                      </c:pt>
                      <c:pt idx="60">
                        <c:v>8332</c:v>
                      </c:pt>
                      <c:pt idx="61">
                        <c:v>8427</c:v>
                      </c:pt>
                      <c:pt idx="62">
                        <c:v>8427</c:v>
                      </c:pt>
                      <c:pt idx="63">
                        <c:v>8427</c:v>
                      </c:pt>
                      <c:pt idx="64">
                        <c:v>8532</c:v>
                      </c:pt>
                      <c:pt idx="65">
                        <c:v>8661</c:v>
                      </c:pt>
                      <c:pt idx="66">
                        <c:v>8751</c:v>
                      </c:pt>
                      <c:pt idx="67">
                        <c:v>8873</c:v>
                      </c:pt>
                      <c:pt idx="68">
                        <c:v>9047</c:v>
                      </c:pt>
                      <c:pt idx="69">
                        <c:v>9047</c:v>
                      </c:pt>
                      <c:pt idx="70">
                        <c:v>9047</c:v>
                      </c:pt>
                      <c:pt idx="71">
                        <c:v>9295</c:v>
                      </c:pt>
                      <c:pt idx="72">
                        <c:v>9580</c:v>
                      </c:pt>
                      <c:pt idx="73">
                        <c:v>9589</c:v>
                      </c:pt>
                      <c:pt idx="74">
                        <c:v>9594</c:v>
                      </c:pt>
                      <c:pt idx="75">
                        <c:v>9602</c:v>
                      </c:pt>
                      <c:pt idx="76">
                        <c:v>9602</c:v>
                      </c:pt>
                      <c:pt idx="77">
                        <c:v>9602</c:v>
                      </c:pt>
                      <c:pt idx="78">
                        <c:v>9617</c:v>
                      </c:pt>
                      <c:pt idx="79">
                        <c:v>9617</c:v>
                      </c:pt>
                      <c:pt idx="80">
                        <c:v>9631</c:v>
                      </c:pt>
                      <c:pt idx="81">
                        <c:v>9640</c:v>
                      </c:pt>
                      <c:pt idx="82">
                        <c:v>9656</c:v>
                      </c:pt>
                      <c:pt idx="83">
                        <c:v>9656</c:v>
                      </c:pt>
                      <c:pt idx="84">
                        <c:v>9656</c:v>
                      </c:pt>
                      <c:pt idx="85">
                        <c:v>9670</c:v>
                      </c:pt>
                      <c:pt idx="86">
                        <c:v>9678</c:v>
                      </c:pt>
                      <c:pt idx="87">
                        <c:v>9696</c:v>
                      </c:pt>
                      <c:pt idx="88">
                        <c:v>9810</c:v>
                      </c:pt>
                      <c:pt idx="89">
                        <c:v>9832</c:v>
                      </c:pt>
                      <c:pt idx="90">
                        <c:v>9832</c:v>
                      </c:pt>
                      <c:pt idx="91">
                        <c:v>9832</c:v>
                      </c:pt>
                      <c:pt idx="92">
                        <c:v>9832</c:v>
                      </c:pt>
                      <c:pt idx="93">
                        <c:v>9877</c:v>
                      </c:pt>
                      <c:pt idx="94">
                        <c:v>9881</c:v>
                      </c:pt>
                      <c:pt idx="95">
                        <c:v>9883</c:v>
                      </c:pt>
                      <c:pt idx="96">
                        <c:v>9873</c:v>
                      </c:pt>
                      <c:pt idx="97">
                        <c:v>9873</c:v>
                      </c:pt>
                      <c:pt idx="98">
                        <c:v>9873</c:v>
                      </c:pt>
                      <c:pt idx="99">
                        <c:v>9884</c:v>
                      </c:pt>
                      <c:pt idx="100">
                        <c:v>9886</c:v>
                      </c:pt>
                      <c:pt idx="101">
                        <c:v>9908</c:v>
                      </c:pt>
                      <c:pt idx="102">
                        <c:v>9910</c:v>
                      </c:pt>
                      <c:pt idx="103">
                        <c:v>9909</c:v>
                      </c:pt>
                      <c:pt idx="104">
                        <c:v>9909</c:v>
                      </c:pt>
                      <c:pt idx="105">
                        <c:v>9909</c:v>
                      </c:pt>
                      <c:pt idx="106">
                        <c:v>9907</c:v>
                      </c:pt>
                      <c:pt idx="107">
                        <c:v>9909</c:v>
                      </c:pt>
                      <c:pt idx="108">
                        <c:v>9911</c:v>
                      </c:pt>
                      <c:pt idx="109">
                        <c:v>9913</c:v>
                      </c:pt>
                      <c:pt idx="110">
                        <c:v>9905</c:v>
                      </c:pt>
                      <c:pt idx="111">
                        <c:v>9905</c:v>
                      </c:pt>
                      <c:pt idx="112">
                        <c:v>9905</c:v>
                      </c:pt>
                      <c:pt idx="113">
                        <c:v>9909</c:v>
                      </c:pt>
                      <c:pt idx="114">
                        <c:v>9899</c:v>
                      </c:pt>
                      <c:pt idx="115">
                        <c:v>9900</c:v>
                      </c:pt>
                      <c:pt idx="116">
                        <c:v>9900</c:v>
                      </c:pt>
                      <c:pt idx="117">
                        <c:v>9901</c:v>
                      </c:pt>
                      <c:pt idx="118">
                        <c:v>9901</c:v>
                      </c:pt>
                      <c:pt idx="119">
                        <c:v>9901</c:v>
                      </c:pt>
                      <c:pt idx="120">
                        <c:v>9905</c:v>
                      </c:pt>
                      <c:pt idx="121">
                        <c:v>9905</c:v>
                      </c:pt>
                      <c:pt idx="122">
                        <c:v>9902</c:v>
                      </c:pt>
                      <c:pt idx="123">
                        <c:v>9897</c:v>
                      </c:pt>
                      <c:pt idx="124">
                        <c:v>9897</c:v>
                      </c:pt>
                      <c:pt idx="125">
                        <c:v>9897</c:v>
                      </c:pt>
                      <c:pt idx="126">
                        <c:v>9897</c:v>
                      </c:pt>
                      <c:pt idx="127">
                        <c:v>9900</c:v>
                      </c:pt>
                      <c:pt idx="128">
                        <c:v>9898</c:v>
                      </c:pt>
                      <c:pt idx="129">
                        <c:v>9900</c:v>
                      </c:pt>
                      <c:pt idx="130">
                        <c:v>9894</c:v>
                      </c:pt>
                      <c:pt idx="131">
                        <c:v>9896</c:v>
                      </c:pt>
                      <c:pt idx="132">
                        <c:v>9896</c:v>
                      </c:pt>
                      <c:pt idx="133">
                        <c:v>9896</c:v>
                      </c:pt>
                      <c:pt idx="134">
                        <c:v>9896</c:v>
                      </c:pt>
                      <c:pt idx="135">
                        <c:v>9898</c:v>
                      </c:pt>
                      <c:pt idx="136">
                        <c:v>9896</c:v>
                      </c:pt>
                      <c:pt idx="137">
                        <c:v>9896</c:v>
                      </c:pt>
                      <c:pt idx="138">
                        <c:v>9896</c:v>
                      </c:pt>
                      <c:pt idx="139">
                        <c:v>9896</c:v>
                      </c:pt>
                      <c:pt idx="140">
                        <c:v>9896</c:v>
                      </c:pt>
                      <c:pt idx="141">
                        <c:v>9896</c:v>
                      </c:pt>
                      <c:pt idx="142">
                        <c:v>9896</c:v>
                      </c:pt>
                      <c:pt idx="143">
                        <c:v>9896</c:v>
                      </c:pt>
                      <c:pt idx="144">
                        <c:v>9896</c:v>
                      </c:pt>
                      <c:pt idx="145">
                        <c:v>9895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719E-49FF-BB4F-DEEC0516611B}"/>
                  </c:ext>
                </c:extLst>
              </c15:ser>
            </c15:filteredLineSeries>
            <c15:filteredLineSeries>
              <c15:ser>
                <c:idx val="17"/>
                <c:order val="1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Data'!$R$3</c15:sqref>
                        </c15:formulaRef>
                      </c:ext>
                    </c:extLst>
                    <c:strCache>
                      <c:ptCount val="1"/>
                      <c:pt idx="0">
                        <c:v>2022 # students Confirmed</c:v>
                      </c:pt>
                    </c:strCache>
                  </c:strRef>
                </c:tx>
                <c:spPr>
                  <a:ln w="28575" cap="rnd">
                    <a:solidFill>
                      <a:schemeClr val="bg1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Data'!$R$5:$R$150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46"/>
                      <c:pt idx="0">
                        <c:v>0</c:v>
                      </c:pt>
                      <c:pt idx="1">
                        <c:v>0</c:v>
                      </c:pt>
                      <c:pt idx="2">
                        <c:v>1</c:v>
                      </c:pt>
                      <c:pt idx="3">
                        <c:v>2</c:v>
                      </c:pt>
                      <c:pt idx="4">
                        <c:v>2</c:v>
                      </c:pt>
                      <c:pt idx="5">
                        <c:v>2</c:v>
                      </c:pt>
                      <c:pt idx="6">
                        <c:v>2</c:v>
                      </c:pt>
                      <c:pt idx="7">
                        <c:v>2</c:v>
                      </c:pt>
                      <c:pt idx="8">
                        <c:v>2</c:v>
                      </c:pt>
                      <c:pt idx="9">
                        <c:v>2</c:v>
                      </c:pt>
                      <c:pt idx="10">
                        <c:v>2</c:v>
                      </c:pt>
                      <c:pt idx="11">
                        <c:v>2</c:v>
                      </c:pt>
                      <c:pt idx="12">
                        <c:v>2</c:v>
                      </c:pt>
                      <c:pt idx="13">
                        <c:v>2</c:v>
                      </c:pt>
                      <c:pt idx="14">
                        <c:v>2</c:v>
                      </c:pt>
                      <c:pt idx="15">
                        <c:v>2</c:v>
                      </c:pt>
                      <c:pt idx="16">
                        <c:v>2</c:v>
                      </c:pt>
                      <c:pt idx="17">
                        <c:v>2</c:v>
                      </c:pt>
                      <c:pt idx="18">
                        <c:v>2</c:v>
                      </c:pt>
                      <c:pt idx="19">
                        <c:v>2</c:v>
                      </c:pt>
                      <c:pt idx="20">
                        <c:v>2</c:v>
                      </c:pt>
                      <c:pt idx="21">
                        <c:v>2</c:v>
                      </c:pt>
                      <c:pt idx="22">
                        <c:v>2</c:v>
                      </c:pt>
                      <c:pt idx="23">
                        <c:v>2</c:v>
                      </c:pt>
                      <c:pt idx="24">
                        <c:v>2</c:v>
                      </c:pt>
                      <c:pt idx="25">
                        <c:v>2</c:v>
                      </c:pt>
                      <c:pt idx="26">
                        <c:v>2</c:v>
                      </c:pt>
                      <c:pt idx="27">
                        <c:v>2</c:v>
                      </c:pt>
                      <c:pt idx="28">
                        <c:v>2</c:v>
                      </c:pt>
                      <c:pt idx="29">
                        <c:v>2</c:v>
                      </c:pt>
                      <c:pt idx="30">
                        <c:v>2</c:v>
                      </c:pt>
                      <c:pt idx="31">
                        <c:v>2</c:v>
                      </c:pt>
                      <c:pt idx="32">
                        <c:v>2</c:v>
                      </c:pt>
                      <c:pt idx="33">
                        <c:v>2</c:v>
                      </c:pt>
                      <c:pt idx="34">
                        <c:v>2</c:v>
                      </c:pt>
                      <c:pt idx="35">
                        <c:v>2</c:v>
                      </c:pt>
                      <c:pt idx="36">
                        <c:v>2</c:v>
                      </c:pt>
                      <c:pt idx="37">
                        <c:v>2</c:v>
                      </c:pt>
                      <c:pt idx="38">
                        <c:v>2</c:v>
                      </c:pt>
                      <c:pt idx="39">
                        <c:v>2</c:v>
                      </c:pt>
                      <c:pt idx="40">
                        <c:v>2</c:v>
                      </c:pt>
                      <c:pt idx="41">
                        <c:v>2</c:v>
                      </c:pt>
                      <c:pt idx="42">
                        <c:v>2</c:v>
                      </c:pt>
                      <c:pt idx="43">
                        <c:v>3</c:v>
                      </c:pt>
                      <c:pt idx="44">
                        <c:v>7</c:v>
                      </c:pt>
                      <c:pt idx="45">
                        <c:v>7</c:v>
                      </c:pt>
                      <c:pt idx="46">
                        <c:v>8</c:v>
                      </c:pt>
                      <c:pt idx="47">
                        <c:v>9</c:v>
                      </c:pt>
                      <c:pt idx="48">
                        <c:v>9</c:v>
                      </c:pt>
                      <c:pt idx="49">
                        <c:v>9</c:v>
                      </c:pt>
                      <c:pt idx="50">
                        <c:v>11</c:v>
                      </c:pt>
                      <c:pt idx="51">
                        <c:v>13</c:v>
                      </c:pt>
                      <c:pt idx="52">
                        <c:v>13</c:v>
                      </c:pt>
                      <c:pt idx="53">
                        <c:v>13</c:v>
                      </c:pt>
                      <c:pt idx="54">
                        <c:v>12</c:v>
                      </c:pt>
                      <c:pt idx="55">
                        <c:v>12</c:v>
                      </c:pt>
                      <c:pt idx="56">
                        <c:v>12</c:v>
                      </c:pt>
                      <c:pt idx="57">
                        <c:v>12</c:v>
                      </c:pt>
                      <c:pt idx="58">
                        <c:v>12</c:v>
                      </c:pt>
                      <c:pt idx="59">
                        <c:v>13</c:v>
                      </c:pt>
                      <c:pt idx="60">
                        <c:v>14</c:v>
                      </c:pt>
                      <c:pt idx="61">
                        <c:v>16</c:v>
                      </c:pt>
                      <c:pt idx="62">
                        <c:v>16</c:v>
                      </c:pt>
                      <c:pt idx="63">
                        <c:v>16</c:v>
                      </c:pt>
                      <c:pt idx="64">
                        <c:v>17</c:v>
                      </c:pt>
                      <c:pt idx="65">
                        <c:v>19</c:v>
                      </c:pt>
                      <c:pt idx="66">
                        <c:v>24</c:v>
                      </c:pt>
                      <c:pt idx="67">
                        <c:v>36</c:v>
                      </c:pt>
                      <c:pt idx="68">
                        <c:v>47</c:v>
                      </c:pt>
                      <c:pt idx="69">
                        <c:v>47</c:v>
                      </c:pt>
                      <c:pt idx="70">
                        <c:v>47</c:v>
                      </c:pt>
                      <c:pt idx="71">
                        <c:v>186</c:v>
                      </c:pt>
                      <c:pt idx="72">
                        <c:v>195</c:v>
                      </c:pt>
                      <c:pt idx="73">
                        <c:v>240</c:v>
                      </c:pt>
                      <c:pt idx="74">
                        <c:v>375</c:v>
                      </c:pt>
                      <c:pt idx="75">
                        <c:v>368</c:v>
                      </c:pt>
                      <c:pt idx="76">
                        <c:v>368</c:v>
                      </c:pt>
                      <c:pt idx="77">
                        <c:v>368</c:v>
                      </c:pt>
                      <c:pt idx="78">
                        <c:v>353</c:v>
                      </c:pt>
                      <c:pt idx="79">
                        <c:v>348</c:v>
                      </c:pt>
                      <c:pt idx="80">
                        <c:v>335</c:v>
                      </c:pt>
                      <c:pt idx="81">
                        <c:v>328</c:v>
                      </c:pt>
                      <c:pt idx="82">
                        <c:v>310</c:v>
                      </c:pt>
                      <c:pt idx="83">
                        <c:v>310</c:v>
                      </c:pt>
                      <c:pt idx="84">
                        <c:v>310</c:v>
                      </c:pt>
                      <c:pt idx="85">
                        <c:v>295</c:v>
                      </c:pt>
                      <c:pt idx="86">
                        <c:v>284</c:v>
                      </c:pt>
                      <c:pt idx="87">
                        <c:v>263</c:v>
                      </c:pt>
                      <c:pt idx="88">
                        <c:v>203</c:v>
                      </c:pt>
                      <c:pt idx="89">
                        <c:v>87</c:v>
                      </c:pt>
                      <c:pt idx="90">
                        <c:v>87</c:v>
                      </c:pt>
                      <c:pt idx="91">
                        <c:v>87</c:v>
                      </c:pt>
                      <c:pt idx="92">
                        <c:v>87</c:v>
                      </c:pt>
                      <c:pt idx="93">
                        <c:v>71</c:v>
                      </c:pt>
                      <c:pt idx="94">
                        <c:v>71</c:v>
                      </c:pt>
                      <c:pt idx="95">
                        <c:v>70</c:v>
                      </c:pt>
                      <c:pt idx="96">
                        <c:v>69</c:v>
                      </c:pt>
                      <c:pt idx="97">
                        <c:v>69</c:v>
                      </c:pt>
                      <c:pt idx="98">
                        <c:v>69</c:v>
                      </c:pt>
                      <c:pt idx="99">
                        <c:v>58</c:v>
                      </c:pt>
                      <c:pt idx="100">
                        <c:v>50</c:v>
                      </c:pt>
                      <c:pt idx="101">
                        <c:v>48</c:v>
                      </c:pt>
                      <c:pt idx="102">
                        <c:v>46</c:v>
                      </c:pt>
                      <c:pt idx="103">
                        <c:v>42</c:v>
                      </c:pt>
                      <c:pt idx="104">
                        <c:v>42</c:v>
                      </c:pt>
                      <c:pt idx="105">
                        <c:v>42</c:v>
                      </c:pt>
                      <c:pt idx="106">
                        <c:v>40</c:v>
                      </c:pt>
                      <c:pt idx="107">
                        <c:v>39</c:v>
                      </c:pt>
                      <c:pt idx="108">
                        <c:v>37</c:v>
                      </c:pt>
                      <c:pt idx="109">
                        <c:v>35</c:v>
                      </c:pt>
                      <c:pt idx="110">
                        <c:v>35</c:v>
                      </c:pt>
                      <c:pt idx="111">
                        <c:v>35</c:v>
                      </c:pt>
                      <c:pt idx="112">
                        <c:v>35</c:v>
                      </c:pt>
                      <c:pt idx="113">
                        <c:v>33</c:v>
                      </c:pt>
                      <c:pt idx="114">
                        <c:v>32</c:v>
                      </c:pt>
                      <c:pt idx="115">
                        <c:v>29</c:v>
                      </c:pt>
                      <c:pt idx="116">
                        <c:v>27</c:v>
                      </c:pt>
                      <c:pt idx="117">
                        <c:v>27</c:v>
                      </c:pt>
                      <c:pt idx="118">
                        <c:v>27</c:v>
                      </c:pt>
                      <c:pt idx="119">
                        <c:v>27</c:v>
                      </c:pt>
                      <c:pt idx="120">
                        <c:v>27</c:v>
                      </c:pt>
                      <c:pt idx="121">
                        <c:v>27</c:v>
                      </c:pt>
                      <c:pt idx="122">
                        <c:v>27</c:v>
                      </c:pt>
                      <c:pt idx="123">
                        <c:v>26</c:v>
                      </c:pt>
                      <c:pt idx="124">
                        <c:v>26</c:v>
                      </c:pt>
                      <c:pt idx="125">
                        <c:v>26</c:v>
                      </c:pt>
                      <c:pt idx="126">
                        <c:v>26</c:v>
                      </c:pt>
                      <c:pt idx="127">
                        <c:v>25</c:v>
                      </c:pt>
                      <c:pt idx="128">
                        <c:v>24</c:v>
                      </c:pt>
                      <c:pt idx="129">
                        <c:v>17</c:v>
                      </c:pt>
                      <c:pt idx="130">
                        <c:v>17</c:v>
                      </c:pt>
                      <c:pt idx="131">
                        <c:v>16</c:v>
                      </c:pt>
                      <c:pt idx="132">
                        <c:v>16</c:v>
                      </c:pt>
                      <c:pt idx="133">
                        <c:v>16</c:v>
                      </c:pt>
                      <c:pt idx="134">
                        <c:v>16</c:v>
                      </c:pt>
                      <c:pt idx="135">
                        <c:v>15</c:v>
                      </c:pt>
                      <c:pt idx="136">
                        <c:v>14</c:v>
                      </c:pt>
                      <c:pt idx="137">
                        <c:v>14</c:v>
                      </c:pt>
                      <c:pt idx="138">
                        <c:v>14</c:v>
                      </c:pt>
                      <c:pt idx="139">
                        <c:v>14</c:v>
                      </c:pt>
                      <c:pt idx="140">
                        <c:v>14</c:v>
                      </c:pt>
                      <c:pt idx="141">
                        <c:v>12</c:v>
                      </c:pt>
                      <c:pt idx="142">
                        <c:v>12</c:v>
                      </c:pt>
                      <c:pt idx="143">
                        <c:v>11</c:v>
                      </c:pt>
                      <c:pt idx="144">
                        <c:v>11</c:v>
                      </c:pt>
                      <c:pt idx="145">
                        <c:v>11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719E-49FF-BB4F-DEEC0516611B}"/>
                  </c:ext>
                </c:extLst>
              </c15:ser>
            </c15:filteredLineSeries>
            <c15:filteredLineSeries>
              <c15:ser>
                <c:idx val="18"/>
                <c:order val="1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Data'!$S$3</c15:sqref>
                        </c15:formulaRef>
                      </c:ext>
                    </c:extLst>
                    <c:strCache>
                      <c:ptCount val="1"/>
                      <c:pt idx="0">
                        <c:v>2022 % Students PAID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Data'!$S$5:$S$150</c15:sqref>
                        </c15:formulaRef>
                      </c:ext>
                    </c:extLst>
                    <c:numCache>
                      <c:formatCode>0.0%</c:formatCode>
                      <c:ptCount val="146"/>
                      <c:pt idx="0">
                        <c:v>0</c:v>
                      </c:pt>
                      <c:pt idx="1">
                        <c:v>0</c:v>
                      </c:pt>
                      <c:pt idx="2">
                        <c:v>1.227078450296429E-2</c:v>
                      </c:pt>
                      <c:pt idx="3">
                        <c:v>3.3296793642093724E-2</c:v>
                      </c:pt>
                      <c:pt idx="4">
                        <c:v>4.4507962433646388E-2</c:v>
                      </c:pt>
                      <c:pt idx="5">
                        <c:v>5.211990278152849E-2</c:v>
                      </c:pt>
                      <c:pt idx="6">
                        <c:v>5.211990278152849E-2</c:v>
                      </c:pt>
                      <c:pt idx="7">
                        <c:v>5.211990278152849E-2</c:v>
                      </c:pt>
                      <c:pt idx="8">
                        <c:v>6.2466487935656838E-2</c:v>
                      </c:pt>
                      <c:pt idx="9">
                        <c:v>6.8754163890739503E-2</c:v>
                      </c:pt>
                      <c:pt idx="10">
                        <c:v>7.4514466904478799E-2</c:v>
                      </c:pt>
                      <c:pt idx="11">
                        <c:v>8.0755112742527529E-2</c:v>
                      </c:pt>
                      <c:pt idx="12">
                        <c:v>8.6209141815340534E-2</c:v>
                      </c:pt>
                      <c:pt idx="13">
                        <c:v>8.6209141815340534E-2</c:v>
                      </c:pt>
                      <c:pt idx="14">
                        <c:v>8.6209141815340534E-2</c:v>
                      </c:pt>
                      <c:pt idx="15">
                        <c:v>9.592233009708738E-2</c:v>
                      </c:pt>
                      <c:pt idx="16">
                        <c:v>0.10018027298480556</c:v>
                      </c:pt>
                      <c:pt idx="17">
                        <c:v>0.10594249201277955</c:v>
                      </c:pt>
                      <c:pt idx="18">
                        <c:v>0.11426390125970225</c:v>
                      </c:pt>
                      <c:pt idx="19">
                        <c:v>0.12058711881563963</c:v>
                      </c:pt>
                      <c:pt idx="20">
                        <c:v>0.12058711881563963</c:v>
                      </c:pt>
                      <c:pt idx="21">
                        <c:v>0.12058711881563963</c:v>
                      </c:pt>
                      <c:pt idx="22">
                        <c:v>0.1351861167002012</c:v>
                      </c:pt>
                      <c:pt idx="23">
                        <c:v>0.14299863810820848</c:v>
                      </c:pt>
                      <c:pt idx="24">
                        <c:v>0.15722188076213892</c:v>
                      </c:pt>
                      <c:pt idx="25">
                        <c:v>0.16544387380777698</c:v>
                      </c:pt>
                      <c:pt idx="26">
                        <c:v>0.17438066465256796</c:v>
                      </c:pt>
                      <c:pt idx="27">
                        <c:v>0.17438066465256796</c:v>
                      </c:pt>
                      <c:pt idx="28">
                        <c:v>0.17438066465256796</c:v>
                      </c:pt>
                      <c:pt idx="29">
                        <c:v>0.19562647754137116</c:v>
                      </c:pt>
                      <c:pt idx="30">
                        <c:v>0.20966612187718889</c:v>
                      </c:pt>
                      <c:pt idx="31">
                        <c:v>0.22254235334793132</c:v>
                      </c:pt>
                      <c:pt idx="32">
                        <c:v>0.23612535612535612</c:v>
                      </c:pt>
                      <c:pt idx="33">
                        <c:v>0.246386630532972</c:v>
                      </c:pt>
                      <c:pt idx="34">
                        <c:v>0.246386630532972</c:v>
                      </c:pt>
                      <c:pt idx="35">
                        <c:v>0.246386630532972</c:v>
                      </c:pt>
                      <c:pt idx="36">
                        <c:v>0.27683049147442329</c:v>
                      </c:pt>
                      <c:pt idx="37">
                        <c:v>0.29570308185131999</c:v>
                      </c:pt>
                      <c:pt idx="38">
                        <c:v>0.3262201794703436</c:v>
                      </c:pt>
                      <c:pt idx="39">
                        <c:v>0.34743366681165722</c:v>
                      </c:pt>
                      <c:pt idx="40">
                        <c:v>0.36762644235953845</c:v>
                      </c:pt>
                      <c:pt idx="41">
                        <c:v>0.36762644235953845</c:v>
                      </c:pt>
                      <c:pt idx="42">
                        <c:v>0.36762644235953845</c:v>
                      </c:pt>
                      <c:pt idx="43">
                        <c:v>0.41306200724483272</c:v>
                      </c:pt>
                      <c:pt idx="44">
                        <c:v>0.4464718911507225</c:v>
                      </c:pt>
                      <c:pt idx="45">
                        <c:v>0.47825177749895442</c:v>
                      </c:pt>
                      <c:pt idx="46">
                        <c:v>0.48016119032858029</c:v>
                      </c:pt>
                      <c:pt idx="47">
                        <c:v>0.55663562877315054</c:v>
                      </c:pt>
                      <c:pt idx="48">
                        <c:v>0.55663562877315054</c:v>
                      </c:pt>
                      <c:pt idx="49">
                        <c:v>0.55663562877315054</c:v>
                      </c:pt>
                      <c:pt idx="50">
                        <c:v>0.68926667337290015</c:v>
                      </c:pt>
                      <c:pt idx="51">
                        <c:v>0.76571371650562803</c:v>
                      </c:pt>
                      <c:pt idx="52">
                        <c:v>0.77910329058554528</c:v>
                      </c:pt>
                      <c:pt idx="53">
                        <c:v>0.78908583947420829</c:v>
                      </c:pt>
                      <c:pt idx="54">
                        <c:v>0.79864636209813877</c:v>
                      </c:pt>
                      <c:pt idx="55">
                        <c:v>0.79864636209813877</c:v>
                      </c:pt>
                      <c:pt idx="56">
                        <c:v>0.79864636209813877</c:v>
                      </c:pt>
                      <c:pt idx="57">
                        <c:v>0.79864636209813877</c:v>
                      </c:pt>
                      <c:pt idx="58">
                        <c:v>0.80939610647596349</c:v>
                      </c:pt>
                      <c:pt idx="59">
                        <c:v>0.81357951161405595</c:v>
                      </c:pt>
                      <c:pt idx="60">
                        <c:v>0.82823061630218686</c:v>
                      </c:pt>
                      <c:pt idx="61">
                        <c:v>0.83734101748807632</c:v>
                      </c:pt>
                      <c:pt idx="62">
                        <c:v>0.83734101748807632</c:v>
                      </c:pt>
                      <c:pt idx="63">
                        <c:v>0.83734101748807632</c:v>
                      </c:pt>
                      <c:pt idx="64">
                        <c:v>0.84684863523573206</c:v>
                      </c:pt>
                      <c:pt idx="65">
                        <c:v>0.86067773029911554</c:v>
                      </c:pt>
                      <c:pt idx="66">
                        <c:v>0.87057302029446881</c:v>
                      </c:pt>
                      <c:pt idx="67">
                        <c:v>0.87921125644074516</c:v>
                      </c:pt>
                      <c:pt idx="68">
                        <c:v>0.89556523460700854</c:v>
                      </c:pt>
                      <c:pt idx="69">
                        <c:v>0.89556523460700854</c:v>
                      </c:pt>
                      <c:pt idx="70">
                        <c:v>0.89556523460700854</c:v>
                      </c:pt>
                      <c:pt idx="71">
                        <c:v>0.9205704664751907</c:v>
                      </c:pt>
                      <c:pt idx="72">
                        <c:v>0.94635977477032496</c:v>
                      </c:pt>
                      <c:pt idx="73">
                        <c:v>0.97558246006714822</c:v>
                      </c:pt>
                      <c:pt idx="74">
                        <c:v>0.96238338850436356</c:v>
                      </c:pt>
                      <c:pt idx="75">
                        <c:v>0.9630892678034102</c:v>
                      </c:pt>
                      <c:pt idx="76">
                        <c:v>0.9630892678034102</c:v>
                      </c:pt>
                      <c:pt idx="77">
                        <c:v>0.9630892678034102</c:v>
                      </c:pt>
                      <c:pt idx="78">
                        <c:v>0.96449704142011838</c:v>
                      </c:pt>
                      <c:pt idx="79">
                        <c:v>0.9649809351796107</c:v>
                      </c:pt>
                      <c:pt idx="80">
                        <c:v>0.96069825436408973</c:v>
                      </c:pt>
                      <c:pt idx="81">
                        <c:v>0.96035066746363817</c:v>
                      </c:pt>
                      <c:pt idx="82">
                        <c:v>0.96223218734429494</c:v>
                      </c:pt>
                      <c:pt idx="83">
                        <c:v>0.96223218734429494</c:v>
                      </c:pt>
                      <c:pt idx="84">
                        <c:v>0.96223218734429494</c:v>
                      </c:pt>
                      <c:pt idx="85">
                        <c:v>0.9632433509313677</c:v>
                      </c:pt>
                      <c:pt idx="86">
                        <c:v>0.96212347151804356</c:v>
                      </c:pt>
                      <c:pt idx="87">
                        <c:v>0.96420047732696901</c:v>
                      </c:pt>
                      <c:pt idx="88">
                        <c:v>0.97573105231748558</c:v>
                      </c:pt>
                      <c:pt idx="89">
                        <c:v>0.98507163610860637</c:v>
                      </c:pt>
                      <c:pt idx="90">
                        <c:v>0.98507163610860637</c:v>
                      </c:pt>
                      <c:pt idx="91">
                        <c:v>0.98507163610860637</c:v>
                      </c:pt>
                      <c:pt idx="92">
                        <c:v>0.98507163610860637</c:v>
                      </c:pt>
                      <c:pt idx="93">
                        <c:v>0.98858973075768186</c:v>
                      </c:pt>
                      <c:pt idx="94">
                        <c:v>0.98899009108197378</c:v>
                      </c:pt>
                      <c:pt idx="95">
                        <c:v>0.98681977034448332</c:v>
                      </c:pt>
                      <c:pt idx="96">
                        <c:v>0.98710257948410318</c:v>
                      </c:pt>
                      <c:pt idx="97">
                        <c:v>0.98710257948410318</c:v>
                      </c:pt>
                      <c:pt idx="98">
                        <c:v>0.98710257948410318</c:v>
                      </c:pt>
                      <c:pt idx="99">
                        <c:v>0.98830116988301175</c:v>
                      </c:pt>
                      <c:pt idx="100">
                        <c:v>0.98919351610966577</c:v>
                      </c:pt>
                      <c:pt idx="101">
                        <c:v>0.99189108018820704</c:v>
                      </c:pt>
                      <c:pt idx="102">
                        <c:v>0.99159495697418454</c:v>
                      </c:pt>
                      <c:pt idx="103">
                        <c:v>0.99209050861033243</c:v>
                      </c:pt>
                      <c:pt idx="104">
                        <c:v>0.99209050861033243</c:v>
                      </c:pt>
                      <c:pt idx="105">
                        <c:v>0.99209050861033243</c:v>
                      </c:pt>
                      <c:pt idx="106">
                        <c:v>0.99228766025641024</c:v>
                      </c:pt>
                      <c:pt idx="107">
                        <c:v>0.99248798076923073</c:v>
                      </c:pt>
                      <c:pt idx="108">
                        <c:v>0.99268830128205132</c:v>
                      </c:pt>
                      <c:pt idx="109">
                        <c:v>0.99288862179487181</c:v>
                      </c:pt>
                      <c:pt idx="110">
                        <c:v>0.99288291900561343</c:v>
                      </c:pt>
                      <c:pt idx="111">
                        <c:v>0.99288291900561343</c:v>
                      </c:pt>
                      <c:pt idx="112">
                        <c:v>0.99288291900561343</c:v>
                      </c:pt>
                      <c:pt idx="113">
                        <c:v>0.9930847865303668</c:v>
                      </c:pt>
                      <c:pt idx="114">
                        <c:v>0.99317748570281927</c:v>
                      </c:pt>
                      <c:pt idx="115">
                        <c:v>0.99377635013049592</c:v>
                      </c:pt>
                      <c:pt idx="116">
                        <c:v>0.99407571041269205</c:v>
                      </c:pt>
                      <c:pt idx="117">
                        <c:v>0.99407630522088353</c:v>
                      </c:pt>
                      <c:pt idx="118">
                        <c:v>0.99407630522088353</c:v>
                      </c:pt>
                      <c:pt idx="119">
                        <c:v>0.99407630522088353</c:v>
                      </c:pt>
                      <c:pt idx="120">
                        <c:v>0.99447791164658639</c:v>
                      </c:pt>
                      <c:pt idx="121">
                        <c:v>0.99447791164658639</c:v>
                      </c:pt>
                      <c:pt idx="122">
                        <c:v>0.99457613499397346</c:v>
                      </c:pt>
                      <c:pt idx="123">
                        <c:v>0.99467336683417085</c:v>
                      </c:pt>
                      <c:pt idx="124">
                        <c:v>0.99467336683417085</c:v>
                      </c:pt>
                      <c:pt idx="125">
                        <c:v>0.99467336683417085</c:v>
                      </c:pt>
                      <c:pt idx="126">
                        <c:v>0.99467336683417085</c:v>
                      </c:pt>
                      <c:pt idx="127">
                        <c:v>0.99527495727354987</c:v>
                      </c:pt>
                      <c:pt idx="128">
                        <c:v>0.99507389162561577</c:v>
                      </c:pt>
                      <c:pt idx="129">
                        <c:v>0.99577549788774899</c:v>
                      </c:pt>
                      <c:pt idx="130">
                        <c:v>0.99547238152731665</c:v>
                      </c:pt>
                      <c:pt idx="131">
                        <c:v>0.99547329242530935</c:v>
                      </c:pt>
                      <c:pt idx="132">
                        <c:v>0.99547329242530935</c:v>
                      </c:pt>
                      <c:pt idx="133">
                        <c:v>0.99547329242530935</c:v>
                      </c:pt>
                      <c:pt idx="134">
                        <c:v>0.99547329242530935</c:v>
                      </c:pt>
                      <c:pt idx="135">
                        <c:v>0.99557433112049887</c:v>
                      </c:pt>
                      <c:pt idx="136">
                        <c:v>0.99577379754477757</c:v>
                      </c:pt>
                      <c:pt idx="137">
                        <c:v>0.99577379754477757</c:v>
                      </c:pt>
                      <c:pt idx="138">
                        <c:v>0.99577379754477757</c:v>
                      </c:pt>
                      <c:pt idx="139">
                        <c:v>0.99577379754477757</c:v>
                      </c:pt>
                      <c:pt idx="140">
                        <c:v>0.99577379754477757</c:v>
                      </c:pt>
                      <c:pt idx="141">
                        <c:v>0.99587400623930766</c:v>
                      </c:pt>
                      <c:pt idx="142">
                        <c:v>0.99587400623930766</c:v>
                      </c:pt>
                      <c:pt idx="143">
                        <c:v>0.99587400623930766</c:v>
                      </c:pt>
                      <c:pt idx="144">
                        <c:v>0.99587400623930766</c:v>
                      </c:pt>
                      <c:pt idx="145">
                        <c:v>0.99587359098228667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719E-49FF-BB4F-DEEC0516611B}"/>
                  </c:ext>
                </c:extLst>
              </c15:ser>
            </c15:filteredLineSeries>
            <c15:filteredLineSeries>
              <c15:ser>
                <c:idx val="19"/>
                <c:order val="1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Data'!$T$3</c15:sqref>
                        </c15:formulaRef>
                      </c:ext>
                    </c:extLst>
                    <c:strCache>
                      <c:ptCount val="1"/>
                      <c:pt idx="0">
                        <c:v>2022 Tuition Finalized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Data'!$T$5:$T$150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46"/>
                      <c:pt idx="0">
                        <c:v>0</c:v>
                      </c:pt>
                      <c:pt idx="1">
                        <c:v>0</c:v>
                      </c:pt>
                      <c:pt idx="2">
                        <c:v>234789.38</c:v>
                      </c:pt>
                      <c:pt idx="3">
                        <c:v>682485.52</c:v>
                      </c:pt>
                      <c:pt idx="4">
                        <c:v>944846</c:v>
                      </c:pt>
                      <c:pt idx="5">
                        <c:v>1134620.42</c:v>
                      </c:pt>
                      <c:pt idx="6">
                        <c:v>1134620.42</c:v>
                      </c:pt>
                      <c:pt idx="7">
                        <c:v>1134620.42</c:v>
                      </c:pt>
                      <c:pt idx="8">
                        <c:v>1411714.3199999998</c:v>
                      </c:pt>
                      <c:pt idx="9">
                        <c:v>1584561.5999999999</c:v>
                      </c:pt>
                      <c:pt idx="10">
                        <c:v>1751246.28</c:v>
                      </c:pt>
                      <c:pt idx="11">
                        <c:v>1976150</c:v>
                      </c:pt>
                      <c:pt idx="12">
                        <c:v>2178999.84</c:v>
                      </c:pt>
                      <c:pt idx="13">
                        <c:v>2178999.84</c:v>
                      </c:pt>
                      <c:pt idx="14">
                        <c:v>2178999.84</c:v>
                      </c:pt>
                      <c:pt idx="15">
                        <c:v>2543322.41</c:v>
                      </c:pt>
                      <c:pt idx="16">
                        <c:v>2736447.41</c:v>
                      </c:pt>
                      <c:pt idx="17">
                        <c:v>2960835.0500000003</c:v>
                      </c:pt>
                      <c:pt idx="18">
                        <c:v>3295577.99</c:v>
                      </c:pt>
                      <c:pt idx="19">
                        <c:v>3542723.41</c:v>
                      </c:pt>
                      <c:pt idx="20">
                        <c:v>3542723.41</c:v>
                      </c:pt>
                      <c:pt idx="21">
                        <c:v>3542723.41</c:v>
                      </c:pt>
                      <c:pt idx="22">
                        <c:v>4002238.37</c:v>
                      </c:pt>
                      <c:pt idx="23">
                        <c:v>4288274.0900000008</c:v>
                      </c:pt>
                      <c:pt idx="24">
                        <c:v>4942993.5599999996</c:v>
                      </c:pt>
                      <c:pt idx="25">
                        <c:v>5283635.96</c:v>
                      </c:pt>
                      <c:pt idx="26">
                        <c:v>5548202.1399999997</c:v>
                      </c:pt>
                      <c:pt idx="27">
                        <c:v>5548202.1399999997</c:v>
                      </c:pt>
                      <c:pt idx="28">
                        <c:v>5548202.1399999997</c:v>
                      </c:pt>
                      <c:pt idx="29">
                        <c:v>6263916.5199999996</c:v>
                      </c:pt>
                      <c:pt idx="30">
                        <c:v>6858123.0999999996</c:v>
                      </c:pt>
                      <c:pt idx="31">
                        <c:v>7461366.54</c:v>
                      </c:pt>
                      <c:pt idx="32">
                        <c:v>8089466.8600000003</c:v>
                      </c:pt>
                      <c:pt idx="33">
                        <c:v>8549983.4000000004</c:v>
                      </c:pt>
                      <c:pt idx="34">
                        <c:v>8549983.4000000004</c:v>
                      </c:pt>
                      <c:pt idx="35">
                        <c:v>8549983.4000000004</c:v>
                      </c:pt>
                      <c:pt idx="36">
                        <c:v>9857415.4199999999</c:v>
                      </c:pt>
                      <c:pt idx="37">
                        <c:v>10664143.140000001</c:v>
                      </c:pt>
                      <c:pt idx="38">
                        <c:v>12000254.880000001</c:v>
                      </c:pt>
                      <c:pt idx="39">
                        <c:v>12844126.66</c:v>
                      </c:pt>
                      <c:pt idx="40">
                        <c:v>13812518.42</c:v>
                      </c:pt>
                      <c:pt idx="41">
                        <c:v>13812518.42</c:v>
                      </c:pt>
                      <c:pt idx="42">
                        <c:v>13812518.42</c:v>
                      </c:pt>
                      <c:pt idx="43">
                        <c:v>15731271.939999999</c:v>
                      </c:pt>
                      <c:pt idx="44">
                        <c:v>17125423.98</c:v>
                      </c:pt>
                      <c:pt idx="45">
                        <c:v>18407591.359999999</c:v>
                      </c:pt>
                      <c:pt idx="46">
                        <c:v>20137264.369999997</c:v>
                      </c:pt>
                      <c:pt idx="47">
                        <c:v>21810282.150000002</c:v>
                      </c:pt>
                      <c:pt idx="48">
                        <c:v>21810282.150000002</c:v>
                      </c:pt>
                      <c:pt idx="49">
                        <c:v>21810282.150000002</c:v>
                      </c:pt>
                      <c:pt idx="50">
                        <c:v>27018942.830000002</c:v>
                      </c:pt>
                      <c:pt idx="51">
                        <c:v>30301159</c:v>
                      </c:pt>
                      <c:pt idx="52">
                        <c:v>30886848.889999997</c:v>
                      </c:pt>
                      <c:pt idx="53">
                        <c:v>31259929.859999999</c:v>
                      </c:pt>
                      <c:pt idx="54">
                        <c:v>31692071.84</c:v>
                      </c:pt>
                      <c:pt idx="55">
                        <c:v>31692071.84</c:v>
                      </c:pt>
                      <c:pt idx="56">
                        <c:v>31692071.84</c:v>
                      </c:pt>
                      <c:pt idx="57">
                        <c:v>31692071.84</c:v>
                      </c:pt>
                      <c:pt idx="58">
                        <c:v>32235592.949999999</c:v>
                      </c:pt>
                      <c:pt idx="59">
                        <c:v>32444576.310000002</c:v>
                      </c:pt>
                      <c:pt idx="60">
                        <c:v>32897753.199999999</c:v>
                      </c:pt>
                      <c:pt idx="61">
                        <c:v>33211697.689999998</c:v>
                      </c:pt>
                      <c:pt idx="62">
                        <c:v>33211697.689999998</c:v>
                      </c:pt>
                      <c:pt idx="63">
                        <c:v>33211697.689999998</c:v>
                      </c:pt>
                      <c:pt idx="64">
                        <c:v>33705623.960000001</c:v>
                      </c:pt>
                      <c:pt idx="65">
                        <c:v>34240216.100000001</c:v>
                      </c:pt>
                      <c:pt idx="66">
                        <c:v>34600936.330000006</c:v>
                      </c:pt>
                      <c:pt idx="67">
                        <c:v>35010389.869999997</c:v>
                      </c:pt>
                      <c:pt idx="68">
                        <c:v>35494068.089999996</c:v>
                      </c:pt>
                      <c:pt idx="69">
                        <c:v>35494068.089999996</c:v>
                      </c:pt>
                      <c:pt idx="70">
                        <c:v>35494068.089999996</c:v>
                      </c:pt>
                      <c:pt idx="71">
                        <c:v>36585652.759999998</c:v>
                      </c:pt>
                      <c:pt idx="72">
                        <c:v>37592349.560000002</c:v>
                      </c:pt>
                      <c:pt idx="73">
                        <c:v>37649659.509999998</c:v>
                      </c:pt>
                      <c:pt idx="74">
                        <c:v>37668306.310000002</c:v>
                      </c:pt>
                      <c:pt idx="75">
                        <c:v>37733490.509999998</c:v>
                      </c:pt>
                      <c:pt idx="76">
                        <c:v>37733490.509999998</c:v>
                      </c:pt>
                      <c:pt idx="77">
                        <c:v>37733490.509999998</c:v>
                      </c:pt>
                      <c:pt idx="78">
                        <c:v>37808682.769999996</c:v>
                      </c:pt>
                      <c:pt idx="79">
                        <c:v>37859493.729999997</c:v>
                      </c:pt>
                      <c:pt idx="80">
                        <c:v>37911432.07</c:v>
                      </c:pt>
                      <c:pt idx="81">
                        <c:v>37976703.75</c:v>
                      </c:pt>
                      <c:pt idx="82">
                        <c:v>38060437.530000001</c:v>
                      </c:pt>
                      <c:pt idx="83">
                        <c:v>38060437.530000001</c:v>
                      </c:pt>
                      <c:pt idx="84">
                        <c:v>38060437.530000001</c:v>
                      </c:pt>
                      <c:pt idx="85">
                        <c:v>38139016.850000001</c:v>
                      </c:pt>
                      <c:pt idx="86">
                        <c:v>38156122.5</c:v>
                      </c:pt>
                      <c:pt idx="87">
                        <c:v>38275256.960000001</c:v>
                      </c:pt>
                      <c:pt idx="88">
                        <c:v>38602168.189999998</c:v>
                      </c:pt>
                      <c:pt idx="89">
                        <c:v>38665073.810000002</c:v>
                      </c:pt>
                      <c:pt idx="90">
                        <c:v>38665073.810000002</c:v>
                      </c:pt>
                      <c:pt idx="91">
                        <c:v>38665073.810000002</c:v>
                      </c:pt>
                      <c:pt idx="92">
                        <c:v>38665073.810000002</c:v>
                      </c:pt>
                      <c:pt idx="93">
                        <c:v>38704895.68</c:v>
                      </c:pt>
                      <c:pt idx="94">
                        <c:v>38711270.289999999</c:v>
                      </c:pt>
                      <c:pt idx="95">
                        <c:v>38709383.380000003</c:v>
                      </c:pt>
                      <c:pt idx="96">
                        <c:v>38716044.5</c:v>
                      </c:pt>
                      <c:pt idx="97">
                        <c:v>38716044.5</c:v>
                      </c:pt>
                      <c:pt idx="98">
                        <c:v>38716044.5</c:v>
                      </c:pt>
                      <c:pt idx="99">
                        <c:v>38744023.450000003</c:v>
                      </c:pt>
                      <c:pt idx="100">
                        <c:v>38750600.779999994</c:v>
                      </c:pt>
                      <c:pt idx="101">
                        <c:v>38748196.710000001</c:v>
                      </c:pt>
                      <c:pt idx="102">
                        <c:v>38741927.670000002</c:v>
                      </c:pt>
                      <c:pt idx="103">
                        <c:v>38777112.959999993</c:v>
                      </c:pt>
                      <c:pt idx="104">
                        <c:v>38777112.959999993</c:v>
                      </c:pt>
                      <c:pt idx="105">
                        <c:v>38777112.959999993</c:v>
                      </c:pt>
                      <c:pt idx="106">
                        <c:v>38773997.25</c:v>
                      </c:pt>
                      <c:pt idx="107">
                        <c:v>38778203.450000003</c:v>
                      </c:pt>
                      <c:pt idx="108">
                        <c:v>38781133.25</c:v>
                      </c:pt>
                      <c:pt idx="109">
                        <c:v>38809948.329999998</c:v>
                      </c:pt>
                      <c:pt idx="110">
                        <c:v>38809948.329999998</c:v>
                      </c:pt>
                      <c:pt idx="111">
                        <c:v>38809948.329999998</c:v>
                      </c:pt>
                      <c:pt idx="112">
                        <c:v>38809948.329999998</c:v>
                      </c:pt>
                      <c:pt idx="113">
                        <c:v>38830843.149999999</c:v>
                      </c:pt>
                      <c:pt idx="114">
                        <c:v>38845056.759999998</c:v>
                      </c:pt>
                      <c:pt idx="115">
                        <c:v>38847419.030000001</c:v>
                      </c:pt>
                      <c:pt idx="116">
                        <c:v>38851420.039999999</c:v>
                      </c:pt>
                      <c:pt idx="117">
                        <c:v>38848504.119999997</c:v>
                      </c:pt>
                      <c:pt idx="118">
                        <c:v>38848504.119999997</c:v>
                      </c:pt>
                      <c:pt idx="119">
                        <c:v>38848504.119999997</c:v>
                      </c:pt>
                      <c:pt idx="120">
                        <c:v>38907316.589999996</c:v>
                      </c:pt>
                      <c:pt idx="121">
                        <c:v>38907316.589999996</c:v>
                      </c:pt>
                      <c:pt idx="122">
                        <c:v>38910730</c:v>
                      </c:pt>
                      <c:pt idx="123">
                        <c:v>38924771.009999998</c:v>
                      </c:pt>
                      <c:pt idx="124">
                        <c:v>38924771.009999998</c:v>
                      </c:pt>
                      <c:pt idx="125">
                        <c:v>38924771.009999998</c:v>
                      </c:pt>
                      <c:pt idx="126">
                        <c:v>38924771.009999998</c:v>
                      </c:pt>
                      <c:pt idx="127">
                        <c:v>38942483.640000001</c:v>
                      </c:pt>
                      <c:pt idx="128">
                        <c:v>38954343.840000004</c:v>
                      </c:pt>
                      <c:pt idx="129">
                        <c:v>38955771.539999999</c:v>
                      </c:pt>
                      <c:pt idx="130">
                        <c:v>38955771.539999999</c:v>
                      </c:pt>
                      <c:pt idx="131">
                        <c:v>38970110.5</c:v>
                      </c:pt>
                      <c:pt idx="132">
                        <c:v>38970110.5</c:v>
                      </c:pt>
                      <c:pt idx="133">
                        <c:v>38970110.5</c:v>
                      </c:pt>
                      <c:pt idx="134">
                        <c:v>38969019.700000003</c:v>
                      </c:pt>
                      <c:pt idx="135">
                        <c:v>38969016.579999998</c:v>
                      </c:pt>
                      <c:pt idx="136">
                        <c:v>38970682.380000003</c:v>
                      </c:pt>
                      <c:pt idx="137">
                        <c:v>38970682.380000003</c:v>
                      </c:pt>
                      <c:pt idx="138">
                        <c:v>38970682.380000003</c:v>
                      </c:pt>
                      <c:pt idx="139">
                        <c:v>38970682.380000003</c:v>
                      </c:pt>
                      <c:pt idx="140">
                        <c:v>38970682.380000003</c:v>
                      </c:pt>
                      <c:pt idx="141">
                        <c:v>38970682.380000003</c:v>
                      </c:pt>
                      <c:pt idx="142">
                        <c:v>38960496.579999998</c:v>
                      </c:pt>
                      <c:pt idx="143">
                        <c:v>38963254.18</c:v>
                      </c:pt>
                      <c:pt idx="144">
                        <c:v>38960772.340000004</c:v>
                      </c:pt>
                      <c:pt idx="145">
                        <c:v>38959589.259999998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2-719E-49FF-BB4F-DEEC0516611B}"/>
                  </c:ext>
                </c:extLst>
              </c15:ser>
            </c15:filteredLineSeries>
            <c15:filteredLineSeries>
              <c15:ser>
                <c:idx val="10"/>
                <c:order val="2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Data'!$V$3</c15:sqref>
                        </c15:formulaRef>
                      </c:ext>
                    </c:extLst>
                    <c:strCache>
                      <c:ptCount val="1"/>
                      <c:pt idx="0">
                        <c:v>2022 Total Assessed</c:v>
                      </c:pt>
                    </c:strCache>
                  </c:strRef>
                </c:tx>
                <c:spPr>
                  <a:ln w="28575" cap="rnd">
                    <a:solidFill>
                      <a:schemeClr val="bg1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Data'!$V$5:$V$150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46"/>
                      <c:pt idx="0">
                        <c:v>34221892.700000003</c:v>
                      </c:pt>
                      <c:pt idx="1">
                        <c:v>34221892.700000003</c:v>
                      </c:pt>
                      <c:pt idx="2">
                        <c:v>33841735.590000004</c:v>
                      </c:pt>
                      <c:pt idx="3">
                        <c:v>34121858.560000002</c:v>
                      </c:pt>
                      <c:pt idx="4">
                        <c:v>34259370</c:v>
                      </c:pt>
                      <c:pt idx="5">
                        <c:v>34573482.520000003</c:v>
                      </c:pt>
                      <c:pt idx="6">
                        <c:v>34573482.520000003</c:v>
                      </c:pt>
                      <c:pt idx="7">
                        <c:v>34573482.520000003</c:v>
                      </c:pt>
                      <c:pt idx="8">
                        <c:v>35881001.18</c:v>
                      </c:pt>
                      <c:pt idx="9">
                        <c:v>35779364.039999999</c:v>
                      </c:pt>
                      <c:pt idx="10">
                        <c:v>36000483.270000003</c:v>
                      </c:pt>
                      <c:pt idx="11">
                        <c:v>36238697</c:v>
                      </c:pt>
                      <c:pt idx="12">
                        <c:v>36398565.140000001</c:v>
                      </c:pt>
                      <c:pt idx="13">
                        <c:v>36398565.140000001</c:v>
                      </c:pt>
                      <c:pt idx="14">
                        <c:v>36398565.140000001</c:v>
                      </c:pt>
                      <c:pt idx="15">
                        <c:v>36586656.239999995</c:v>
                      </c:pt>
                      <c:pt idx="16">
                        <c:v>36806588.459999993</c:v>
                      </c:pt>
                      <c:pt idx="17">
                        <c:v>37028097.669999994</c:v>
                      </c:pt>
                      <c:pt idx="18">
                        <c:v>37099496.649999999</c:v>
                      </c:pt>
                      <c:pt idx="19">
                        <c:v>37220453.629999995</c:v>
                      </c:pt>
                      <c:pt idx="20">
                        <c:v>37220453.629999995</c:v>
                      </c:pt>
                      <c:pt idx="21">
                        <c:v>37220453.629999995</c:v>
                      </c:pt>
                      <c:pt idx="22">
                        <c:v>37234204.909999996</c:v>
                      </c:pt>
                      <c:pt idx="23">
                        <c:v>38112477.5</c:v>
                      </c:pt>
                      <c:pt idx="24">
                        <c:v>38323263.460000001</c:v>
                      </c:pt>
                      <c:pt idx="25">
                        <c:v>38531878.560000002</c:v>
                      </c:pt>
                      <c:pt idx="26">
                        <c:v>38659448.640000001</c:v>
                      </c:pt>
                      <c:pt idx="27">
                        <c:v>38659448.640000001</c:v>
                      </c:pt>
                      <c:pt idx="28">
                        <c:v>38659448.640000001</c:v>
                      </c:pt>
                      <c:pt idx="29">
                        <c:v>38809466.57</c:v>
                      </c:pt>
                      <c:pt idx="30">
                        <c:v>38920404.450000003</c:v>
                      </c:pt>
                      <c:pt idx="31">
                        <c:v>39054032.700000003</c:v>
                      </c:pt>
                      <c:pt idx="32">
                        <c:v>39248741.990000002</c:v>
                      </c:pt>
                      <c:pt idx="33">
                        <c:v>39414680.039999999</c:v>
                      </c:pt>
                      <c:pt idx="34">
                        <c:v>39414680.039999999</c:v>
                      </c:pt>
                      <c:pt idx="35">
                        <c:v>39414680.039999999</c:v>
                      </c:pt>
                      <c:pt idx="36">
                        <c:v>39625572.390000001</c:v>
                      </c:pt>
                      <c:pt idx="37">
                        <c:v>39819729.939999998</c:v>
                      </c:pt>
                      <c:pt idx="38">
                        <c:v>39883064.649999999</c:v>
                      </c:pt>
                      <c:pt idx="39">
                        <c:v>39842333.140000001</c:v>
                      </c:pt>
                      <c:pt idx="40">
                        <c:v>40058679.25</c:v>
                      </c:pt>
                      <c:pt idx="41">
                        <c:v>40058679.25</c:v>
                      </c:pt>
                      <c:pt idx="42">
                        <c:v>40058679.25</c:v>
                      </c:pt>
                      <c:pt idx="43">
                        <c:v>40194222.619999997</c:v>
                      </c:pt>
                      <c:pt idx="44">
                        <c:v>40292789.230000004</c:v>
                      </c:pt>
                      <c:pt idx="45">
                        <c:v>40361231.730000004</c:v>
                      </c:pt>
                      <c:pt idx="46">
                        <c:v>40553323.339999996</c:v>
                      </c:pt>
                      <c:pt idx="47">
                        <c:v>40647031.340000004</c:v>
                      </c:pt>
                      <c:pt idx="48">
                        <c:v>40647031.340000004</c:v>
                      </c:pt>
                      <c:pt idx="49">
                        <c:v>40647031.340000004</c:v>
                      </c:pt>
                      <c:pt idx="50">
                        <c:v>40872013.560000002</c:v>
                      </c:pt>
                      <c:pt idx="51">
                        <c:v>41136938.259999998</c:v>
                      </c:pt>
                      <c:pt idx="52">
                        <c:v>41197894.019999996</c:v>
                      </c:pt>
                      <c:pt idx="53">
                        <c:v>41019147.5</c:v>
                      </c:pt>
                      <c:pt idx="54">
                        <c:v>40962697.370000005</c:v>
                      </c:pt>
                      <c:pt idx="55">
                        <c:v>40962697.370000005</c:v>
                      </c:pt>
                      <c:pt idx="56">
                        <c:v>40962697.370000005</c:v>
                      </c:pt>
                      <c:pt idx="57">
                        <c:v>40962697.370000005</c:v>
                      </c:pt>
                      <c:pt idx="58">
                        <c:v>40925821.100000001</c:v>
                      </c:pt>
                      <c:pt idx="59">
                        <c:v>40919747.170000002</c:v>
                      </c:pt>
                      <c:pt idx="60">
                        <c:v>40799047.769999996</c:v>
                      </c:pt>
                      <c:pt idx="61">
                        <c:v>40808276.409999996</c:v>
                      </c:pt>
                      <c:pt idx="62">
                        <c:v>40808276.409999996</c:v>
                      </c:pt>
                      <c:pt idx="63">
                        <c:v>40808276.409999996</c:v>
                      </c:pt>
                      <c:pt idx="64">
                        <c:v>40828979.780000001</c:v>
                      </c:pt>
                      <c:pt idx="65">
                        <c:v>40646857.780000001</c:v>
                      </c:pt>
                      <c:pt idx="66">
                        <c:v>40551711.830000006</c:v>
                      </c:pt>
                      <c:pt idx="67">
                        <c:v>40429426.979999997</c:v>
                      </c:pt>
                      <c:pt idx="68">
                        <c:v>40337377.179999992</c:v>
                      </c:pt>
                      <c:pt idx="69">
                        <c:v>40337377.179999992</c:v>
                      </c:pt>
                      <c:pt idx="70">
                        <c:v>40337377.179999992</c:v>
                      </c:pt>
                      <c:pt idx="71">
                        <c:v>40291795.960000001</c:v>
                      </c:pt>
                      <c:pt idx="72">
                        <c:v>40177867.840000004</c:v>
                      </c:pt>
                      <c:pt idx="73">
                        <c:v>38954102.149999999</c:v>
                      </c:pt>
                      <c:pt idx="74">
                        <c:v>39509415.890000001</c:v>
                      </c:pt>
                      <c:pt idx="75">
                        <c:v>39511713.890000001</c:v>
                      </c:pt>
                      <c:pt idx="76">
                        <c:v>39511713.890000001</c:v>
                      </c:pt>
                      <c:pt idx="77">
                        <c:v>39511713.890000001</c:v>
                      </c:pt>
                      <c:pt idx="78">
                        <c:v>39508526.329999998</c:v>
                      </c:pt>
                      <c:pt idx="79">
                        <c:v>39525844.089999996</c:v>
                      </c:pt>
                      <c:pt idx="80">
                        <c:v>39540939.880000003</c:v>
                      </c:pt>
                      <c:pt idx="81">
                        <c:v>39555546.299999997</c:v>
                      </c:pt>
                      <c:pt idx="82">
                        <c:v>39531365.700000003</c:v>
                      </c:pt>
                      <c:pt idx="83">
                        <c:v>39531365.700000003</c:v>
                      </c:pt>
                      <c:pt idx="84">
                        <c:v>39531365.700000003</c:v>
                      </c:pt>
                      <c:pt idx="85">
                        <c:v>39533825.940000005</c:v>
                      </c:pt>
                      <c:pt idx="86">
                        <c:v>39494417.710000001</c:v>
                      </c:pt>
                      <c:pt idx="87">
                        <c:v>39489507.399999999</c:v>
                      </c:pt>
                      <c:pt idx="88">
                        <c:v>39475603.119999997</c:v>
                      </c:pt>
                      <c:pt idx="89">
                        <c:v>39144438.340000004</c:v>
                      </c:pt>
                      <c:pt idx="90">
                        <c:v>39144438.340000004</c:v>
                      </c:pt>
                      <c:pt idx="91">
                        <c:v>39144438.340000004</c:v>
                      </c:pt>
                      <c:pt idx="92">
                        <c:v>39144438.340000004</c:v>
                      </c:pt>
                      <c:pt idx="93">
                        <c:v>39124033.759999998</c:v>
                      </c:pt>
                      <c:pt idx="94">
                        <c:v>39124493.359999999</c:v>
                      </c:pt>
                      <c:pt idx="95">
                        <c:v>39133471.670000002</c:v>
                      </c:pt>
                      <c:pt idx="96">
                        <c:v>39124998.390000001</c:v>
                      </c:pt>
                      <c:pt idx="97">
                        <c:v>39124998.390000001</c:v>
                      </c:pt>
                      <c:pt idx="98">
                        <c:v>39124998.390000001</c:v>
                      </c:pt>
                      <c:pt idx="99">
                        <c:v>39112098.600000001</c:v>
                      </c:pt>
                      <c:pt idx="100">
                        <c:v>39099213.839999996</c:v>
                      </c:pt>
                      <c:pt idx="101">
                        <c:v>39077275.420000002</c:v>
                      </c:pt>
                      <c:pt idx="102">
                        <c:v>39054189.100000001</c:v>
                      </c:pt>
                      <c:pt idx="103">
                        <c:v>39053405.979999997</c:v>
                      </c:pt>
                      <c:pt idx="104">
                        <c:v>39053405.979999997</c:v>
                      </c:pt>
                      <c:pt idx="105">
                        <c:v>39053405.979999997</c:v>
                      </c:pt>
                      <c:pt idx="106">
                        <c:v>39036196.240000002</c:v>
                      </c:pt>
                      <c:pt idx="107">
                        <c:v>39028221.440000005</c:v>
                      </c:pt>
                      <c:pt idx="108">
                        <c:v>39013428.649999999</c:v>
                      </c:pt>
                      <c:pt idx="109">
                        <c:v>39027299.649999999</c:v>
                      </c:pt>
                      <c:pt idx="110">
                        <c:v>39027299.649999999</c:v>
                      </c:pt>
                      <c:pt idx="111">
                        <c:v>39027299.649999999</c:v>
                      </c:pt>
                      <c:pt idx="112">
                        <c:v>39027299.649999999</c:v>
                      </c:pt>
                      <c:pt idx="113">
                        <c:v>39028787.140000001</c:v>
                      </c:pt>
                      <c:pt idx="114">
                        <c:v>39030855.339999996</c:v>
                      </c:pt>
                      <c:pt idx="115">
                        <c:v>39016247.719999999</c:v>
                      </c:pt>
                      <c:pt idx="116">
                        <c:v>39015945.32</c:v>
                      </c:pt>
                      <c:pt idx="117">
                        <c:v>39013029.399999999</c:v>
                      </c:pt>
                      <c:pt idx="118">
                        <c:v>39013029.399999999</c:v>
                      </c:pt>
                      <c:pt idx="119">
                        <c:v>39013029.399999999</c:v>
                      </c:pt>
                      <c:pt idx="120">
                        <c:v>39060489.589999996</c:v>
                      </c:pt>
                      <c:pt idx="121">
                        <c:v>39060489.589999996</c:v>
                      </c:pt>
                      <c:pt idx="122">
                        <c:v>39063732.990000002</c:v>
                      </c:pt>
                      <c:pt idx="123">
                        <c:v>39077603.989999995</c:v>
                      </c:pt>
                      <c:pt idx="124">
                        <c:v>39077603.989999995</c:v>
                      </c:pt>
                      <c:pt idx="125">
                        <c:v>39077603.989999995</c:v>
                      </c:pt>
                      <c:pt idx="126">
                        <c:v>39077603.989999995</c:v>
                      </c:pt>
                      <c:pt idx="127">
                        <c:v>39078464.990000002</c:v>
                      </c:pt>
                      <c:pt idx="128">
                        <c:v>39092728.190000005</c:v>
                      </c:pt>
                      <c:pt idx="129">
                        <c:v>39065752.229999997</c:v>
                      </c:pt>
                      <c:pt idx="130">
                        <c:v>39066432.269999996</c:v>
                      </c:pt>
                      <c:pt idx="131">
                        <c:v>39066779.590000004</c:v>
                      </c:pt>
                      <c:pt idx="132">
                        <c:v>39066779.590000004</c:v>
                      </c:pt>
                      <c:pt idx="133">
                        <c:v>39066779.590000004</c:v>
                      </c:pt>
                      <c:pt idx="134">
                        <c:v>39065688.790000007</c:v>
                      </c:pt>
                      <c:pt idx="135">
                        <c:v>39055696.350000001</c:v>
                      </c:pt>
                      <c:pt idx="136">
                        <c:v>39055696.350000001</c:v>
                      </c:pt>
                      <c:pt idx="137">
                        <c:v>39055696.350000001</c:v>
                      </c:pt>
                      <c:pt idx="138">
                        <c:v>39055696.350000001</c:v>
                      </c:pt>
                      <c:pt idx="139">
                        <c:v>39055696.350000001</c:v>
                      </c:pt>
                      <c:pt idx="140">
                        <c:v>39055696.350000001</c:v>
                      </c:pt>
                      <c:pt idx="141">
                        <c:v>39050683.470000006</c:v>
                      </c:pt>
                      <c:pt idx="142">
                        <c:v>39040630.239999995</c:v>
                      </c:pt>
                      <c:pt idx="143">
                        <c:v>39054214.240000002</c:v>
                      </c:pt>
                      <c:pt idx="144">
                        <c:v>39051732.400000006</c:v>
                      </c:pt>
                      <c:pt idx="145">
                        <c:v>39049447.299999997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719E-49FF-BB4F-DEEC0516611B}"/>
                  </c:ext>
                </c:extLst>
              </c15:ser>
            </c15:filteredLineSeries>
            <c15:filteredLineSeries>
              <c15:ser>
                <c:idx val="21"/>
                <c:order val="2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Data'!$W$3</c15:sqref>
                        </c15:formulaRef>
                      </c:ext>
                    </c:extLst>
                    <c:strCache>
                      <c:ptCount val="1"/>
                      <c:pt idx="0">
                        <c:v>2022 Cumulative Avg per Finalized Student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Data'!$W$5:$W$150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46"/>
                      <c:pt idx="2">
                        <c:v>2638.0829213483148</c:v>
                      </c:pt>
                      <c:pt idx="3">
                        <c:v>2808.5823868312759</c:v>
                      </c:pt>
                      <c:pt idx="4">
                        <c:v>2889.4373088685015</c:v>
                      </c:pt>
                      <c:pt idx="5">
                        <c:v>2939.4311398963728</c:v>
                      </c:pt>
                      <c:pt idx="6">
                        <c:v>2939.4311398963728</c:v>
                      </c:pt>
                      <c:pt idx="7">
                        <c:v>2939.4311398963728</c:v>
                      </c:pt>
                      <c:pt idx="8">
                        <c:v>3029.4298712446348</c:v>
                      </c:pt>
                      <c:pt idx="9">
                        <c:v>3070.855813953488</c:v>
                      </c:pt>
                      <c:pt idx="10">
                        <c:v>3105.0465957446809</c:v>
                      </c:pt>
                      <c:pt idx="11">
                        <c:v>3208.0357142857142</c:v>
                      </c:pt>
                      <c:pt idx="12">
                        <c:v>3291.5405438066464</c:v>
                      </c:pt>
                      <c:pt idx="13">
                        <c:v>3291.5405438066464</c:v>
                      </c:pt>
                      <c:pt idx="14">
                        <c:v>3291.5405438066464</c:v>
                      </c:pt>
                      <c:pt idx="15">
                        <c:v>3432.2839541160597</c:v>
                      </c:pt>
                      <c:pt idx="16">
                        <c:v>3517.2845886889463</c:v>
                      </c:pt>
                      <c:pt idx="17">
                        <c:v>3571.5742460796141</c:v>
                      </c:pt>
                      <c:pt idx="18">
                        <c:v>3669.9086748329623</c:v>
                      </c:pt>
                      <c:pt idx="19">
                        <c:v>3717.443242392445</c:v>
                      </c:pt>
                      <c:pt idx="20">
                        <c:v>3717.443242392445</c:v>
                      </c:pt>
                      <c:pt idx="21">
                        <c:v>3717.443242392445</c:v>
                      </c:pt>
                      <c:pt idx="22">
                        <c:v>3723.0124372093023</c:v>
                      </c:pt>
                      <c:pt idx="23">
                        <c:v>3712.7914199134207</c:v>
                      </c:pt>
                      <c:pt idx="24">
                        <c:v>3864.7330414386238</c:v>
                      </c:pt>
                      <c:pt idx="25">
                        <c:v>3905.1263562453805</c:v>
                      </c:pt>
                      <c:pt idx="26">
                        <c:v>3844.9079279279276</c:v>
                      </c:pt>
                      <c:pt idx="27">
                        <c:v>3844.9079279279276</c:v>
                      </c:pt>
                      <c:pt idx="28">
                        <c:v>3844.9079279279276</c:v>
                      </c:pt>
                      <c:pt idx="29">
                        <c:v>3784.8438187311176</c:v>
                      </c:pt>
                      <c:pt idx="30">
                        <c:v>3818.5540645879732</c:v>
                      </c:pt>
                      <c:pt idx="31">
                        <c:v>3863.9909580528224</c:v>
                      </c:pt>
                      <c:pt idx="32">
                        <c:v>3904.1828474903477</c:v>
                      </c:pt>
                      <c:pt idx="33">
                        <c:v>3918.4158570119157</c:v>
                      </c:pt>
                      <c:pt idx="34">
                        <c:v>3918.4158570119157</c:v>
                      </c:pt>
                      <c:pt idx="35">
                        <c:v>3918.4158570119157</c:v>
                      </c:pt>
                      <c:pt idx="36">
                        <c:v>3968.3636956521741</c:v>
                      </c:pt>
                      <c:pt idx="37">
                        <c:v>3983.6171610011211</c:v>
                      </c:pt>
                      <c:pt idx="38">
                        <c:v>4025.5803019121104</c:v>
                      </c:pt>
                      <c:pt idx="39">
                        <c:v>4020.0709420970265</c:v>
                      </c:pt>
                      <c:pt idx="40">
                        <c:v>4051.7801173364624</c:v>
                      </c:pt>
                      <c:pt idx="41">
                        <c:v>4051.7801173364624</c:v>
                      </c:pt>
                      <c:pt idx="42">
                        <c:v>4051.7801173364624</c:v>
                      </c:pt>
                      <c:pt idx="43">
                        <c:v>4057.5888418880577</c:v>
                      </c:pt>
                      <c:pt idx="44">
                        <c:v>4045.6943019135365</c:v>
                      </c:pt>
                      <c:pt idx="45">
                        <c:v>4024.3968867512021</c:v>
                      </c:pt>
                      <c:pt idx="46">
                        <c:v>4333.3902238003011</c:v>
                      </c:pt>
                      <c:pt idx="47">
                        <c:v>4009.2430422794123</c:v>
                      </c:pt>
                      <c:pt idx="48">
                        <c:v>4009.2430422794123</c:v>
                      </c:pt>
                      <c:pt idx="49">
                        <c:v>4009.2430422794123</c:v>
                      </c:pt>
                      <c:pt idx="50">
                        <c:v>3943.2199109748981</c:v>
                      </c:pt>
                      <c:pt idx="51">
                        <c:v>3941.8705606868739</c:v>
                      </c:pt>
                      <c:pt idx="52">
                        <c:v>3941.1571889753727</c:v>
                      </c:pt>
                      <c:pt idx="53">
                        <c:v>3944.9684326097931</c:v>
                      </c:pt>
                      <c:pt idx="54">
                        <c:v>3949.66</c:v>
                      </c:pt>
                      <c:pt idx="55">
                        <c:v>3949.66</c:v>
                      </c:pt>
                      <c:pt idx="56">
                        <c:v>3949.66</c:v>
                      </c:pt>
                      <c:pt idx="57">
                        <c:v>3949.66</c:v>
                      </c:pt>
                      <c:pt idx="58">
                        <c:v>3955.7728494293779</c:v>
                      </c:pt>
                      <c:pt idx="59">
                        <c:v>3958.5866654465594</c:v>
                      </c:pt>
                      <c:pt idx="60">
                        <c:v>3948.3621219395104</c:v>
                      </c:pt>
                      <c:pt idx="61">
                        <c:v>3941.105694790554</c:v>
                      </c:pt>
                      <c:pt idx="62">
                        <c:v>3941.105694790554</c:v>
                      </c:pt>
                      <c:pt idx="63">
                        <c:v>3941.105694790554</c:v>
                      </c:pt>
                      <c:pt idx="64">
                        <c:v>3950.4950726676043</c:v>
                      </c:pt>
                      <c:pt idx="65">
                        <c:v>3953.3790670823232</c:v>
                      </c:pt>
                      <c:pt idx="66">
                        <c:v>3953.9408444749179</c:v>
                      </c:pt>
                      <c:pt idx="67">
                        <c:v>3945.7218381607122</c:v>
                      </c:pt>
                      <c:pt idx="68">
                        <c:v>3923.2970144799378</c:v>
                      </c:pt>
                      <c:pt idx="69">
                        <c:v>3923.2970144799378</c:v>
                      </c:pt>
                      <c:pt idx="70">
                        <c:v>3923.2970144799378</c:v>
                      </c:pt>
                      <c:pt idx="71">
                        <c:v>3936.0573168370088</c:v>
                      </c:pt>
                      <c:pt idx="72">
                        <c:v>3924.0448392484345</c:v>
                      </c:pt>
                      <c:pt idx="73">
                        <c:v>3926.3384617791216</c:v>
                      </c:pt>
                      <c:pt idx="74">
                        <c:v>3926.2358046695854</c:v>
                      </c:pt>
                      <c:pt idx="75">
                        <c:v>3929.7532295355131</c:v>
                      </c:pt>
                      <c:pt idx="76">
                        <c:v>3929.7532295355131</c:v>
                      </c:pt>
                      <c:pt idx="77">
                        <c:v>3929.7532295355131</c:v>
                      </c:pt>
                      <c:pt idx="78">
                        <c:v>3931.4425257356761</c:v>
                      </c:pt>
                      <c:pt idx="79">
                        <c:v>3936.725977955703</c:v>
                      </c:pt>
                      <c:pt idx="80">
                        <c:v>3936.396227806043</c:v>
                      </c:pt>
                      <c:pt idx="81">
                        <c:v>3939.4920902489625</c:v>
                      </c:pt>
                      <c:pt idx="82">
                        <c:v>3941.6360325186415</c:v>
                      </c:pt>
                      <c:pt idx="83">
                        <c:v>3941.6360325186415</c:v>
                      </c:pt>
                      <c:pt idx="84">
                        <c:v>3941.6360325186415</c:v>
                      </c:pt>
                      <c:pt idx="85">
                        <c:v>3944.0555170630819</c:v>
                      </c:pt>
                      <c:pt idx="86">
                        <c:v>3942.5627712337259</c:v>
                      </c:pt>
                      <c:pt idx="87">
                        <c:v>3947.5306270627066</c:v>
                      </c:pt>
                      <c:pt idx="88">
                        <c:v>3934.9814668705399</c:v>
                      </c:pt>
                      <c:pt idx="89">
                        <c:v>3932.5746348657449</c:v>
                      </c:pt>
                      <c:pt idx="90">
                        <c:v>3932.5746348657449</c:v>
                      </c:pt>
                      <c:pt idx="91">
                        <c:v>3932.5746348657449</c:v>
                      </c:pt>
                      <c:pt idx="92">
                        <c:v>3932.5746348657449</c:v>
                      </c:pt>
                      <c:pt idx="93">
                        <c:v>3918.6894482130201</c:v>
                      </c:pt>
                      <c:pt idx="94">
                        <c:v>3917.7482329723712</c:v>
                      </c:pt>
                      <c:pt idx="95">
                        <c:v>3916.764482444602</c:v>
                      </c:pt>
                      <c:pt idx="96">
                        <c:v>3921.4063101387624</c:v>
                      </c:pt>
                      <c:pt idx="97">
                        <c:v>3921.4063101387624</c:v>
                      </c:pt>
                      <c:pt idx="98">
                        <c:v>3921.4063101387624</c:v>
                      </c:pt>
                      <c:pt idx="99">
                        <c:v>3919.8728702954272</c:v>
                      </c:pt>
                      <c:pt idx="100">
                        <c:v>3919.7451729718787</c:v>
                      </c:pt>
                      <c:pt idx="101">
                        <c:v>3910.7990220024226</c:v>
                      </c:pt>
                      <c:pt idx="102">
                        <c:v>3909.3771614530779</c:v>
                      </c:pt>
                      <c:pt idx="103">
                        <c:v>3913.3225310323942</c:v>
                      </c:pt>
                      <c:pt idx="104">
                        <c:v>3913.3225310323942</c:v>
                      </c:pt>
                      <c:pt idx="105">
                        <c:v>3913.3225310323942</c:v>
                      </c:pt>
                      <c:pt idx="106">
                        <c:v>3913.7980468355709</c:v>
                      </c:pt>
                      <c:pt idx="107">
                        <c:v>3913.4325814915737</c:v>
                      </c:pt>
                      <c:pt idx="108">
                        <c:v>3912.9384774492987</c:v>
                      </c:pt>
                      <c:pt idx="109">
                        <c:v>3915.0558186220114</c:v>
                      </c:pt>
                      <c:pt idx="110">
                        <c:v>3918.2179030792527</c:v>
                      </c:pt>
                      <c:pt idx="111">
                        <c:v>3918.2179030792527</c:v>
                      </c:pt>
                      <c:pt idx="112">
                        <c:v>3918.2179030792527</c:v>
                      </c:pt>
                      <c:pt idx="113">
                        <c:v>3918.7448935311331</c:v>
                      </c:pt>
                      <c:pt idx="114">
                        <c:v>3924.1394847964439</c:v>
                      </c:pt>
                      <c:pt idx="115">
                        <c:v>3923.9817202020204</c:v>
                      </c:pt>
                      <c:pt idx="116">
                        <c:v>3924.3858626262627</c:v>
                      </c:pt>
                      <c:pt idx="117">
                        <c:v>3923.6949924250075</c:v>
                      </c:pt>
                      <c:pt idx="118">
                        <c:v>3923.6949924250075</c:v>
                      </c:pt>
                      <c:pt idx="119">
                        <c:v>3923.6949924250075</c:v>
                      </c:pt>
                      <c:pt idx="120">
                        <c:v>3928.0481161029779</c:v>
                      </c:pt>
                      <c:pt idx="121">
                        <c:v>3928.0481161029779</c:v>
                      </c:pt>
                      <c:pt idx="122">
                        <c:v>3929.5829125429204</c:v>
                      </c:pt>
                      <c:pt idx="123">
                        <c:v>3932.9868657168836</c:v>
                      </c:pt>
                      <c:pt idx="124">
                        <c:v>3932.9868657168836</c:v>
                      </c:pt>
                      <c:pt idx="125">
                        <c:v>3932.9868657168836</c:v>
                      </c:pt>
                      <c:pt idx="126">
                        <c:v>3932.9868657168836</c:v>
                      </c:pt>
                      <c:pt idx="127">
                        <c:v>3933.584206060606</c:v>
                      </c:pt>
                      <c:pt idx="128">
                        <c:v>3935.5772721761978</c:v>
                      </c:pt>
                      <c:pt idx="129">
                        <c:v>3934.926418181818</c:v>
                      </c:pt>
                      <c:pt idx="130">
                        <c:v>3937.3126682838083</c:v>
                      </c:pt>
                      <c:pt idx="131">
                        <c:v>3937.9658953112366</c:v>
                      </c:pt>
                      <c:pt idx="132">
                        <c:v>3937.9658953112366</c:v>
                      </c:pt>
                      <c:pt idx="133">
                        <c:v>3937.9658953112366</c:v>
                      </c:pt>
                      <c:pt idx="134">
                        <c:v>3937.8556689571546</c:v>
                      </c:pt>
                      <c:pt idx="135">
                        <c:v>3937.059666599313</c:v>
                      </c:pt>
                      <c:pt idx="136">
                        <c:v>3938.0236843168959</c:v>
                      </c:pt>
                      <c:pt idx="137">
                        <c:v>3938.0236843168959</c:v>
                      </c:pt>
                      <c:pt idx="138">
                        <c:v>3938.0236843168959</c:v>
                      </c:pt>
                      <c:pt idx="139">
                        <c:v>3938.0236843168959</c:v>
                      </c:pt>
                      <c:pt idx="140">
                        <c:v>3938.0236843168959</c:v>
                      </c:pt>
                      <c:pt idx="141">
                        <c:v>3938.0236843168959</c:v>
                      </c:pt>
                      <c:pt idx="142">
                        <c:v>3936.9943997574774</c:v>
                      </c:pt>
                      <c:pt idx="143">
                        <c:v>3937.2730578011319</c:v>
                      </c:pt>
                      <c:pt idx="144">
                        <c:v>3937.0222655618436</c:v>
                      </c:pt>
                      <c:pt idx="145">
                        <c:v>3937.3005821121778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719E-49FF-BB4F-DEEC0516611B}"/>
                  </c:ext>
                </c:extLst>
              </c15:ser>
            </c15:filteredLineSeries>
            <c15:filteredLineSeries>
              <c15:ser>
                <c:idx val="22"/>
                <c:order val="2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Data'!$X$3</c15:sqref>
                        </c15:formulaRef>
                      </c:ext>
                    </c:extLst>
                    <c:strCache>
                      <c:ptCount val="1"/>
                      <c:pt idx="0">
                        <c:v>2022 Cumulative Avg per Assessed Student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Data'!$X$5:$X$150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46"/>
                      <c:pt idx="0">
                        <c:v>4760.9756121313303</c:v>
                      </c:pt>
                      <c:pt idx="1">
                        <c:v>4760.9756121313303</c:v>
                      </c:pt>
                      <c:pt idx="2">
                        <c:v>4665.8948834964849</c:v>
                      </c:pt>
                      <c:pt idx="3">
                        <c:v>4675.5081611400383</c:v>
                      </c:pt>
                      <c:pt idx="4">
                        <c:v>4663.0420579828506</c:v>
                      </c:pt>
                      <c:pt idx="5">
                        <c:v>4668.307118552525</c:v>
                      </c:pt>
                      <c:pt idx="6">
                        <c:v>4668.307118552525</c:v>
                      </c:pt>
                      <c:pt idx="7">
                        <c:v>4668.307118552525</c:v>
                      </c:pt>
                      <c:pt idx="8">
                        <c:v>4809.7856809651475</c:v>
                      </c:pt>
                      <c:pt idx="9">
                        <c:v>4767.4036029313793</c:v>
                      </c:pt>
                      <c:pt idx="10">
                        <c:v>4756.306416963932</c:v>
                      </c:pt>
                      <c:pt idx="11">
                        <c:v>4750.7468536969063</c:v>
                      </c:pt>
                      <c:pt idx="12">
                        <c:v>4740.0136918869648</c:v>
                      </c:pt>
                      <c:pt idx="13">
                        <c:v>4740.0136918869648</c:v>
                      </c:pt>
                      <c:pt idx="14">
                        <c:v>4740.0136918869648</c:v>
                      </c:pt>
                      <c:pt idx="15">
                        <c:v>4736.1367300970869</c:v>
                      </c:pt>
                      <c:pt idx="16">
                        <c:v>4739.4525444244136</c:v>
                      </c:pt>
                      <c:pt idx="17">
                        <c:v>4732.0252613418525</c:v>
                      </c:pt>
                      <c:pt idx="18">
                        <c:v>4720.6383318488352</c:v>
                      </c:pt>
                      <c:pt idx="19">
                        <c:v>4709.6613475895219</c:v>
                      </c:pt>
                      <c:pt idx="20">
                        <c:v>4709.6613475895219</c:v>
                      </c:pt>
                      <c:pt idx="21">
                        <c:v>4709.6613475895219</c:v>
                      </c:pt>
                      <c:pt idx="22">
                        <c:v>4682.3698327464781</c:v>
                      </c:pt>
                      <c:pt idx="23">
                        <c:v>4718.6427510214189</c:v>
                      </c:pt>
                      <c:pt idx="24">
                        <c:v>4710.9113042409344</c:v>
                      </c:pt>
                      <c:pt idx="25">
                        <c:v>4711.6505942773301</c:v>
                      </c:pt>
                      <c:pt idx="26">
                        <c:v>4671.8366936555894</c:v>
                      </c:pt>
                      <c:pt idx="27">
                        <c:v>4671.8366936555894</c:v>
                      </c:pt>
                      <c:pt idx="28">
                        <c:v>4671.8366936555894</c:v>
                      </c:pt>
                      <c:pt idx="29">
                        <c:v>4587.4073959810876</c:v>
                      </c:pt>
                      <c:pt idx="30">
                        <c:v>4543.5914604249365</c:v>
                      </c:pt>
                      <c:pt idx="31">
                        <c:v>4500.8681226230265</c:v>
                      </c:pt>
                      <c:pt idx="32">
                        <c:v>4472.7911099715102</c:v>
                      </c:pt>
                      <c:pt idx="33">
                        <c:v>4450.6187940379405</c:v>
                      </c:pt>
                      <c:pt idx="34">
                        <c:v>4450.6187940379405</c:v>
                      </c:pt>
                      <c:pt idx="35">
                        <c:v>4450.6187940379405</c:v>
                      </c:pt>
                      <c:pt idx="36">
                        <c:v>4416.089645603477</c:v>
                      </c:pt>
                      <c:pt idx="37">
                        <c:v>4398.5120888103393</c:v>
                      </c:pt>
                      <c:pt idx="38">
                        <c:v>4364.5288520463992</c:v>
                      </c:pt>
                      <c:pt idx="39">
                        <c:v>4332.5721117877338</c:v>
                      </c:pt>
                      <c:pt idx="40">
                        <c:v>4319.9265879434915</c:v>
                      </c:pt>
                      <c:pt idx="41">
                        <c:v>4319.9265879434915</c:v>
                      </c:pt>
                      <c:pt idx="42">
                        <c:v>4319.9265879434915</c:v>
                      </c:pt>
                      <c:pt idx="43">
                        <c:v>4282.3591114425735</c:v>
                      </c:pt>
                      <c:pt idx="44">
                        <c:v>4249.8459265900228</c:v>
                      </c:pt>
                      <c:pt idx="45">
                        <c:v>4220.1204234629868</c:v>
                      </c:pt>
                      <c:pt idx="46">
                        <c:v>4190.2586629468897</c:v>
                      </c:pt>
                      <c:pt idx="47">
                        <c:v>4159.1150455336137</c:v>
                      </c:pt>
                      <c:pt idx="48">
                        <c:v>4159.1150455336137</c:v>
                      </c:pt>
                      <c:pt idx="49">
                        <c:v>4159.1150455336137</c:v>
                      </c:pt>
                      <c:pt idx="50">
                        <c:v>4111.4589638869329</c:v>
                      </c:pt>
                      <c:pt idx="51">
                        <c:v>4097.7127462894705</c:v>
                      </c:pt>
                      <c:pt idx="52">
                        <c:v>4095.6252132418726</c:v>
                      </c:pt>
                      <c:pt idx="53">
                        <c:v>4084.7587631945826</c:v>
                      </c:pt>
                      <c:pt idx="54">
                        <c:v>4077.1073325370762</c:v>
                      </c:pt>
                      <c:pt idx="55">
                        <c:v>4077.1073325370762</c:v>
                      </c:pt>
                      <c:pt idx="56">
                        <c:v>4077.1073325370762</c:v>
                      </c:pt>
                      <c:pt idx="57">
                        <c:v>4077.1073325370762</c:v>
                      </c:pt>
                      <c:pt idx="58">
                        <c:v>4064.9405145013907</c:v>
                      </c:pt>
                      <c:pt idx="59">
                        <c:v>4061.9165346436371</c:v>
                      </c:pt>
                      <c:pt idx="60">
                        <c:v>4055.5713489065602</c:v>
                      </c:pt>
                      <c:pt idx="61">
                        <c:v>4054.8764318362478</c:v>
                      </c:pt>
                      <c:pt idx="62">
                        <c:v>4054.8764318362478</c:v>
                      </c:pt>
                      <c:pt idx="63">
                        <c:v>4054.8764318362478</c:v>
                      </c:pt>
                      <c:pt idx="64">
                        <c:v>4052.5041965260548</c:v>
                      </c:pt>
                      <c:pt idx="65">
                        <c:v>4039.2385749776408</c:v>
                      </c:pt>
                      <c:pt idx="66">
                        <c:v>4034.1933774373265</c:v>
                      </c:pt>
                      <c:pt idx="67">
                        <c:v>4006.0867003567178</c:v>
                      </c:pt>
                      <c:pt idx="68">
                        <c:v>3993.0090259354574</c:v>
                      </c:pt>
                      <c:pt idx="69">
                        <c:v>3993.0090259354574</c:v>
                      </c:pt>
                      <c:pt idx="70">
                        <c:v>3993.0090259354574</c:v>
                      </c:pt>
                      <c:pt idx="71">
                        <c:v>3990.47201743092</c:v>
                      </c:pt>
                      <c:pt idx="72">
                        <c:v>3968.9684717968985</c:v>
                      </c:pt>
                      <c:pt idx="73">
                        <c:v>3963.1806033167159</c:v>
                      </c:pt>
                      <c:pt idx="74">
                        <c:v>3963.2275945430838</c:v>
                      </c:pt>
                      <c:pt idx="75">
                        <c:v>3963.0605707121363</c:v>
                      </c:pt>
                      <c:pt idx="76">
                        <c:v>3963.0605707121363</c:v>
                      </c:pt>
                      <c:pt idx="77">
                        <c:v>3963.0605707121363</c:v>
                      </c:pt>
                      <c:pt idx="78">
                        <c:v>3962.3434289439374</c:v>
                      </c:pt>
                      <c:pt idx="79">
                        <c:v>3966.0690437487456</c:v>
                      </c:pt>
                      <c:pt idx="80">
                        <c:v>3944.2334044887784</c:v>
                      </c:pt>
                      <c:pt idx="81">
                        <c:v>3940.5804243873276</c:v>
                      </c:pt>
                      <c:pt idx="82">
                        <c:v>3939.3488490284008</c:v>
                      </c:pt>
                      <c:pt idx="83">
                        <c:v>3939.3488490284008</c:v>
                      </c:pt>
                      <c:pt idx="84">
                        <c:v>3939.3488490284008</c:v>
                      </c:pt>
                      <c:pt idx="85">
                        <c:v>3938.0242992329918</c:v>
                      </c:pt>
                      <c:pt idx="86">
                        <c:v>3926.2767382443585</c:v>
                      </c:pt>
                      <c:pt idx="87">
                        <c:v>3926.95976531424</c:v>
                      </c:pt>
                      <c:pt idx="88">
                        <c:v>3926.3579789138648</c:v>
                      </c:pt>
                      <c:pt idx="89">
                        <c:v>3921.895435327122</c:v>
                      </c:pt>
                      <c:pt idx="90">
                        <c:v>3921.895435327122</c:v>
                      </c:pt>
                      <c:pt idx="91">
                        <c:v>3921.895435327122</c:v>
                      </c:pt>
                      <c:pt idx="92">
                        <c:v>3921.895435327122</c:v>
                      </c:pt>
                      <c:pt idx="93">
                        <c:v>3915.9277109398458</c:v>
                      </c:pt>
                      <c:pt idx="94">
                        <c:v>3915.9737123411069</c:v>
                      </c:pt>
                      <c:pt idx="95">
                        <c:v>3907.485938092861</c:v>
                      </c:pt>
                      <c:pt idx="96">
                        <c:v>3911.7174955009</c:v>
                      </c:pt>
                      <c:pt idx="97">
                        <c:v>3911.7174955009</c:v>
                      </c:pt>
                      <c:pt idx="98">
                        <c:v>3911.7174955009</c:v>
                      </c:pt>
                      <c:pt idx="99">
                        <c:v>3910.8187781221877</c:v>
                      </c:pt>
                      <c:pt idx="100">
                        <c:v>3912.2687452471478</c:v>
                      </c:pt>
                      <c:pt idx="101">
                        <c:v>3912.0307758534391</c:v>
                      </c:pt>
                      <c:pt idx="102">
                        <c:v>3907.7635681408847</c:v>
                      </c:pt>
                      <c:pt idx="103">
                        <c:v>3910.032637164597</c:v>
                      </c:pt>
                      <c:pt idx="104">
                        <c:v>3910.032637164597</c:v>
                      </c:pt>
                      <c:pt idx="105">
                        <c:v>3910.032637164597</c:v>
                      </c:pt>
                      <c:pt idx="106">
                        <c:v>3909.8754246794874</c:v>
                      </c:pt>
                      <c:pt idx="107">
                        <c:v>3909.0766666666673</c:v>
                      </c:pt>
                      <c:pt idx="108">
                        <c:v>3907.5950170272436</c:v>
                      </c:pt>
                      <c:pt idx="109">
                        <c:v>3908.9843399439101</c:v>
                      </c:pt>
                      <c:pt idx="110">
                        <c:v>3912.119050721732</c:v>
                      </c:pt>
                      <c:pt idx="111">
                        <c:v>3912.119050721732</c:v>
                      </c:pt>
                      <c:pt idx="112">
                        <c:v>3912.119050721732</c:v>
                      </c:pt>
                      <c:pt idx="113">
                        <c:v>3911.4839787532574</c:v>
                      </c:pt>
                      <c:pt idx="114">
                        <c:v>3916.0083615932572</c:v>
                      </c:pt>
                      <c:pt idx="115">
                        <c:v>3916.5075005019071</c:v>
                      </c:pt>
                      <c:pt idx="116">
                        <c:v>3917.6569253941161</c:v>
                      </c:pt>
                      <c:pt idx="117">
                        <c:v>3916.9708232931725</c:v>
                      </c:pt>
                      <c:pt idx="118">
                        <c:v>3916.9708232931725</c:v>
                      </c:pt>
                      <c:pt idx="119">
                        <c:v>3916.9708232931725</c:v>
                      </c:pt>
                      <c:pt idx="120">
                        <c:v>3921.7359026104414</c:v>
                      </c:pt>
                      <c:pt idx="121">
                        <c:v>3921.7359026104414</c:v>
                      </c:pt>
                      <c:pt idx="122">
                        <c:v>3923.6373031337889</c:v>
                      </c:pt>
                      <c:pt idx="123">
                        <c:v>3927.3973859296475</c:v>
                      </c:pt>
                      <c:pt idx="124">
                        <c:v>3927.3973859296475</c:v>
                      </c:pt>
                      <c:pt idx="125">
                        <c:v>3927.3973859296475</c:v>
                      </c:pt>
                      <c:pt idx="126">
                        <c:v>3927.3973859296475</c:v>
                      </c:pt>
                      <c:pt idx="127">
                        <c:v>3928.6684417412289</c:v>
                      </c:pt>
                      <c:pt idx="128">
                        <c:v>3930.1023615160357</c:v>
                      </c:pt>
                      <c:pt idx="129">
                        <c:v>3929.3655431502712</c:v>
                      </c:pt>
                      <c:pt idx="130">
                        <c:v>3930.6200090552366</c:v>
                      </c:pt>
                      <c:pt idx="131">
                        <c:v>3929.8641575294241</c:v>
                      </c:pt>
                      <c:pt idx="132">
                        <c:v>3929.8641575294241</c:v>
                      </c:pt>
                      <c:pt idx="133">
                        <c:v>3929.8641575294241</c:v>
                      </c:pt>
                      <c:pt idx="134">
                        <c:v>3929.7544301378139</c:v>
                      </c:pt>
                      <c:pt idx="135">
                        <c:v>3928.3540887145446</c:v>
                      </c:pt>
                      <c:pt idx="136">
                        <c:v>3929.9352334473738</c:v>
                      </c:pt>
                      <c:pt idx="137">
                        <c:v>3929.9352334473738</c:v>
                      </c:pt>
                      <c:pt idx="138">
                        <c:v>3929.9352334473738</c:v>
                      </c:pt>
                      <c:pt idx="139">
                        <c:v>3929.9352334473738</c:v>
                      </c:pt>
                      <c:pt idx="140">
                        <c:v>3929.9352334473738</c:v>
                      </c:pt>
                      <c:pt idx="141">
                        <c:v>3929.826252390058</c:v>
                      </c:pt>
                      <c:pt idx="142">
                        <c:v>3928.8145557009152</c:v>
                      </c:pt>
                      <c:pt idx="143">
                        <c:v>3930.1815678776293</c:v>
                      </c:pt>
                      <c:pt idx="144">
                        <c:v>3929.9318104055556</c:v>
                      </c:pt>
                      <c:pt idx="145">
                        <c:v>3930.0973530595811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6-719E-49FF-BB4F-DEEC0516611B}"/>
                  </c:ext>
                </c:extLst>
              </c15:ser>
            </c15:filteredLineSeries>
            <c15:filteredLineSeries>
              <c15:ser>
                <c:idx val="23"/>
                <c:order val="2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Data'!$Y$3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Data'!$Y$5:$Y$169</c15:sqref>
                        </c15:formulaRef>
                      </c:ext>
                    </c:extLst>
                    <c:numCache>
                      <c:formatCode>General</c:formatCode>
                      <c:ptCount val="165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7-719E-49FF-BB4F-DEEC0516611B}"/>
                  </c:ext>
                </c:extLst>
              </c15:ser>
            </c15:filteredLineSeries>
            <c15:filteredLineSeries>
              <c15:ser>
                <c:idx val="24"/>
                <c:order val="2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Data'!$Z$3</c15:sqref>
                        </c15:formulaRef>
                      </c:ext>
                    </c:extLst>
                    <c:strCache>
                      <c:ptCount val="1"/>
                      <c:pt idx="0">
                        <c:v>Change in Students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Data'!$Z$5:$Z$169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65"/>
                      <c:pt idx="7">
                        <c:v>88</c:v>
                      </c:pt>
                      <c:pt idx="8">
                        <c:v>34</c:v>
                      </c:pt>
                      <c:pt idx="9">
                        <c:v>404</c:v>
                      </c:pt>
                      <c:pt idx="10">
                        <c:v>374</c:v>
                      </c:pt>
                      <c:pt idx="11">
                        <c:v>348</c:v>
                      </c:pt>
                      <c:pt idx="12">
                        <c:v>344</c:v>
                      </c:pt>
                      <c:pt idx="13">
                        <c:v>344</c:v>
                      </c:pt>
                      <c:pt idx="14">
                        <c:v>344</c:v>
                      </c:pt>
                      <c:pt idx="15">
                        <c:v>349</c:v>
                      </c:pt>
                      <c:pt idx="16">
                        <c:v>342</c:v>
                      </c:pt>
                      <c:pt idx="17">
                        <c:v>327</c:v>
                      </c:pt>
                      <c:pt idx="18">
                        <c:v>331</c:v>
                      </c:pt>
                      <c:pt idx="19">
                        <c:v>348</c:v>
                      </c:pt>
                      <c:pt idx="20">
                        <c:v>348</c:v>
                      </c:pt>
                      <c:pt idx="21">
                        <c:v>348</c:v>
                      </c:pt>
                      <c:pt idx="22">
                        <c:v>354</c:v>
                      </c:pt>
                      <c:pt idx="23">
                        <c:v>285</c:v>
                      </c:pt>
                      <c:pt idx="24">
                        <c:v>319</c:v>
                      </c:pt>
                      <c:pt idx="25">
                        <c:v>340</c:v>
                      </c:pt>
                      <c:pt idx="26">
                        <c:v>297</c:v>
                      </c:pt>
                      <c:pt idx="27">
                        <c:v>297</c:v>
                      </c:pt>
                      <c:pt idx="28">
                        <c:v>297</c:v>
                      </c:pt>
                      <c:pt idx="29">
                        <c:v>207</c:v>
                      </c:pt>
                      <c:pt idx="30">
                        <c:v>235</c:v>
                      </c:pt>
                      <c:pt idx="31">
                        <c:v>248</c:v>
                      </c:pt>
                      <c:pt idx="32">
                        <c:v>241</c:v>
                      </c:pt>
                      <c:pt idx="33">
                        <c:v>231</c:v>
                      </c:pt>
                      <c:pt idx="34">
                        <c:v>231</c:v>
                      </c:pt>
                      <c:pt idx="35">
                        <c:v>231</c:v>
                      </c:pt>
                      <c:pt idx="36">
                        <c:v>263</c:v>
                      </c:pt>
                      <c:pt idx="37">
                        <c:v>253</c:v>
                      </c:pt>
                      <c:pt idx="38">
                        <c:v>309</c:v>
                      </c:pt>
                      <c:pt idx="39">
                        <c:v>318</c:v>
                      </c:pt>
                      <c:pt idx="40">
                        <c:v>314</c:v>
                      </c:pt>
                      <c:pt idx="41">
                        <c:v>314</c:v>
                      </c:pt>
                      <c:pt idx="42">
                        <c:v>314</c:v>
                      </c:pt>
                      <c:pt idx="43">
                        <c:v>328</c:v>
                      </c:pt>
                      <c:pt idx="44">
                        <c:v>289</c:v>
                      </c:pt>
                      <c:pt idx="45">
                        <c:v>264</c:v>
                      </c:pt>
                      <c:pt idx="46">
                        <c:v>269</c:v>
                      </c:pt>
                      <c:pt idx="47">
                        <c:v>246</c:v>
                      </c:pt>
                      <c:pt idx="48">
                        <c:v>246</c:v>
                      </c:pt>
                      <c:pt idx="49">
                        <c:v>246</c:v>
                      </c:pt>
                      <c:pt idx="50">
                        <c:v>200</c:v>
                      </c:pt>
                      <c:pt idx="51">
                        <c:v>158</c:v>
                      </c:pt>
                      <c:pt idx="52">
                        <c:v>158</c:v>
                      </c:pt>
                      <c:pt idx="53">
                        <c:v>196</c:v>
                      </c:pt>
                      <c:pt idx="54">
                        <c:v>206</c:v>
                      </c:pt>
                      <c:pt idx="55">
                        <c:v>206</c:v>
                      </c:pt>
                      <c:pt idx="56">
                        <c:v>206</c:v>
                      </c:pt>
                      <c:pt idx="57">
                        <c:v>206</c:v>
                      </c:pt>
                      <c:pt idx="58">
                        <c:v>191</c:v>
                      </c:pt>
                      <c:pt idx="59">
                        <c:v>184</c:v>
                      </c:pt>
                      <c:pt idx="60">
                        <c:v>208</c:v>
                      </c:pt>
                      <c:pt idx="61">
                        <c:v>231</c:v>
                      </c:pt>
                      <c:pt idx="62">
                        <c:v>231</c:v>
                      </c:pt>
                      <c:pt idx="63">
                        <c:v>231</c:v>
                      </c:pt>
                      <c:pt idx="64">
                        <c:v>257</c:v>
                      </c:pt>
                      <c:pt idx="65">
                        <c:v>292</c:v>
                      </c:pt>
                      <c:pt idx="66">
                        <c:v>312</c:v>
                      </c:pt>
                      <c:pt idx="67">
                        <c:v>304</c:v>
                      </c:pt>
                      <c:pt idx="68">
                        <c:v>297</c:v>
                      </c:pt>
                      <c:pt idx="69">
                        <c:v>297</c:v>
                      </c:pt>
                      <c:pt idx="70">
                        <c:v>297</c:v>
                      </c:pt>
                      <c:pt idx="71">
                        <c:v>344</c:v>
                      </c:pt>
                      <c:pt idx="72">
                        <c:v>25</c:v>
                      </c:pt>
                      <c:pt idx="73">
                        <c:v>428</c:v>
                      </c:pt>
                      <c:pt idx="74">
                        <c:v>340</c:v>
                      </c:pt>
                      <c:pt idx="75">
                        <c:v>373</c:v>
                      </c:pt>
                      <c:pt idx="76">
                        <c:v>373</c:v>
                      </c:pt>
                      <c:pt idx="77">
                        <c:v>373</c:v>
                      </c:pt>
                      <c:pt idx="78">
                        <c:v>363</c:v>
                      </c:pt>
                      <c:pt idx="79">
                        <c:v>374</c:v>
                      </c:pt>
                      <c:pt idx="80">
                        <c:v>314</c:v>
                      </c:pt>
                      <c:pt idx="81">
                        <c:v>298</c:v>
                      </c:pt>
                      <c:pt idx="82">
                        <c:v>308</c:v>
                      </c:pt>
                      <c:pt idx="83">
                        <c:v>308</c:v>
                      </c:pt>
                      <c:pt idx="84">
                        <c:v>308</c:v>
                      </c:pt>
                      <c:pt idx="85">
                        <c:v>304</c:v>
                      </c:pt>
                      <c:pt idx="86">
                        <c:v>284</c:v>
                      </c:pt>
                      <c:pt idx="87">
                        <c:v>287</c:v>
                      </c:pt>
                      <c:pt idx="88">
                        <c:v>289</c:v>
                      </c:pt>
                      <c:pt idx="89">
                        <c:v>372</c:v>
                      </c:pt>
                      <c:pt idx="90">
                        <c:v>372</c:v>
                      </c:pt>
                      <c:pt idx="91">
                        <c:v>372</c:v>
                      </c:pt>
                      <c:pt idx="92">
                        <c:v>372</c:v>
                      </c:pt>
                      <c:pt idx="93">
                        <c:v>372</c:v>
                      </c:pt>
                      <c:pt idx="94">
                        <c:v>372</c:v>
                      </c:pt>
                      <c:pt idx="95">
                        <c:v>349</c:v>
                      </c:pt>
                      <c:pt idx="96">
                        <c:v>352</c:v>
                      </c:pt>
                      <c:pt idx="97">
                        <c:v>352</c:v>
                      </c:pt>
                      <c:pt idx="98">
                        <c:v>352</c:v>
                      </c:pt>
                      <c:pt idx="99">
                        <c:v>348</c:v>
                      </c:pt>
                      <c:pt idx="100">
                        <c:v>353</c:v>
                      </c:pt>
                      <c:pt idx="101">
                        <c:v>359</c:v>
                      </c:pt>
                      <c:pt idx="102">
                        <c:v>361</c:v>
                      </c:pt>
                      <c:pt idx="103">
                        <c:v>367</c:v>
                      </c:pt>
                      <c:pt idx="104">
                        <c:v>367</c:v>
                      </c:pt>
                      <c:pt idx="105">
                        <c:v>367</c:v>
                      </c:pt>
                      <c:pt idx="106">
                        <c:v>365</c:v>
                      </c:pt>
                      <c:pt idx="107">
                        <c:v>362</c:v>
                      </c:pt>
                      <c:pt idx="108">
                        <c:v>359</c:v>
                      </c:pt>
                      <c:pt idx="109">
                        <c:v>356</c:v>
                      </c:pt>
                      <c:pt idx="110">
                        <c:v>361</c:v>
                      </c:pt>
                      <c:pt idx="111">
                        <c:v>361</c:v>
                      </c:pt>
                      <c:pt idx="112">
                        <c:v>361</c:v>
                      </c:pt>
                      <c:pt idx="113">
                        <c:v>358</c:v>
                      </c:pt>
                      <c:pt idx="114">
                        <c:v>359</c:v>
                      </c:pt>
                      <c:pt idx="115">
                        <c:v>360</c:v>
                      </c:pt>
                      <c:pt idx="116">
                        <c:v>362</c:v>
                      </c:pt>
                      <c:pt idx="117">
                        <c:v>345</c:v>
                      </c:pt>
                      <c:pt idx="118">
                        <c:v>345</c:v>
                      </c:pt>
                      <c:pt idx="119">
                        <c:v>345</c:v>
                      </c:pt>
                      <c:pt idx="120">
                        <c:v>345</c:v>
                      </c:pt>
                      <c:pt idx="121">
                        <c:v>337</c:v>
                      </c:pt>
                      <c:pt idx="122">
                        <c:v>336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8-719E-49FF-BB4F-DEEC0516611B}"/>
                  </c:ext>
                </c:extLst>
              </c15:ser>
            </c15:filteredLineSeries>
            <c15:filteredLineSeries>
              <c15:ser>
                <c:idx val="25"/>
                <c:order val="2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Data'!$AA$3</c15:sqref>
                        </c15:formulaRef>
                      </c:ext>
                    </c:extLst>
                    <c:strCache>
                      <c:ptCount val="1"/>
                      <c:pt idx="0">
                        <c:v>Change in Student %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Data'!$AA$5:$AA$169</c15:sqref>
                        </c15:formulaRef>
                      </c:ext>
                    </c:extLst>
                    <c:numCache>
                      <c:formatCode>0.0%</c:formatCode>
                      <c:ptCount val="165"/>
                      <c:pt idx="7">
                        <c:v>1.18822576289495E-2</c:v>
                      </c:pt>
                      <c:pt idx="8">
                        <c:v>4.5576407506702412E-3</c:v>
                      </c:pt>
                      <c:pt idx="9">
                        <c:v>5.3830779480346438E-2</c:v>
                      </c:pt>
                      <c:pt idx="10">
                        <c:v>4.9412075571409697E-2</c:v>
                      </c:pt>
                      <c:pt idx="11">
                        <c:v>4.5621394861038278E-2</c:v>
                      </c:pt>
                      <c:pt idx="12">
                        <c:v>4.4797499674436775E-2</c:v>
                      </c:pt>
                      <c:pt idx="13">
                        <c:v>4.4797499674436775E-2</c:v>
                      </c:pt>
                      <c:pt idx="14">
                        <c:v>4.4797499674436775E-2</c:v>
                      </c:pt>
                      <c:pt idx="15">
                        <c:v>4.5177993527508092E-2</c:v>
                      </c:pt>
                      <c:pt idx="16">
                        <c:v>4.4038114859644602E-2</c:v>
                      </c:pt>
                      <c:pt idx="17">
                        <c:v>4.1789137380191695E-2</c:v>
                      </c:pt>
                      <c:pt idx="18">
                        <c:v>4.211731772490139E-2</c:v>
                      </c:pt>
                      <c:pt idx="19">
                        <c:v>4.4033911172972291E-2</c:v>
                      </c:pt>
                      <c:pt idx="20">
                        <c:v>4.4033911172972291E-2</c:v>
                      </c:pt>
                      <c:pt idx="21">
                        <c:v>4.4033911172972291E-2</c:v>
                      </c:pt>
                      <c:pt idx="22">
                        <c:v>4.4517102615694165E-2</c:v>
                      </c:pt>
                      <c:pt idx="23">
                        <c:v>3.5285378234493008E-2</c:v>
                      </c:pt>
                      <c:pt idx="24">
                        <c:v>3.9213275968039335E-2</c:v>
                      </c:pt>
                      <c:pt idx="25">
                        <c:v>4.1574957202249942E-2</c:v>
                      </c:pt>
                      <c:pt idx="26">
                        <c:v>3.5891238670694867E-2</c:v>
                      </c:pt>
                      <c:pt idx="27">
                        <c:v>3.5891238670694867E-2</c:v>
                      </c:pt>
                      <c:pt idx="28">
                        <c:v>3.5891238670694867E-2</c:v>
                      </c:pt>
                      <c:pt idx="29">
                        <c:v>2.4468085106382979E-2</c:v>
                      </c:pt>
                      <c:pt idx="30">
                        <c:v>2.7434041559654447E-2</c:v>
                      </c:pt>
                      <c:pt idx="31">
                        <c:v>2.8581306903307596E-2</c:v>
                      </c:pt>
                      <c:pt idx="32">
                        <c:v>2.7464387464387466E-2</c:v>
                      </c:pt>
                      <c:pt idx="33">
                        <c:v>2.6084010840108401E-2</c:v>
                      </c:pt>
                      <c:pt idx="34">
                        <c:v>2.6084010840108401E-2</c:v>
                      </c:pt>
                      <c:pt idx="35">
                        <c:v>2.6084010840108401E-2</c:v>
                      </c:pt>
                      <c:pt idx="36">
                        <c:v>2.9310152680263012E-2</c:v>
                      </c:pt>
                      <c:pt idx="37">
                        <c:v>2.7946537059538274E-2</c:v>
                      </c:pt>
                      <c:pt idx="38">
                        <c:v>3.3814839133289559E-2</c:v>
                      </c:pt>
                      <c:pt idx="39">
                        <c:v>3.4580252283601565E-2</c:v>
                      </c:pt>
                      <c:pt idx="40">
                        <c:v>3.3861749164240271E-2</c:v>
                      </c:pt>
                      <c:pt idx="41">
                        <c:v>3.3861749164240271E-2</c:v>
                      </c:pt>
                      <c:pt idx="42">
                        <c:v>3.3861749164240271E-2</c:v>
                      </c:pt>
                      <c:pt idx="43">
                        <c:v>3.4945663754528018E-2</c:v>
                      </c:pt>
                      <c:pt idx="44">
                        <c:v>3.0482016664908764E-2</c:v>
                      </c:pt>
                      <c:pt idx="45">
                        <c:v>2.7603513174404015E-2</c:v>
                      </c:pt>
                      <c:pt idx="46">
                        <c:v>2.7794998966728664E-2</c:v>
                      </c:pt>
                      <c:pt idx="47">
                        <c:v>2.5171390565844675E-2</c:v>
                      </c:pt>
                      <c:pt idx="48">
                        <c:v>2.5171390565844675E-2</c:v>
                      </c:pt>
                      <c:pt idx="49">
                        <c:v>2.5171390565844675E-2</c:v>
                      </c:pt>
                      <c:pt idx="50">
                        <c:v>2.0118700331958554E-2</c:v>
                      </c:pt>
                      <c:pt idx="51">
                        <c:v>1.5738619384400836E-2</c:v>
                      </c:pt>
                      <c:pt idx="52">
                        <c:v>1.5707326772044936E-2</c:v>
                      </c:pt>
                      <c:pt idx="53">
                        <c:v>1.9518024297948616E-2</c:v>
                      </c:pt>
                      <c:pt idx="54">
                        <c:v>2.0503632925251317E-2</c:v>
                      </c:pt>
                      <c:pt idx="55">
                        <c:v>2.0503632925251317E-2</c:v>
                      </c:pt>
                      <c:pt idx="56">
                        <c:v>2.0503632925251317E-2</c:v>
                      </c:pt>
                      <c:pt idx="57">
                        <c:v>2.0503632925251317E-2</c:v>
                      </c:pt>
                      <c:pt idx="58">
                        <c:v>1.8970997218911403E-2</c:v>
                      </c:pt>
                      <c:pt idx="59">
                        <c:v>1.8264840182648401E-2</c:v>
                      </c:pt>
                      <c:pt idx="60">
                        <c:v>2.0675944333996023E-2</c:v>
                      </c:pt>
                      <c:pt idx="61">
                        <c:v>2.2953100158982512E-2</c:v>
                      </c:pt>
                      <c:pt idx="62">
                        <c:v>2.2953100158982512E-2</c:v>
                      </c:pt>
                      <c:pt idx="63">
                        <c:v>2.2953100158982512E-2</c:v>
                      </c:pt>
                      <c:pt idx="64">
                        <c:v>2.5508684863523572E-2</c:v>
                      </c:pt>
                      <c:pt idx="65">
                        <c:v>2.9017191692338268E-2</c:v>
                      </c:pt>
                      <c:pt idx="66">
                        <c:v>3.1038599283724631E-2</c:v>
                      </c:pt>
                      <c:pt idx="67">
                        <c:v>3.0122869599682918E-2</c:v>
                      </c:pt>
                      <c:pt idx="68">
                        <c:v>2.9400118788358742E-2</c:v>
                      </c:pt>
                      <c:pt idx="69">
                        <c:v>2.9400118788358742E-2</c:v>
                      </c:pt>
                      <c:pt idx="70">
                        <c:v>2.9400118788358742E-2</c:v>
                      </c:pt>
                      <c:pt idx="71">
                        <c:v>3.4069525601663861E-2</c:v>
                      </c:pt>
                      <c:pt idx="72">
                        <c:v>2.4696236293588855E-3</c:v>
                      </c:pt>
                      <c:pt idx="73">
                        <c:v>4.3544612880252312E-2</c:v>
                      </c:pt>
                      <c:pt idx="74">
                        <c:v>3.4105727756043737E-2</c:v>
                      </c:pt>
                      <c:pt idx="75">
                        <c:v>3.7412236710130393E-2</c:v>
                      </c:pt>
                      <c:pt idx="76">
                        <c:v>3.7412236710130393E-2</c:v>
                      </c:pt>
                      <c:pt idx="77">
                        <c:v>3.7412236710130393E-2</c:v>
                      </c:pt>
                      <c:pt idx="78">
                        <c:v>3.6405576170895598E-2</c:v>
                      </c:pt>
                      <c:pt idx="79">
                        <c:v>3.7527593818984545E-2</c:v>
                      </c:pt>
                      <c:pt idx="80">
                        <c:v>3.1321695760598504E-2</c:v>
                      </c:pt>
                      <c:pt idx="81">
                        <c:v>2.9687188683004583E-2</c:v>
                      </c:pt>
                      <c:pt idx="82">
                        <c:v>3.0692575984055805E-2</c:v>
                      </c:pt>
                      <c:pt idx="83">
                        <c:v>3.0692575984055805E-2</c:v>
                      </c:pt>
                      <c:pt idx="84">
                        <c:v>3.0692575984055805E-2</c:v>
                      </c:pt>
                      <c:pt idx="85">
                        <c:v>3.0281900587707938E-2</c:v>
                      </c:pt>
                      <c:pt idx="86">
                        <c:v>2.8233422805447859E-2</c:v>
                      </c:pt>
                      <c:pt idx="87">
                        <c:v>2.8540175019888623E-2</c:v>
                      </c:pt>
                      <c:pt idx="88">
                        <c:v>2.8744778197732246E-2</c:v>
                      </c:pt>
                      <c:pt idx="89">
                        <c:v>3.7270814547640516E-2</c:v>
                      </c:pt>
                      <c:pt idx="90">
                        <c:v>3.7270814547640516E-2</c:v>
                      </c:pt>
                      <c:pt idx="91">
                        <c:v>3.7270814547640516E-2</c:v>
                      </c:pt>
                      <c:pt idx="92">
                        <c:v>3.7270814547640516E-2</c:v>
                      </c:pt>
                      <c:pt idx="93">
                        <c:v>3.7233510159143231E-2</c:v>
                      </c:pt>
                      <c:pt idx="94">
                        <c:v>3.7233510159143231E-2</c:v>
                      </c:pt>
                      <c:pt idx="95">
                        <c:v>3.4847728407388916E-2</c:v>
                      </c:pt>
                      <c:pt idx="96">
                        <c:v>3.5192961407718458E-2</c:v>
                      </c:pt>
                      <c:pt idx="97">
                        <c:v>3.5192961407718458E-2</c:v>
                      </c:pt>
                      <c:pt idx="98">
                        <c:v>3.5192961407718458E-2</c:v>
                      </c:pt>
                      <c:pt idx="99">
                        <c:v>3.4796520347965203E-2</c:v>
                      </c:pt>
                      <c:pt idx="100">
                        <c:v>3.5321192715629376E-2</c:v>
                      </c:pt>
                      <c:pt idx="101">
                        <c:v>3.5939533486835519E-2</c:v>
                      </c:pt>
                      <c:pt idx="102">
                        <c:v>3.6121673003802278E-2</c:v>
                      </c:pt>
                      <c:pt idx="103">
                        <c:v>3.6744092911493789E-2</c:v>
                      </c:pt>
                      <c:pt idx="104">
                        <c:v>3.6744092911493789E-2</c:v>
                      </c:pt>
                      <c:pt idx="105">
                        <c:v>3.6744092911493789E-2</c:v>
                      </c:pt>
                      <c:pt idx="106">
                        <c:v>3.6558493589743592E-2</c:v>
                      </c:pt>
                      <c:pt idx="107">
                        <c:v>3.6258012820512824E-2</c:v>
                      </c:pt>
                      <c:pt idx="108">
                        <c:v>3.5957532051282048E-2</c:v>
                      </c:pt>
                      <c:pt idx="109">
                        <c:v>3.565705128205128E-2</c:v>
                      </c:pt>
                      <c:pt idx="110">
                        <c:v>3.6186848436246991E-2</c:v>
                      </c:pt>
                      <c:pt idx="111">
                        <c:v>3.6186848436246991E-2</c:v>
                      </c:pt>
                      <c:pt idx="112">
                        <c:v>3.6186848436246991E-2</c:v>
                      </c:pt>
                      <c:pt idx="113">
                        <c:v>3.5878933654038887E-2</c:v>
                      </c:pt>
                      <c:pt idx="114">
                        <c:v>3.6018862245409851E-2</c:v>
                      </c:pt>
                      <c:pt idx="115">
                        <c:v>3.6137321822927122E-2</c:v>
                      </c:pt>
                      <c:pt idx="116">
                        <c:v>3.634903102721157E-2</c:v>
                      </c:pt>
                      <c:pt idx="117">
                        <c:v>3.463855421686747E-2</c:v>
                      </c:pt>
                      <c:pt idx="118">
                        <c:v>3.463855421686747E-2</c:v>
                      </c:pt>
                      <c:pt idx="119">
                        <c:v>3.463855421686747E-2</c:v>
                      </c:pt>
                      <c:pt idx="120">
                        <c:v>3.463855421686747E-2</c:v>
                      </c:pt>
                      <c:pt idx="121">
                        <c:v>3.3835341365461846E-2</c:v>
                      </c:pt>
                      <c:pt idx="122">
                        <c:v>3.3748493370831661E-2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9-719E-49FF-BB4F-DEEC0516611B}"/>
                  </c:ext>
                </c:extLst>
              </c15:ser>
            </c15:filteredLineSeries>
            <c15:filteredLineSeries>
              <c15:ser>
                <c:idx val="26"/>
                <c:order val="2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Data'!$AB$3</c15:sqref>
                        </c15:formulaRef>
                      </c:ext>
                    </c:extLst>
                    <c:strCache>
                      <c:ptCount val="1"/>
                      <c:pt idx="0">
                        <c:v>Change in Assessed Tuition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Data'!$AB$5:$AB$169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65"/>
                      <c:pt idx="7">
                        <c:v>3577484.5199999958</c:v>
                      </c:pt>
                      <c:pt idx="8">
                        <c:v>2269965.8599999994</c:v>
                      </c:pt>
                      <c:pt idx="9">
                        <c:v>2790620.3800000027</c:v>
                      </c:pt>
                      <c:pt idx="10">
                        <c:v>3376466.799999997</c:v>
                      </c:pt>
                      <c:pt idx="11">
                        <c:v>4018309.0300000012</c:v>
                      </c:pt>
                      <c:pt idx="12">
                        <c:v>3958033.8599999994</c:v>
                      </c:pt>
                      <c:pt idx="13">
                        <c:v>3958033.8599999994</c:v>
                      </c:pt>
                      <c:pt idx="14">
                        <c:v>3958033.8599999994</c:v>
                      </c:pt>
                      <c:pt idx="15">
                        <c:v>4021060.6000000089</c:v>
                      </c:pt>
                      <c:pt idx="16">
                        <c:v>3842510.2400000021</c:v>
                      </c:pt>
                      <c:pt idx="17">
                        <c:v>3897615.4400000051</c:v>
                      </c:pt>
                      <c:pt idx="18">
                        <c:v>3911490.5099999979</c:v>
                      </c:pt>
                      <c:pt idx="19">
                        <c:v>4130671.0600000024</c:v>
                      </c:pt>
                      <c:pt idx="20">
                        <c:v>4130671.0600000024</c:v>
                      </c:pt>
                      <c:pt idx="21">
                        <c:v>4130671.0600000024</c:v>
                      </c:pt>
                      <c:pt idx="22">
                        <c:v>4379510.0300000012</c:v>
                      </c:pt>
                      <c:pt idx="23">
                        <c:v>3749849.1299999952</c:v>
                      </c:pt>
                      <c:pt idx="24">
                        <c:v>3902279.9200000018</c:v>
                      </c:pt>
                      <c:pt idx="25">
                        <c:v>3461848.4399999976</c:v>
                      </c:pt>
                      <c:pt idx="26">
                        <c:v>3637566.6599999964</c:v>
                      </c:pt>
                      <c:pt idx="27">
                        <c:v>3637566.6599999964</c:v>
                      </c:pt>
                      <c:pt idx="28">
                        <c:v>3637566.6599999964</c:v>
                      </c:pt>
                      <c:pt idx="29">
                        <c:v>3750140.859999992</c:v>
                      </c:pt>
                      <c:pt idx="30">
                        <c:v>3763381.7399999946</c:v>
                      </c:pt>
                      <c:pt idx="31">
                        <c:v>3820131.6199999973</c:v>
                      </c:pt>
                      <c:pt idx="32">
                        <c:v>3805588.3799999952</c:v>
                      </c:pt>
                      <c:pt idx="33">
                        <c:v>4291350.5799999982</c:v>
                      </c:pt>
                      <c:pt idx="34">
                        <c:v>4291350.5799999982</c:v>
                      </c:pt>
                      <c:pt idx="35">
                        <c:v>4291350.5799999982</c:v>
                      </c:pt>
                      <c:pt idx="36">
                        <c:v>4225478.0400000066</c:v>
                      </c:pt>
                      <c:pt idx="37">
                        <c:v>3986583.1899999976</c:v>
                      </c:pt>
                      <c:pt idx="38">
                        <c:v>4014624.4400000051</c:v>
                      </c:pt>
                      <c:pt idx="39">
                        <c:v>4057788.25</c:v>
                      </c:pt>
                      <c:pt idx="40">
                        <c:v>4030179.7800000012</c:v>
                      </c:pt>
                      <c:pt idx="41">
                        <c:v>4030179.7800000012</c:v>
                      </c:pt>
                      <c:pt idx="42">
                        <c:v>4030179.7800000012</c:v>
                      </c:pt>
                      <c:pt idx="43">
                        <c:v>4113925.8200000003</c:v>
                      </c:pt>
                      <c:pt idx="44">
                        <c:v>3953828.3299999982</c:v>
                      </c:pt>
                      <c:pt idx="45">
                        <c:v>3995531.700000003</c:v>
                      </c:pt>
                      <c:pt idx="46">
                        <c:v>3986347.1499999985</c:v>
                      </c:pt>
                      <c:pt idx="47">
                        <c:v>3995749.9899999946</c:v>
                      </c:pt>
                      <c:pt idx="48">
                        <c:v>3995749.9899999946</c:v>
                      </c:pt>
                      <c:pt idx="49">
                        <c:v>3995749.9899999946</c:v>
                      </c:pt>
                      <c:pt idx="50">
                        <c:v>3959824.5</c:v>
                      </c:pt>
                      <c:pt idx="51">
                        <c:v>3734698.6600000039</c:v>
                      </c:pt>
                      <c:pt idx="52">
                        <c:v>3588607.5300000012</c:v>
                      </c:pt>
                      <c:pt idx="53">
                        <c:v>3778511.7800000012</c:v>
                      </c:pt>
                      <c:pt idx="54">
                        <c:v>3874613.7099999934</c:v>
                      </c:pt>
                      <c:pt idx="55">
                        <c:v>3874613.7099999934</c:v>
                      </c:pt>
                      <c:pt idx="56">
                        <c:v>3874613.7099999934</c:v>
                      </c:pt>
                      <c:pt idx="57">
                        <c:v>3874613.7099999934</c:v>
                      </c:pt>
                      <c:pt idx="58">
                        <c:v>3797555.7099999934</c:v>
                      </c:pt>
                      <c:pt idx="59">
                        <c:v>3658136.3000000045</c:v>
                      </c:pt>
                      <c:pt idx="60">
                        <c:v>3868596.9200000018</c:v>
                      </c:pt>
                      <c:pt idx="61">
                        <c:v>3831785.3200000003</c:v>
                      </c:pt>
                      <c:pt idx="62">
                        <c:v>3831785.3200000003</c:v>
                      </c:pt>
                      <c:pt idx="63">
                        <c:v>3831785.3200000003</c:v>
                      </c:pt>
                      <c:pt idx="64">
                        <c:v>3704668.1599999964</c:v>
                      </c:pt>
                      <c:pt idx="65">
                        <c:v>3797822.2300000042</c:v>
                      </c:pt>
                      <c:pt idx="66">
                        <c:v>3697176.8299999982</c:v>
                      </c:pt>
                      <c:pt idx="67">
                        <c:v>3840807.8100000024</c:v>
                      </c:pt>
                      <c:pt idx="68">
                        <c:v>3887953.2100000009</c:v>
                      </c:pt>
                      <c:pt idx="69">
                        <c:v>3887953.2100000009</c:v>
                      </c:pt>
                      <c:pt idx="70">
                        <c:v>3887953.2100000009</c:v>
                      </c:pt>
                      <c:pt idx="71">
                        <c:v>3253746.3599999994</c:v>
                      </c:pt>
                      <c:pt idx="72">
                        <c:v>3892598.2799999937</c:v>
                      </c:pt>
                      <c:pt idx="73">
                        <c:v>4624813.5200000033</c:v>
                      </c:pt>
                      <c:pt idx="74">
                        <c:v>4069260.1099999994</c:v>
                      </c:pt>
                      <c:pt idx="75">
                        <c:v>4101056.450000003</c:v>
                      </c:pt>
                      <c:pt idx="76">
                        <c:v>4101056.450000003</c:v>
                      </c:pt>
                      <c:pt idx="77">
                        <c:v>4101056.450000003</c:v>
                      </c:pt>
                      <c:pt idx="78">
                        <c:v>4145468.450000003</c:v>
                      </c:pt>
                      <c:pt idx="79">
                        <c:v>4180182.450000003</c:v>
                      </c:pt>
                      <c:pt idx="80">
                        <c:v>4163759.7599999979</c:v>
                      </c:pt>
                      <c:pt idx="81">
                        <c:v>4120303.8900000006</c:v>
                      </c:pt>
                      <c:pt idx="82">
                        <c:v>4163342.6899999976</c:v>
                      </c:pt>
                      <c:pt idx="83">
                        <c:v>4163342.6899999976</c:v>
                      </c:pt>
                      <c:pt idx="84">
                        <c:v>4163342.6899999976</c:v>
                      </c:pt>
                      <c:pt idx="85">
                        <c:v>4160882.4499999955</c:v>
                      </c:pt>
                      <c:pt idx="86">
                        <c:v>4200290.68</c:v>
                      </c:pt>
                      <c:pt idx="87">
                        <c:v>4205200.9900000021</c:v>
                      </c:pt>
                      <c:pt idx="88">
                        <c:v>4219105.2700000033</c:v>
                      </c:pt>
                      <c:pt idx="89">
                        <c:v>4790832.4499999955</c:v>
                      </c:pt>
                      <c:pt idx="90">
                        <c:v>4790832.4499999955</c:v>
                      </c:pt>
                      <c:pt idx="91">
                        <c:v>4790832.4499999955</c:v>
                      </c:pt>
                      <c:pt idx="92">
                        <c:v>4454079.4499999955</c:v>
                      </c:pt>
                      <c:pt idx="93">
                        <c:v>4433487.32</c:v>
                      </c:pt>
                      <c:pt idx="94">
                        <c:v>4743880.32</c:v>
                      </c:pt>
                      <c:pt idx="95">
                        <c:v>4734902.0599999949</c:v>
                      </c:pt>
                      <c:pt idx="96">
                        <c:v>4492206.7400000021</c:v>
                      </c:pt>
                      <c:pt idx="97">
                        <c:v>4492206.7400000021</c:v>
                      </c:pt>
                      <c:pt idx="98">
                        <c:v>4492206.7400000021</c:v>
                      </c:pt>
                      <c:pt idx="99">
                        <c:v>4505106.68</c:v>
                      </c:pt>
                      <c:pt idx="100">
                        <c:v>4502115.6200000048</c:v>
                      </c:pt>
                      <c:pt idx="101">
                        <c:v>4524230.8000000045</c:v>
                      </c:pt>
                      <c:pt idx="102">
                        <c:v>4551265.9399999976</c:v>
                      </c:pt>
                      <c:pt idx="103">
                        <c:v>4552943.5600000024</c:v>
                      </c:pt>
                      <c:pt idx="104">
                        <c:v>4552943.5600000024</c:v>
                      </c:pt>
                      <c:pt idx="105">
                        <c:v>4552943.5600000024</c:v>
                      </c:pt>
                      <c:pt idx="106">
                        <c:v>4534908.299999997</c:v>
                      </c:pt>
                      <c:pt idx="107">
                        <c:v>4533092.799999997</c:v>
                      </c:pt>
                      <c:pt idx="108">
                        <c:v>4539021.0899999961</c:v>
                      </c:pt>
                      <c:pt idx="109">
                        <c:v>4517284.3900000006</c:v>
                      </c:pt>
                      <c:pt idx="110">
                        <c:v>4493517.8400000036</c:v>
                      </c:pt>
                      <c:pt idx="111">
                        <c:v>4493517.8400000036</c:v>
                      </c:pt>
                      <c:pt idx="112">
                        <c:v>4493517.8400000036</c:v>
                      </c:pt>
                      <c:pt idx="113">
                        <c:v>4484866.9499999955</c:v>
                      </c:pt>
                      <c:pt idx="114">
                        <c:v>4480723.5</c:v>
                      </c:pt>
                      <c:pt idx="115">
                        <c:v>4496167.4399999976</c:v>
                      </c:pt>
                      <c:pt idx="116">
                        <c:v>4495642.3999999985</c:v>
                      </c:pt>
                      <c:pt idx="117">
                        <c:v>4397858.6600000039</c:v>
                      </c:pt>
                      <c:pt idx="118">
                        <c:v>4397858.6600000039</c:v>
                      </c:pt>
                      <c:pt idx="119">
                        <c:v>4397858.6600000039</c:v>
                      </c:pt>
                      <c:pt idx="120">
                        <c:v>4348025.5100000054</c:v>
                      </c:pt>
                      <c:pt idx="121">
                        <c:v>4324025.5100000054</c:v>
                      </c:pt>
                      <c:pt idx="122">
                        <c:v>4315282.5899999961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A-719E-49FF-BB4F-DEEC0516611B}"/>
                  </c:ext>
                </c:extLst>
              </c15:ser>
            </c15:filteredLineSeries>
            <c15:filteredLineSeries>
              <c15:ser>
                <c:idx val="27"/>
                <c:order val="2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Data'!$AC$3</c15:sqref>
                        </c15:formulaRef>
                      </c:ext>
                    </c:extLst>
                    <c:strCache>
                      <c:ptCount val="1"/>
                      <c:pt idx="0">
                        <c:v>Change in Assessed Tuition %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Data'!$AC$5:$AC$169</c15:sqref>
                        </c15:formulaRef>
                      </c:ext>
                    </c:extLst>
                    <c:numCache>
                      <c:formatCode>0.0%</c:formatCode>
                      <c:ptCount val="165"/>
                      <c:pt idx="7">
                        <c:v>9.9373235997117643E-2</c:v>
                      </c:pt>
                      <c:pt idx="8">
                        <c:v>6.2639279221325186E-2</c:v>
                      </c:pt>
                      <c:pt idx="9">
                        <c:v>7.6668417264978E-2</c:v>
                      </c:pt>
                      <c:pt idx="10">
                        <c:v>9.2763733598098558E-2</c:v>
                      </c:pt>
                      <c:pt idx="11">
                        <c:v>0.11039745700261418</c:v>
                      </c:pt>
                      <c:pt idx="12">
                        <c:v>0.1081824431846467</c:v>
                      </c:pt>
                      <c:pt idx="13">
                        <c:v>0.10753601530610317</c:v>
                      </c:pt>
                      <c:pt idx="14">
                        <c:v>0.10689271415654662</c:v>
                      </c:pt>
                      <c:pt idx="15">
                        <c:v>0.10838585326197435</c:v>
                      </c:pt>
                      <c:pt idx="16">
                        <c:v>0.10323652361138626</c:v>
                      </c:pt>
                      <c:pt idx="17">
                        <c:v>0.10471703216584374</c:v>
                      </c:pt>
                      <c:pt idx="18">
                        <c:v>0.10508981295293253</c:v>
                      </c:pt>
                      <c:pt idx="19">
                        <c:v>0.11093753901780315</c:v>
                      </c:pt>
                      <c:pt idx="20">
                        <c:v>0.10838106916560337</c:v>
                      </c:pt>
                      <c:pt idx="21">
                        <c:v>0.10778495062956735</c:v>
                      </c:pt>
                      <c:pt idx="22">
                        <c:v>0.11365939563990987</c:v>
                      </c:pt>
                      <c:pt idx="23">
                        <c:v>9.6996963534552755E-2</c:v>
                      </c:pt>
                      <c:pt idx="24">
                        <c:v>0.10093987517355348</c:v>
                      </c:pt>
                      <c:pt idx="25">
                        <c:v>8.9547279171956595E-2</c:v>
                      </c:pt>
                      <c:pt idx="26">
                        <c:v>9.3728849723790378E-2</c:v>
                      </c:pt>
                      <c:pt idx="27">
                        <c:v>9.346168703547468E-2</c:v>
                      </c:pt>
                      <c:pt idx="28">
                        <c:v>9.3141896201669239E-2</c:v>
                      </c:pt>
                      <c:pt idx="29">
                        <c:v>9.5548052494407898E-2</c:v>
                      </c:pt>
                      <c:pt idx="30">
                        <c:v>9.5481727523367574E-2</c:v>
                      </c:pt>
                      <c:pt idx="31">
                        <c:v>9.6921543346873182E-2</c:v>
                      </c:pt>
                      <c:pt idx="32">
                        <c:v>9.6552563058685065E-2</c:v>
                      </c:pt>
                      <c:pt idx="33">
                        <c:v>0.10829750388875072</c:v>
                      </c:pt>
                      <c:pt idx="34">
                        <c:v>0.10776945465140436</c:v>
                      </c:pt>
                      <c:pt idx="35">
                        <c:v>0.10759831566754985</c:v>
                      </c:pt>
                      <c:pt idx="36">
                        <c:v>0.10605498491145859</c:v>
                      </c:pt>
                      <c:pt idx="37">
                        <c:v>9.9518587847601037E-2</c:v>
                      </c:pt>
                      <c:pt idx="38">
                        <c:v>0.10021859220433497</c:v>
                      </c:pt>
                      <c:pt idx="39">
                        <c:v>0.10129610676068408</c:v>
                      </c:pt>
                      <c:pt idx="40">
                        <c:v>0.10026763841414982</c:v>
                      </c:pt>
                      <c:pt idx="41">
                        <c:v>0.10002235777212787</c:v>
                      </c:pt>
                      <c:pt idx="42">
                        <c:v>9.9852745004420138E-2</c:v>
                      </c:pt>
                      <c:pt idx="43">
                        <c:v>0.10144485041358391</c:v>
                      </c:pt>
                      <c:pt idx="44">
                        <c:v>9.7272253339424269E-2</c:v>
                      </c:pt>
                      <c:pt idx="45">
                        <c:v>9.8298241428226352E-2</c:v>
                      </c:pt>
                      <c:pt idx="46">
                        <c:v>9.8072282737093938E-2</c:v>
                      </c:pt>
                      <c:pt idx="47">
                        <c:v>9.7762494234208575E-2</c:v>
                      </c:pt>
                      <c:pt idx="48">
                        <c:v>9.7132897075262181E-2</c:v>
                      </c:pt>
                      <c:pt idx="49">
                        <c:v>9.6989180759099278E-2</c:v>
                      </c:pt>
                      <c:pt idx="50">
                        <c:v>9.653600187570939E-2</c:v>
                      </c:pt>
                      <c:pt idx="51">
                        <c:v>9.1173162408372019E-2</c:v>
                      </c:pt>
                      <c:pt idx="52">
                        <c:v>8.7606719293544438E-2</c:v>
                      </c:pt>
                      <c:pt idx="53">
                        <c:v>9.2242748222124721E-2</c:v>
                      </c:pt>
                      <c:pt idx="54">
                        <c:v>9.4588832249061269E-2</c:v>
                      </c:pt>
                      <c:pt idx="55">
                        <c:v>9.4674061652485528E-2</c:v>
                      </c:pt>
                      <c:pt idx="56">
                        <c:v>9.4688114613783264E-2</c:v>
                      </c:pt>
                      <c:pt idx="57">
                        <c:v>9.4968238764852761E-2</c:v>
                      </c:pt>
                      <c:pt idx="58">
                        <c:v>9.3058468626462471E-2</c:v>
                      </c:pt>
                      <c:pt idx="59">
                        <c:v>8.9642019262141256E-2</c:v>
                      </c:pt>
                      <c:pt idx="60">
                        <c:v>9.4799321616337834E-2</c:v>
                      </c:pt>
                      <c:pt idx="61">
                        <c:v>9.384964651693288E-2</c:v>
                      </c:pt>
                      <c:pt idx="62">
                        <c:v>9.4270148525119279E-2</c:v>
                      </c:pt>
                      <c:pt idx="63">
                        <c:v>9.4491333339108502E-2</c:v>
                      </c:pt>
                      <c:pt idx="64">
                        <c:v>9.1632962342816676E-2</c:v>
                      </c:pt>
                      <c:pt idx="65">
                        <c:v>9.4151442049708517E-2</c:v>
                      </c:pt>
                      <c:pt idx="66">
                        <c:v>9.1656351713247389E-2</c:v>
                      </c:pt>
                      <c:pt idx="67">
                        <c:v>9.5217093388618862E-2</c:v>
                      </c:pt>
                      <c:pt idx="68">
                        <c:v>9.6494909630233341E-2</c:v>
                      </c:pt>
                      <c:pt idx="69">
                        <c:v>9.6768530014657961E-2</c:v>
                      </c:pt>
                      <c:pt idx="70">
                        <c:v>9.9808569455117097E-2</c:v>
                      </c:pt>
                      <c:pt idx="71">
                        <c:v>8.2353694346150447E-2</c:v>
                      </c:pt>
                      <c:pt idx="72">
                        <c:v>9.8517576100012438E-2</c:v>
                      </c:pt>
                      <c:pt idx="73">
                        <c:v>0.11704917516044513</c:v>
                      </c:pt>
                      <c:pt idx="74">
                        <c:v>0.10298870156148519</c:v>
                      </c:pt>
                      <c:pt idx="75">
                        <c:v>0.10380180763376003</c:v>
                      </c:pt>
                      <c:pt idx="76">
                        <c:v>0.10375632815486328</c:v>
                      </c:pt>
                      <c:pt idx="77">
                        <c:v>0.10371671645757559</c:v>
                      </c:pt>
                      <c:pt idx="78">
                        <c:v>0.10480119320207704</c:v>
                      </c:pt>
                      <c:pt idx="79">
                        <c:v>0.10574343628102893</c:v>
                      </c:pt>
                      <c:pt idx="80">
                        <c:v>0.10532800186055798</c:v>
                      </c:pt>
                      <c:pt idx="81">
                        <c:v>0.10422872615301526</c:v>
                      </c:pt>
                      <c:pt idx="82">
                        <c:v>0.10531089746584738</c:v>
                      </c:pt>
                      <c:pt idx="83">
                        <c:v>0.10541597854589556</c:v>
                      </c:pt>
                      <c:pt idx="84">
                        <c:v>0.10542908646158493</c:v>
                      </c:pt>
                      <c:pt idx="85">
                        <c:v>0.10540389813301973</c:v>
                      </c:pt>
                      <c:pt idx="86">
                        <c:v>0.10730236166673784</c:v>
                      </c:pt>
                      <c:pt idx="87">
                        <c:v>0.10742780247540018</c:v>
                      </c:pt>
                      <c:pt idx="88">
                        <c:v>0.10778300695883744</c:v>
                      </c:pt>
                      <c:pt idx="89">
                        <c:v>0.12238858579060136</c:v>
                      </c:pt>
                      <c:pt idx="90">
                        <c:v>0.12245241580631935</c:v>
                      </c:pt>
                      <c:pt idx="91">
                        <c:v>0.12245097734346727</c:v>
                      </c:pt>
                      <c:pt idx="92">
                        <c:v>0.11381764152078858</c:v>
                      </c:pt>
                      <c:pt idx="93">
                        <c:v>0.11331597450322604</c:v>
                      </c:pt>
                      <c:pt idx="94">
                        <c:v>0.12124934224182597</c:v>
                      </c:pt>
                      <c:pt idx="95">
                        <c:v>0.12101986593845314</c:v>
                      </c:pt>
                      <c:pt idx="96">
                        <c:v>0.11485465880882192</c:v>
                      </c:pt>
                      <c:pt idx="97">
                        <c:v>0.11489250802798245</c:v>
                      </c:pt>
                      <c:pt idx="98">
                        <c:v>0.11495700996853178</c:v>
                      </c:pt>
                      <c:pt idx="99">
                        <c:v>0.11535527388533076</c:v>
                      </c:pt>
                      <c:pt idx="100">
                        <c:v>0.11528099808517663</c:v>
                      </c:pt>
                      <c:pt idx="101">
                        <c:v>0.11584727852717765</c:v>
                      </c:pt>
                      <c:pt idx="102">
                        <c:v>0.11653953927426429</c:v>
                      </c:pt>
                      <c:pt idx="103">
                        <c:v>0.11663389363061574</c:v>
                      </c:pt>
                      <c:pt idx="104">
                        <c:v>0.11665772592275221</c:v>
                      </c:pt>
                      <c:pt idx="105">
                        <c:v>0.11670195923679737</c:v>
                      </c:pt>
                      <c:pt idx="106">
                        <c:v>0.11619836218927325</c:v>
                      </c:pt>
                      <c:pt idx="107">
                        <c:v>0.11615184346990805</c:v>
                      </c:pt>
                      <c:pt idx="108">
                        <c:v>0.11630374457639414</c:v>
                      </c:pt>
                      <c:pt idx="109">
                        <c:v>0.11574678316233444</c:v>
                      </c:pt>
                      <c:pt idx="110">
                        <c:v>0.11513342251403623</c:v>
                      </c:pt>
                      <c:pt idx="111">
                        <c:v>0.11512732172679063</c:v>
                      </c:pt>
                      <c:pt idx="112">
                        <c:v>0.11517042520971578</c:v>
                      </c:pt>
                      <c:pt idx="113">
                        <c:v>0.11494959082026916</c:v>
                      </c:pt>
                      <c:pt idx="114">
                        <c:v>0.11485197558126568</c:v>
                      </c:pt>
                      <c:pt idx="115">
                        <c:v>0.11524784178897929</c:v>
                      </c:pt>
                      <c:pt idx="116">
                        <c:v>0.11523438372104471</c:v>
                      </c:pt>
                      <c:pt idx="117">
                        <c:v>0.11259097635903453</c:v>
                      </c:pt>
                      <c:pt idx="118">
                        <c:v>0.11259097635903453</c:v>
                      </c:pt>
                      <c:pt idx="119">
                        <c:v>0.11258162810824608</c:v>
                      </c:pt>
                      <c:pt idx="120">
                        <c:v>0.11126643053941256</c:v>
                      </c:pt>
                      <c:pt idx="121">
                        <c:v>0.11065226801281186</c:v>
                      </c:pt>
                      <c:pt idx="122">
                        <c:v>0.11042853576960046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B-719E-49FF-BB4F-DEEC0516611B}"/>
                  </c:ext>
                </c:extLst>
              </c15:ser>
            </c15:filteredLineSeries>
            <c15:filteredLineSeries>
              <c15:ser>
                <c:idx val="28"/>
                <c:order val="2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Data'!$AD$3</c15:sqref>
                        </c15:formulaRef>
                      </c:ext>
                    </c:extLst>
                    <c:strCache>
                      <c:ptCount val="1"/>
                      <c:pt idx="0">
                        <c:v>% Change In Cumuative Avg/Finalized Student - RIGHT AXIS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Data'!$AD$5:$AD$169</c15:sqref>
                        </c15:formulaRef>
                      </c:ext>
                    </c:extLst>
                    <c:numCache>
                      <c:formatCode>0.0%</c:formatCode>
                      <c:ptCount val="165"/>
                      <c:pt idx="9">
                        <c:v>-0.95174698593558515</c:v>
                      </c:pt>
                      <c:pt idx="10">
                        <c:v>-2.4155162199074209E-2</c:v>
                      </c:pt>
                      <c:pt idx="11">
                        <c:v>-7.8125365420596782E-2</c:v>
                      </c:pt>
                      <c:pt idx="12">
                        <c:v>-9.7396184043709089E-2</c:v>
                      </c:pt>
                      <c:pt idx="13">
                        <c:v>-9.7396184043709089E-2</c:v>
                      </c:pt>
                      <c:pt idx="14">
                        <c:v>-9.7396184043709089E-2</c:v>
                      </c:pt>
                      <c:pt idx="15">
                        <c:v>-0.11220418639105467</c:v>
                      </c:pt>
                      <c:pt idx="16">
                        <c:v>-8.6419003800345839E-2</c:v>
                      </c:pt>
                      <c:pt idx="17">
                        <c:v>-7.4334781312604514E-2</c:v>
                      </c:pt>
                      <c:pt idx="18">
                        <c:v>-9.5555191817217833E-2</c:v>
                      </c:pt>
                      <c:pt idx="19">
                        <c:v>-6.878119651300485E-2</c:v>
                      </c:pt>
                      <c:pt idx="20">
                        <c:v>-6.878119651300485E-2</c:v>
                      </c:pt>
                      <c:pt idx="21">
                        <c:v>-6.878119651300485E-2</c:v>
                      </c:pt>
                      <c:pt idx="22">
                        <c:v>-4.5375761968907025E-2</c:v>
                      </c:pt>
                      <c:pt idx="23">
                        <c:v>-8.5625675423647296E-3</c:v>
                      </c:pt>
                      <c:pt idx="24">
                        <c:v>-5.2311935754721928E-2</c:v>
                      </c:pt>
                      <c:pt idx="25">
                        <c:v>-8.2144645926406135E-2</c:v>
                      </c:pt>
                      <c:pt idx="26">
                        <c:v>-4.7913276964612117E-2</c:v>
                      </c:pt>
                      <c:pt idx="27">
                        <c:v>-4.7913276964612117E-2</c:v>
                      </c:pt>
                      <c:pt idx="28">
                        <c:v>-4.7913276964612117E-2</c:v>
                      </c:pt>
                      <c:pt idx="29">
                        <c:v>3.458661226353188E-3</c:v>
                      </c:pt>
                      <c:pt idx="30">
                        <c:v>1.612789960506511E-3</c:v>
                      </c:pt>
                      <c:pt idx="31">
                        <c:v>2.6966152150637912E-2</c:v>
                      </c:pt>
                      <c:pt idx="32">
                        <c:v>2.1058882649088284E-2</c:v>
                      </c:pt>
                      <c:pt idx="33">
                        <c:v>4.2632135605948918E-2</c:v>
                      </c:pt>
                      <c:pt idx="34">
                        <c:v>4.2632135605948918E-2</c:v>
                      </c:pt>
                      <c:pt idx="35">
                        <c:v>4.2632135605948918E-2</c:v>
                      </c:pt>
                      <c:pt idx="36">
                        <c:v>2.3409276087996256E-2</c:v>
                      </c:pt>
                      <c:pt idx="37">
                        <c:v>2.0052138659119256E-2</c:v>
                      </c:pt>
                      <c:pt idx="38">
                        <c:v>1.5812470271301615E-2</c:v>
                      </c:pt>
                      <c:pt idx="39">
                        <c:v>2.248109360605488E-2</c:v>
                      </c:pt>
                      <c:pt idx="40">
                        <c:v>2.2141966150722281E-2</c:v>
                      </c:pt>
                      <c:pt idx="41">
                        <c:v>2.2141966150722281E-2</c:v>
                      </c:pt>
                      <c:pt idx="42">
                        <c:v>2.2141966150722281E-2</c:v>
                      </c:pt>
                      <c:pt idx="43">
                        <c:v>1.9755090960905886E-2</c:v>
                      </c:pt>
                      <c:pt idx="44">
                        <c:v>2.6823570964795485E-2</c:v>
                      </c:pt>
                      <c:pt idx="45">
                        <c:v>4.8726415272397849E-2</c:v>
                      </c:pt>
                      <c:pt idx="46">
                        <c:v>-3.2626905598282852E-2</c:v>
                      </c:pt>
                      <c:pt idx="47">
                        <c:v>5.0348577180955534E-2</c:v>
                      </c:pt>
                      <c:pt idx="48">
                        <c:v>5.0348577180955534E-2</c:v>
                      </c:pt>
                      <c:pt idx="49">
                        <c:v>5.0348577180955534E-2</c:v>
                      </c:pt>
                      <c:pt idx="50">
                        <c:v>6.6343693503613244E-2</c:v>
                      </c:pt>
                      <c:pt idx="51">
                        <c:v>6.9306750208796508E-2</c:v>
                      </c:pt>
                      <c:pt idx="52">
                        <c:v>7.5375997089279778E-2</c:v>
                      </c:pt>
                      <c:pt idx="53">
                        <c:v>7.4316144002583462E-2</c:v>
                      </c:pt>
                      <c:pt idx="54">
                        <c:v>7.4228653158484592E-2</c:v>
                      </c:pt>
                      <c:pt idx="55">
                        <c:v>7.4228653158484592E-2</c:v>
                      </c:pt>
                      <c:pt idx="56">
                        <c:v>7.4228653158484592E-2</c:v>
                      </c:pt>
                      <c:pt idx="57">
                        <c:v>7.4228653158484592E-2</c:v>
                      </c:pt>
                      <c:pt idx="58">
                        <c:v>7.3356760128300058E-2</c:v>
                      </c:pt>
                      <c:pt idx="59">
                        <c:v>7.2410806431876029E-2</c:v>
                      </c:pt>
                      <c:pt idx="60">
                        <c:v>7.6100847060971644E-2</c:v>
                      </c:pt>
                      <c:pt idx="61">
                        <c:v>7.8153143732052399E-2</c:v>
                      </c:pt>
                      <c:pt idx="62">
                        <c:v>7.8153143732052399E-2</c:v>
                      </c:pt>
                      <c:pt idx="63">
                        <c:v>7.8153143732052399E-2</c:v>
                      </c:pt>
                      <c:pt idx="64">
                        <c:v>7.3810487196604324E-2</c:v>
                      </c:pt>
                      <c:pt idx="65">
                        <c:v>6.640352535685845E-2</c:v>
                      </c:pt>
                      <c:pt idx="66">
                        <c:v>6.4821857255241033E-2</c:v>
                      </c:pt>
                      <c:pt idx="67">
                        <c:v>6.6592318261309069E-2</c:v>
                      </c:pt>
                      <c:pt idx="68">
                        <c:v>6.7031717350411135E-2</c:v>
                      </c:pt>
                      <c:pt idx="69">
                        <c:v>6.7031717350411135E-2</c:v>
                      </c:pt>
                      <c:pt idx="70">
                        <c:v>6.7031717350411135E-2</c:v>
                      </c:pt>
                      <c:pt idx="71">
                        <c:v>5.0519444234113031E-2</c:v>
                      </c:pt>
                      <c:pt idx="72">
                        <c:v>0.10241612348661966</c:v>
                      </c:pt>
                      <c:pt idx="73">
                        <c:v>7.5348626900745952E-2</c:v>
                      </c:pt>
                      <c:pt idx="74">
                        <c:v>7.5185807196144205E-2</c:v>
                      </c:pt>
                      <c:pt idx="75">
                        <c:v>6.56228982983591E-2</c:v>
                      </c:pt>
                      <c:pt idx="76">
                        <c:v>6.56228982983591E-2</c:v>
                      </c:pt>
                      <c:pt idx="77">
                        <c:v>6.56228982983591E-2</c:v>
                      </c:pt>
                      <c:pt idx="78">
                        <c:v>6.8525948756295696E-2</c:v>
                      </c:pt>
                      <c:pt idx="79">
                        <c:v>6.5949281723063802E-2</c:v>
                      </c:pt>
                      <c:pt idx="80">
                        <c:v>6.7402637592229198E-2</c:v>
                      </c:pt>
                      <c:pt idx="81">
                        <c:v>6.6646630862646772E-2</c:v>
                      </c:pt>
                      <c:pt idx="82">
                        <c:v>6.4746155620898804E-2</c:v>
                      </c:pt>
                      <c:pt idx="83">
                        <c:v>6.4746155620898804E-2</c:v>
                      </c:pt>
                      <c:pt idx="84">
                        <c:v>6.4746155620898804E-2</c:v>
                      </c:pt>
                      <c:pt idx="85">
                        <c:v>6.5997338819190565E-2</c:v>
                      </c:pt>
                      <c:pt idx="86">
                        <c:v>6.640095016895442E-2</c:v>
                      </c:pt>
                      <c:pt idx="87">
                        <c:v>6.5058914684794411E-2</c:v>
                      </c:pt>
                      <c:pt idx="88">
                        <c:v>6.8455524058180783E-2</c:v>
                      </c:pt>
                      <c:pt idx="89">
                        <c:v>7.6044797853827895E-2</c:v>
                      </c:pt>
                      <c:pt idx="90">
                        <c:v>7.6044797853827895E-2</c:v>
                      </c:pt>
                      <c:pt idx="91">
                        <c:v>7.6044797853827895E-2</c:v>
                      </c:pt>
                      <c:pt idx="92">
                        <c:v>6.7390761781089825E-2</c:v>
                      </c:pt>
                      <c:pt idx="93">
                        <c:v>7.1946368886168788E-2</c:v>
                      </c:pt>
                      <c:pt idx="94">
                        <c:v>7.9277649885852508E-2</c:v>
                      </c:pt>
                      <c:pt idx="95">
                        <c:v>8.0393168600740861E-2</c:v>
                      </c:pt>
                      <c:pt idx="96">
                        <c:v>7.3440523701346683E-2</c:v>
                      </c:pt>
                      <c:pt idx="97">
                        <c:v>7.3440523701346683E-2</c:v>
                      </c:pt>
                      <c:pt idx="98">
                        <c:v>7.3440523701346683E-2</c:v>
                      </c:pt>
                      <c:pt idx="99">
                        <c:v>7.4930070688573824E-2</c:v>
                      </c:pt>
                      <c:pt idx="100">
                        <c:v>7.4898283621182227E-2</c:v>
                      </c:pt>
                      <c:pt idx="101">
                        <c:v>7.8304264257148093E-2</c:v>
                      </c:pt>
                      <c:pt idx="102">
                        <c:v>7.8624688416700561E-2</c:v>
                      </c:pt>
                      <c:pt idx="103">
                        <c:v>7.7748577309635802E-2</c:v>
                      </c:pt>
                      <c:pt idx="104">
                        <c:v>7.7748577309635802E-2</c:v>
                      </c:pt>
                      <c:pt idx="105">
                        <c:v>7.7748577309635802E-2</c:v>
                      </c:pt>
                      <c:pt idx="106">
                        <c:v>7.7935933581954719E-2</c:v>
                      </c:pt>
                      <c:pt idx="107">
                        <c:v>7.8211315082062471E-2</c:v>
                      </c:pt>
                      <c:pt idx="108">
                        <c:v>7.8737461729216696E-2</c:v>
                      </c:pt>
                      <c:pt idx="109">
                        <c:v>7.5942002204019143E-2</c:v>
                      </c:pt>
                      <c:pt idx="110">
                        <c:v>7.494253688493191E-2</c:v>
                      </c:pt>
                      <c:pt idx="111">
                        <c:v>7.494253688493191E-2</c:v>
                      </c:pt>
                      <c:pt idx="112">
                        <c:v>7.494253688493191E-2</c:v>
                      </c:pt>
                      <c:pt idx="113">
                        <c:v>7.4752579989007195E-2</c:v>
                      </c:pt>
                      <c:pt idx="114">
                        <c:v>7.1922352161732706E-2</c:v>
                      </c:pt>
                      <c:pt idx="115">
                        <c:v>7.2013615801334696E-2</c:v>
                      </c:pt>
                      <c:pt idx="116">
                        <c:v>7.1585092763460256E-2</c:v>
                      </c:pt>
                      <c:pt idx="117">
                        <c:v>7.2064858972434864E-2</c:v>
                      </c:pt>
                      <c:pt idx="118">
                        <c:v>7.2064858972434864E-2</c:v>
                      </c:pt>
                      <c:pt idx="119">
                        <c:v>7.2064858972434864E-2</c:v>
                      </c:pt>
                      <c:pt idx="120">
                        <c:v>7.0707701409193469E-2</c:v>
                      </c:pt>
                      <c:pt idx="121">
                        <c:v>7.0786688027116185E-2</c:v>
                      </c:pt>
                      <c:pt idx="122">
                        <c:v>7.1113770626509698E-2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C-719E-49FF-BB4F-DEEC0516611B}"/>
                  </c:ext>
                </c:extLst>
              </c15:ser>
            </c15:filteredLineSeries>
            <c15:filteredLineSeries>
              <c15:ser>
                <c:idx val="29"/>
                <c:order val="2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Data'!$AE$3</c15:sqref>
                        </c15:formulaRef>
                      </c:ext>
                    </c:extLst>
                    <c:strCache>
                      <c:ptCount val="1"/>
                      <c:pt idx="0">
                        <c:v>% Change In Cumuative Avg/Assessed Student - RIGHT AXIS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Data'!$AE$5:$AE$169</c15:sqref>
                        </c15:formulaRef>
                      </c:ext>
                    </c:extLst>
                    <c:numCache>
                      <c:formatCode>0.0%</c:formatCode>
                      <c:ptCount val="165"/>
                      <c:pt idx="7">
                        <c:v>9.0517005563208963E-2</c:v>
                      </c:pt>
                      <c:pt idx="8">
                        <c:v>5.8439738826733256E-2</c:v>
                      </c:pt>
                      <c:pt idx="9">
                        <c:v>2.2930122392935015E-2</c:v>
                      </c:pt>
                      <c:pt idx="10">
                        <c:v>4.2287878003678836E-2</c:v>
                      </c:pt>
                      <c:pt idx="11">
                        <c:v>6.2415597347942553E-2</c:v>
                      </c:pt>
                      <c:pt idx="12">
                        <c:v>6.1202272025961735E-2</c:v>
                      </c:pt>
                      <c:pt idx="13">
                        <c:v>6.1202272025961735E-2</c:v>
                      </c:pt>
                      <c:pt idx="14">
                        <c:v>6.1202272025961735E-2</c:v>
                      </c:pt>
                      <c:pt idx="15">
                        <c:v>6.1929279215376276E-2</c:v>
                      </c:pt>
                      <c:pt idx="16">
                        <c:v>5.7813247152438629E-2</c:v>
                      </c:pt>
                      <c:pt idx="17">
                        <c:v>6.0925847015683265E-2</c:v>
                      </c:pt>
                      <c:pt idx="18">
                        <c:v>6.0756234151362332E-2</c:v>
                      </c:pt>
                      <c:pt idx="19">
                        <c:v>6.4121110960908778E-2</c:v>
                      </c:pt>
                      <c:pt idx="20">
                        <c:v>6.4121110960908778E-2</c:v>
                      </c:pt>
                      <c:pt idx="21">
                        <c:v>6.4121110960908778E-2</c:v>
                      </c:pt>
                      <c:pt idx="22">
                        <c:v>6.9987854524938387E-2</c:v>
                      </c:pt>
                      <c:pt idx="23">
                        <c:v>6.0952891196141668E-2</c:v>
                      </c:pt>
                      <c:pt idx="24">
                        <c:v>6.0249499145397012E-2</c:v>
                      </c:pt>
                      <c:pt idx="25">
                        <c:v>4.6342120489158534E-2</c:v>
                      </c:pt>
                      <c:pt idx="26">
                        <c:v>5.6184784208216598E-2</c:v>
                      </c:pt>
                      <c:pt idx="27">
                        <c:v>5.6184784208216598E-2</c:v>
                      </c:pt>
                      <c:pt idx="28">
                        <c:v>5.6184784208216598E-2</c:v>
                      </c:pt>
                      <c:pt idx="29">
                        <c:v>7.0437971521648546E-2</c:v>
                      </c:pt>
                      <c:pt idx="30">
                        <c:v>6.74109167777317E-2</c:v>
                      </c:pt>
                      <c:pt idx="31">
                        <c:v>6.7311417294852793E-2</c:v>
                      </c:pt>
                      <c:pt idx="32">
                        <c:v>6.7638729698195954E-2</c:v>
                      </c:pt>
                      <c:pt idx="33">
                        <c:v>8.0688276248421342E-2</c:v>
                      </c:pt>
                      <c:pt idx="34">
                        <c:v>8.0688276248421342E-2</c:v>
                      </c:pt>
                      <c:pt idx="35">
                        <c:v>8.0688276248421342E-2</c:v>
                      </c:pt>
                      <c:pt idx="36">
                        <c:v>7.5123106999986033E-2</c:v>
                      </c:pt>
                      <c:pt idx="37">
                        <c:v>7.0207191731599616E-2</c:v>
                      </c:pt>
                      <c:pt idx="38">
                        <c:v>6.4658618535305079E-2</c:v>
                      </c:pt>
                      <c:pt idx="39">
                        <c:v>6.5017573925287842E-2</c:v>
                      </c:pt>
                      <c:pt idx="40">
                        <c:v>6.4559073730034111E-2</c:v>
                      </c:pt>
                      <c:pt idx="41">
                        <c:v>6.4559073730034111E-2</c:v>
                      </c:pt>
                      <c:pt idx="42">
                        <c:v>6.4559073730034111E-2</c:v>
                      </c:pt>
                      <c:pt idx="43">
                        <c:v>6.5129514797913179E-2</c:v>
                      </c:pt>
                      <c:pt idx="44">
                        <c:v>6.564444991566365E-2</c:v>
                      </c:pt>
                      <c:pt idx="45">
                        <c:v>6.9473081198029307E-2</c:v>
                      </c:pt>
                      <c:pt idx="46">
                        <c:v>6.8597242579635953E-2</c:v>
                      </c:pt>
                      <c:pt idx="47">
                        <c:v>7.1336580317475917E-2</c:v>
                      </c:pt>
                      <c:pt idx="48">
                        <c:v>7.1336580317475917E-2</c:v>
                      </c:pt>
                      <c:pt idx="49">
                        <c:v>7.1336580317475917E-2</c:v>
                      </c:pt>
                      <c:pt idx="50">
                        <c:v>7.5250868929841008E-2</c:v>
                      </c:pt>
                      <c:pt idx="51">
                        <c:v>7.3885511213969357E-2</c:v>
                      </c:pt>
                      <c:pt idx="52">
                        <c:v>7.0295102144150023E-2</c:v>
                      </c:pt>
                      <c:pt idx="53">
                        <c:v>7.1207942057056384E-2</c:v>
                      </c:pt>
                      <c:pt idx="54">
                        <c:v>7.2596703170420218E-2</c:v>
                      </c:pt>
                      <c:pt idx="55">
                        <c:v>7.2596703170420218E-2</c:v>
                      </c:pt>
                      <c:pt idx="56">
                        <c:v>7.2596703170420218E-2</c:v>
                      </c:pt>
                      <c:pt idx="57">
                        <c:v>7.2596703170420218E-2</c:v>
                      </c:pt>
                      <c:pt idx="58">
                        <c:v>7.244582490961804E-2</c:v>
                      </c:pt>
                      <c:pt idx="59">
                        <c:v>6.9857054521441642E-2</c:v>
                      </c:pt>
                      <c:pt idx="60">
                        <c:v>7.2642860897651262E-2</c:v>
                      </c:pt>
                      <c:pt idx="61">
                        <c:v>6.9352308854104816E-2</c:v>
                      </c:pt>
                      <c:pt idx="62">
                        <c:v>6.9352308854104816E-2</c:v>
                      </c:pt>
                      <c:pt idx="63">
                        <c:v>6.9352308854104816E-2</c:v>
                      </c:pt>
                      <c:pt idx="64">
                        <c:v>6.360507459970477E-2</c:v>
                      </c:pt>
                      <c:pt idx="65">
                        <c:v>6.2600889854112385E-2</c:v>
                      </c:pt>
                      <c:pt idx="66">
                        <c:v>5.8323040515023905E-2</c:v>
                      </c:pt>
                      <c:pt idx="67">
                        <c:v>6.29802863671729E-2</c:v>
                      </c:pt>
                      <c:pt idx="68">
                        <c:v>6.5072609192645903E-2</c:v>
                      </c:pt>
                      <c:pt idx="69">
                        <c:v>6.5072609192645903E-2</c:v>
                      </c:pt>
                      <c:pt idx="70">
                        <c:v>6.5072609192645903E-2</c:v>
                      </c:pt>
                      <c:pt idx="71">
                        <c:v>4.5146903437713215E-2</c:v>
                      </c:pt>
                      <c:pt idx="72">
                        <c:v>9.4181925133197897E-2</c:v>
                      </c:pt>
                      <c:pt idx="73">
                        <c:v>7.2042988406995079E-2</c:v>
                      </c:pt>
                      <c:pt idx="74">
                        <c:v>6.6616944597011063E-2</c:v>
                      </c:pt>
                      <c:pt idx="75">
                        <c:v>6.3987289226647315E-2</c:v>
                      </c:pt>
                      <c:pt idx="76">
                        <c:v>6.3987289226647315E-2</c:v>
                      </c:pt>
                      <c:pt idx="77">
                        <c:v>6.3987289226647315E-2</c:v>
                      </c:pt>
                      <c:pt idx="78">
                        <c:v>6.6113445181966268E-2</c:v>
                      </c:pt>
                      <c:pt idx="79">
                        <c:v>6.576269857703676E-2</c:v>
                      </c:pt>
                      <c:pt idx="80">
                        <c:v>7.1733973000622342E-2</c:v>
                      </c:pt>
                      <c:pt idx="81">
                        <c:v>7.233053153632274E-2</c:v>
                      </c:pt>
                      <c:pt idx="82">
                        <c:v>7.2402651633326043E-2</c:v>
                      </c:pt>
                      <c:pt idx="83">
                        <c:v>7.2402651633326043E-2</c:v>
                      </c:pt>
                      <c:pt idx="84">
                        <c:v>7.2402651633326043E-2</c:v>
                      </c:pt>
                      <c:pt idx="85">
                        <c:v>7.2763352991388697E-2</c:v>
                      </c:pt>
                      <c:pt idx="86">
                        <c:v>7.5973099465161731E-2</c:v>
                      </c:pt>
                      <c:pt idx="87">
                        <c:v>7.5785952461545847E-2</c:v>
                      </c:pt>
                      <c:pt idx="88">
                        <c:v>7.5950836397086885E-2</c:v>
                      </c:pt>
                      <c:pt idx="89">
                        <c:v>8.2059352339997282E-2</c:v>
                      </c:pt>
                      <c:pt idx="90">
                        <c:v>8.2059352339997282E-2</c:v>
                      </c:pt>
                      <c:pt idx="91">
                        <c:v>8.2059352339997282E-2</c:v>
                      </c:pt>
                      <c:pt idx="92">
                        <c:v>7.3765634638330413E-2</c:v>
                      </c:pt>
                      <c:pt idx="93">
                        <c:v>7.3354030198859999E-2</c:v>
                      </c:pt>
                      <c:pt idx="94">
                        <c:v>8.1001429649640189E-2</c:v>
                      </c:pt>
                      <c:pt idx="95">
                        <c:v>8.3245033673515545E-2</c:v>
                      </c:pt>
                      <c:pt idx="96">
                        <c:v>7.6916895663234008E-2</c:v>
                      </c:pt>
                      <c:pt idx="97">
                        <c:v>7.6916895663234008E-2</c:v>
                      </c:pt>
                      <c:pt idx="98">
                        <c:v>7.6916895663234008E-2</c:v>
                      </c:pt>
                      <c:pt idx="99">
                        <c:v>7.7684797507633574E-2</c:v>
                      </c:pt>
                      <c:pt idx="100">
                        <c:v>7.710142998178271E-2</c:v>
                      </c:pt>
                      <c:pt idx="101">
                        <c:v>7.7067222418118364E-2</c:v>
                      </c:pt>
                      <c:pt idx="102">
                        <c:v>7.7612052231640805E-2</c:v>
                      </c:pt>
                      <c:pt idx="103">
                        <c:v>7.7008785467263863E-2</c:v>
                      </c:pt>
                      <c:pt idx="104">
                        <c:v>7.7008785467263863E-2</c:v>
                      </c:pt>
                      <c:pt idx="105">
                        <c:v>7.7008785467263863E-2</c:v>
                      </c:pt>
                      <c:pt idx="106">
                        <c:v>7.6805493146904436E-2</c:v>
                      </c:pt>
                      <c:pt idx="107">
                        <c:v>7.7095748667671549E-2</c:v>
                      </c:pt>
                      <c:pt idx="108">
                        <c:v>7.7597354297808119E-2</c:v>
                      </c:pt>
                      <c:pt idx="109">
                        <c:v>7.7332290434501738E-2</c:v>
                      </c:pt>
                      <c:pt idx="110">
                        <c:v>7.6193750579378383E-2</c:v>
                      </c:pt>
                      <c:pt idx="111">
                        <c:v>7.6193750579378383E-2</c:v>
                      </c:pt>
                      <c:pt idx="112">
                        <c:v>7.6193750579378383E-2</c:v>
                      </c:pt>
                      <c:pt idx="113">
                        <c:v>7.6295435895031405E-2</c:v>
                      </c:pt>
                      <c:pt idx="114">
                        <c:v>7.6041722497449227E-2</c:v>
                      </c:pt>
                      <c:pt idx="115">
                        <c:v>7.6342210525943477E-2</c:v>
                      </c:pt>
                      <c:pt idx="116">
                        <c:v>7.6110208147681879E-2</c:v>
                      </c:pt>
                      <c:pt idx="117">
                        <c:v>7.5475045048438272E-2</c:v>
                      </c:pt>
                      <c:pt idx="118">
                        <c:v>7.5475045048438272E-2</c:v>
                      </c:pt>
                      <c:pt idx="119">
                        <c:v>7.5475045048438272E-2</c:v>
                      </c:pt>
                      <c:pt idx="120">
                        <c:v>7.4109579165588357E-2</c:v>
                      </c:pt>
                      <c:pt idx="121">
                        <c:v>7.4349759574620311E-2</c:v>
                      </c:pt>
                      <c:pt idx="122">
                        <c:v>7.4214622377758888E-2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D-719E-49FF-BB4F-DEEC0516611B}"/>
                  </c:ext>
                </c:extLst>
              </c15:ser>
            </c15:filteredLineSeries>
            <c15:filteredLineSeries>
              <c15:ser>
                <c:idx val="30"/>
                <c:order val="3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Data'!$AF$3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Data'!$AF$5:$AF$169</c15:sqref>
                        </c15:formulaRef>
                      </c:ext>
                    </c:extLst>
                    <c:numCache>
                      <c:formatCode>General</c:formatCode>
                      <c:ptCount val="165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719E-49FF-BB4F-DEEC0516611B}"/>
                  </c:ext>
                </c:extLst>
              </c15:ser>
            </c15:filteredLineSeries>
            <c15:filteredLineSeries>
              <c15:ser>
                <c:idx val="31"/>
                <c:order val="3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Data'!$AG$3</c15:sqref>
                        </c15:formulaRef>
                      </c:ext>
                    </c:extLst>
                    <c:strCache>
                      <c:ptCount val="1"/>
                      <c:pt idx="0">
                        <c:v>Compared to FINAL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Data'!$AG$5:$AG$169</c15:sqref>
                        </c15:formulaRef>
                      </c:ext>
                    </c:extLst>
                    <c:numCache>
                      <c:formatCode>0.0%</c:formatCode>
                      <c:ptCount val="165"/>
                      <c:pt idx="1">
                        <c:v>0.87799413351635902</c:v>
                      </c:pt>
                      <c:pt idx="2">
                        <c:v>0.87799413351635902</c:v>
                      </c:pt>
                      <c:pt idx="3">
                        <c:v>0.86824085320189726</c:v>
                      </c:pt>
                      <c:pt idx="4">
                        <c:v>0.87542766564617736</c:v>
                      </c:pt>
                      <c:pt idx="5">
                        <c:v>0.87895564811838545</c:v>
                      </c:pt>
                      <c:pt idx="6">
                        <c:v>0.88701449373051144</c:v>
                      </c:pt>
                      <c:pt idx="7">
                        <c:v>0.88701449373051144</c:v>
                      </c:pt>
                      <c:pt idx="8">
                        <c:v>0.88701449373051144</c:v>
                      </c:pt>
                      <c:pt idx="9">
                        <c:v>0.92056008757030416</c:v>
                      </c:pt>
                      <c:pt idx="10">
                        <c:v>0.91795249326072992</c:v>
                      </c:pt>
                      <c:pt idx="11">
                        <c:v>0.92362551048539265</c:v>
                      </c:pt>
                      <c:pt idx="12">
                        <c:v>0.9297371028305772</c:v>
                      </c:pt>
                      <c:pt idx="13">
                        <c:v>0.93383866700432527</c:v>
                      </c:pt>
                      <c:pt idx="14">
                        <c:v>0.93383866700432527</c:v>
                      </c:pt>
                      <c:pt idx="15">
                        <c:v>0.93383866700432527</c:v>
                      </c:pt>
                      <c:pt idx="16">
                        <c:v>0.9386643171755279</c:v>
                      </c:pt>
                      <c:pt idx="17">
                        <c:v>0.94430688056686329</c:v>
                      </c:pt>
                      <c:pt idx="18">
                        <c:v>0.94998990308711817</c:v>
                      </c:pt>
                      <c:pt idx="19">
                        <c:v>0.95182170958971568</c:v>
                      </c:pt>
                      <c:pt idx="20">
                        <c:v>0.95492497216431471</c:v>
                      </c:pt>
                      <c:pt idx="21">
                        <c:v>0.95492497216431471</c:v>
                      </c:pt>
                      <c:pt idx="22">
                        <c:v>0.95492497216431471</c:v>
                      </c:pt>
                      <c:pt idx="23">
                        <c:v>0.95527777390074065</c:v>
                      </c:pt>
                      <c:pt idx="24">
                        <c:v>0.97781066500667946</c:v>
                      </c:pt>
                      <c:pt idx="25">
                        <c:v>0.98321857268525192</c:v>
                      </c:pt>
                      <c:pt idx="26">
                        <c:v>0.98857078495383077</c:v>
                      </c:pt>
                      <c:pt idx="27">
                        <c:v>0.99184371269146621</c:v>
                      </c:pt>
                      <c:pt idx="28">
                        <c:v>0.99184371269146621</c:v>
                      </c:pt>
                      <c:pt idx="29">
                        <c:v>0.99184371269146621</c:v>
                      </c:pt>
                      <c:pt idx="30">
                        <c:v>0.99569256066772871</c:v>
                      </c:pt>
                      <c:pt idx="31">
                        <c:v>0.99853877401655211</c:v>
                      </c:pt>
                      <c:pt idx="32">
                        <c:v>1.0019671296776653</c:v>
                      </c:pt>
                      <c:pt idx="33">
                        <c:v>1.0069625756005363</c:v>
                      </c:pt>
                      <c:pt idx="34">
                        <c:v>1.0112198688982603</c:v>
                      </c:pt>
                      <c:pt idx="35">
                        <c:v>1.0112198688982603</c:v>
                      </c:pt>
                      <c:pt idx="36">
                        <c:v>1.0112198688982603</c:v>
                      </c:pt>
                      <c:pt idx="37">
                        <c:v>1.0166305061101371</c:v>
                      </c:pt>
                      <c:pt idx="38">
                        <c:v>1.0216117966358336</c:v>
                      </c:pt>
                      <c:pt idx="39">
                        <c:v>1.0232367068743009</c:v>
                      </c:pt>
                      <c:pt idx="40">
                        <c:v>1.022191702521597</c:v>
                      </c:pt>
                      <c:pt idx="41">
                        <c:v>1.0277422609624831</c:v>
                      </c:pt>
                      <c:pt idx="42">
                        <c:v>1.0277422609624831</c:v>
                      </c:pt>
                      <c:pt idx="43">
                        <c:v>1.0277422609624831</c:v>
                      </c:pt>
                      <c:pt idx="44">
                        <c:v>1.031219750788668</c:v>
                      </c:pt>
                      <c:pt idx="45">
                        <c:v>1.0337485678269085</c:v>
                      </c:pt>
                      <c:pt idx="46">
                        <c:v>1.035504523115822</c:v>
                      </c:pt>
                      <c:pt idx="47">
                        <c:v>1.0404328100506268</c:v>
                      </c:pt>
                      <c:pt idx="48">
                        <c:v>1.0428369749805098</c:v>
                      </c:pt>
                      <c:pt idx="49">
                        <c:v>1.0428369749805098</c:v>
                      </c:pt>
                      <c:pt idx="50">
                        <c:v>1.0428369749805098</c:v>
                      </c:pt>
                      <c:pt idx="51">
                        <c:v>1.0486091007666878</c:v>
                      </c:pt>
                      <c:pt idx="52">
                        <c:v>1.0554059876151927</c:v>
                      </c:pt>
                      <c:pt idx="53">
                        <c:v>1.0569698637033211</c:v>
                      </c:pt>
                      <c:pt idx="54">
                        <c:v>1.0523839573268905</c:v>
                      </c:pt>
                      <c:pt idx="55">
                        <c:v>1.0509356773205589</c:v>
                      </c:pt>
                      <c:pt idx="56">
                        <c:v>1.0509356773205589</c:v>
                      </c:pt>
                      <c:pt idx="57">
                        <c:v>1.0509356773205589</c:v>
                      </c:pt>
                      <c:pt idx="58">
                        <c:v>1.0509356773205589</c:v>
                      </c:pt>
                      <c:pt idx="59">
                        <c:v>1.0499895826959922</c:v>
                      </c:pt>
                      <c:pt idx="60">
                        <c:v>1.0498337504352186</c:v>
                      </c:pt>
                      <c:pt idx="61">
                        <c:v>1.0467370963124341</c:v>
                      </c:pt>
                      <c:pt idx="62">
                        <c:v>1.0469738655598677</c:v>
                      </c:pt>
                      <c:pt idx="63">
                        <c:v>1.0469738655598677</c:v>
                      </c:pt>
                      <c:pt idx="64">
                        <c:v>1.0469738655598677</c:v>
                      </c:pt>
                      <c:pt idx="65">
                        <c:v>1.0475050295595731</c:v>
                      </c:pt>
                      <c:pt idx="66">
                        <c:v>1.0428325221390744</c:v>
                      </c:pt>
                      <c:pt idx="67">
                        <c:v>1.0403914652793573</c:v>
                      </c:pt>
                      <c:pt idx="68">
                        <c:v>1.0372541349785718</c:v>
                      </c:pt>
                      <c:pt idx="69">
                        <c:v>1.0348925126948529</c:v>
                      </c:pt>
                      <c:pt idx="70">
                        <c:v>1.0348925126948529</c:v>
                      </c:pt>
                      <c:pt idx="71">
                        <c:v>1.0348925126948529</c:v>
                      </c:pt>
                      <c:pt idx="72">
                        <c:v>1.0337230845714778</c:v>
                      </c:pt>
                      <c:pt idx="73">
                        <c:v>1.0308001538651188</c:v>
                      </c:pt>
                      <c:pt idx="74">
                        <c:v>0.99940331950421268</c:v>
                      </c:pt>
                      <c:pt idx="75">
                        <c:v>1.0136504042652794</c:v>
                      </c:pt>
                      <c:pt idx="76">
                        <c:v>1.0137093615689128</c:v>
                      </c:pt>
                      <c:pt idx="77">
                        <c:v>1.0137093615689128</c:v>
                      </c:pt>
                      <c:pt idx="78">
                        <c:v>1.0137093615689128</c:v>
                      </c:pt>
                      <c:pt idx="79">
                        <c:v>1.013627581785288</c:v>
                      </c:pt>
                      <c:pt idx="80">
                        <c:v>1.014071884846458</c:v>
                      </c:pt>
                      <c:pt idx="81">
                        <c:v>1.0144591812235753</c:v>
                      </c:pt>
                      <c:pt idx="82">
                        <c:v>1.0148339223632339</c:v>
                      </c:pt>
                      <c:pt idx="83">
                        <c:v>1.0142135468296241</c:v>
                      </c:pt>
                      <c:pt idx="84">
                        <c:v>1.0142135468296241</c:v>
                      </c:pt>
                      <c:pt idx="85">
                        <c:v>1.0142135468296241</c:v>
                      </c:pt>
                      <c:pt idx="86">
                        <c:v>1.014276666549681</c:v>
                      </c:pt>
                      <c:pt idx="87">
                        <c:v>1.0132656121624912</c:v>
                      </c:pt>
                      <c:pt idx="88">
                        <c:v>1.0131396336430816</c:v>
                      </c:pt>
                      <c:pt idx="89">
                        <c:v>1.0127829065509306</c:v>
                      </c:pt>
                      <c:pt idx="90">
                        <c:v>1.0042865695243339</c:v>
                      </c:pt>
                      <c:pt idx="91">
                        <c:v>1.0042865695243339</c:v>
                      </c:pt>
                      <c:pt idx="92">
                        <c:v>1.0042865695243339</c:v>
                      </c:pt>
                      <c:pt idx="93">
                        <c:v>1.0042865695243339</c:v>
                      </c:pt>
                      <c:pt idx="94">
                        <c:v>1.0037630712568968</c:v>
                      </c:pt>
                      <c:pt idx="95">
                        <c:v>1.0037748627176235</c:v>
                      </c:pt>
                      <c:pt idx="96">
                        <c:v>1.0040052095186609</c:v>
                      </c:pt>
                      <c:pt idx="97">
                        <c:v>1.0037878197267853</c:v>
                      </c:pt>
                      <c:pt idx="98">
                        <c:v>1.0037878197267853</c:v>
                      </c:pt>
                      <c:pt idx="99">
                        <c:v>1.0037878197267853</c:v>
                      </c:pt>
                      <c:pt idx="100">
                        <c:v>1.0034568637494852</c:v>
                      </c:pt>
                      <c:pt idx="101">
                        <c:v>1.0031262933806588</c:v>
                      </c:pt>
                      <c:pt idx="102">
                        <c:v>1.0025634430372408</c:v>
                      </c:pt>
                      <c:pt idx="103">
                        <c:v>1.0019711422635176</c:v>
                      </c:pt>
                      <c:pt idx="104">
                        <c:v>1.0019510505996265</c:v>
                      </c:pt>
                      <c:pt idx="105">
                        <c:v>1.0019510505996265</c:v>
                      </c:pt>
                      <c:pt idx="106">
                        <c:v>1.0019510505996265</c:v>
                      </c:pt>
                      <c:pt idx="107">
                        <c:v>1.0015095188909102</c:v>
                      </c:pt>
                      <c:pt idx="108">
                        <c:v>1.001304918061922</c:v>
                      </c:pt>
                      <c:pt idx="109">
                        <c:v>1.0009253954284956</c:v>
                      </c:pt>
                      <c:pt idx="110">
                        <c:v>1.0012812686916364</c:v>
                      </c:pt>
                      <c:pt idx="111">
                        <c:v>1.0012812686916364</c:v>
                      </c:pt>
                      <c:pt idx="112">
                        <c:v>1.0012812686916364</c:v>
                      </c:pt>
                      <c:pt idx="113">
                        <c:v>1.0012812686916364</c:v>
                      </c:pt>
                      <c:pt idx="114">
                        <c:v>1.0013194316157363</c:v>
                      </c:pt>
                      <c:pt idx="115">
                        <c:v>1.0013724931890062</c:v>
                      </c:pt>
                      <c:pt idx="116">
                        <c:v>1.0009977212622438</c:v>
                      </c:pt>
                      <c:pt idx="117">
                        <c:v>1.0009899629121051</c:v>
                      </c:pt>
                      <c:pt idx="118">
                        <c:v>1.000915152302527</c:v>
                      </c:pt>
                      <c:pt idx="119">
                        <c:v>1.000915152302527</c:v>
                      </c:pt>
                      <c:pt idx="120">
                        <c:v>1.000915152302527</c:v>
                      </c:pt>
                      <c:pt idx="121">
                        <c:v>1.0021327871294743</c:v>
                      </c:pt>
                      <c:pt idx="122">
                        <c:v>1.0021327871294743</c:v>
                      </c:pt>
                      <c:pt idx="123">
                        <c:v>1.0022159995396589</c:v>
                      </c:pt>
                      <c:pt idx="124">
                        <c:v>1.0025718728027997</c:v>
                      </c:pt>
                      <c:pt idx="125">
                        <c:v>1.0025718728027997</c:v>
                      </c:pt>
                      <c:pt idx="126">
                        <c:v>1.0025718728027997</c:v>
                      </c:pt>
                      <c:pt idx="127">
                        <c:v>1.0025718728027997</c:v>
                      </c:pt>
                      <c:pt idx="128">
                        <c:v>1.0025939625497224</c:v>
                      </c:pt>
                      <c:pt idx="129">
                        <c:v>1.0029598980645975</c:v>
                      </c:pt>
                      <c:pt idx="130">
                        <c:v>1.0022678049990967</c:v>
                      </c:pt>
                      <c:pt idx="131">
                        <c:v>1.0022852520507777</c:v>
                      </c:pt>
                      <c:pt idx="132">
                        <c:v>1.0022941628648327</c:v>
                      </c:pt>
                      <c:pt idx="133">
                        <c:v>1.0022941628648327</c:v>
                      </c:pt>
                      <c:pt idx="134">
                        <c:v>1.0022941628648327</c:v>
                      </c:pt>
                      <c:pt idx="135">
                        <c:v>1.0022661773875468</c:v>
                      </c:pt>
                      <c:pt idx="136">
                        <c:v>1.0020098121485921</c:v>
                      </c:pt>
                      <c:pt idx="137">
                        <c:v>1.0020098121485921</c:v>
                      </c:pt>
                      <c:pt idx="138">
                        <c:v>1.0020098121485921</c:v>
                      </c:pt>
                      <c:pt idx="139">
                        <c:v>1.0020098121485921</c:v>
                      </c:pt>
                      <c:pt idx="140">
                        <c:v>1.0020098121485921</c:v>
                      </c:pt>
                      <c:pt idx="141">
                        <c:v>1.0020098121485921</c:v>
                      </c:pt>
                      <c:pt idx="142">
                        <c:v>1.0018812021014916</c:v>
                      </c:pt>
                      <c:pt idx="143">
                        <c:v>1.0016232772391738</c:v>
                      </c:pt>
                      <c:pt idx="144">
                        <c:v>1.0019717872533407</c:v>
                      </c:pt>
                      <c:pt idx="145">
                        <c:v>1.0019081133654166</c:v>
                      </c:pt>
                      <c:pt idx="146">
                        <c:v>1.0018494870231482</c:v>
                      </c:pt>
                      <c:pt idx="147">
                        <c:v>1.0018494870231482</c:v>
                      </c:pt>
                      <c:pt idx="148">
                        <c:v>1.0018494870231482</c:v>
                      </c:pt>
                      <c:pt idx="149">
                        <c:v>1.0018493392450505</c:v>
                      </c:pt>
                      <c:pt idx="150">
                        <c:v>1.0017874317672026</c:v>
                      </c:pt>
                      <c:pt idx="151">
                        <c:v>1.0017743464784421</c:v>
                      </c:pt>
                      <c:pt idx="152">
                        <c:v>1.0017743464784421</c:v>
                      </c:pt>
                      <c:pt idx="153">
                        <c:v>1.0012189979259647</c:v>
                      </c:pt>
                      <c:pt idx="154">
                        <c:v>1.0012189979259647</c:v>
                      </c:pt>
                      <c:pt idx="155">
                        <c:v>1.0012189979259647</c:v>
                      </c:pt>
                      <c:pt idx="156">
                        <c:v>0.99986739789178303</c:v>
                      </c:pt>
                      <c:pt idx="157">
                        <c:v>0.99986003464280881</c:v>
                      </c:pt>
                      <c:pt idx="158">
                        <c:v>0.99997648173146447</c:v>
                      </c:pt>
                      <c:pt idx="159">
                        <c:v>1.0003249917456312</c:v>
                      </c:pt>
                      <c:pt idx="160">
                        <c:v>1.0003249917456312</c:v>
                      </c:pt>
                      <c:pt idx="161">
                        <c:v>1.0003249917456312</c:v>
                      </c:pt>
                      <c:pt idx="162">
                        <c:v>1.0003249917456312</c:v>
                      </c:pt>
                      <c:pt idx="163">
                        <c:v>1.0003249917456312</c:v>
                      </c:pt>
                      <c:pt idx="164">
                        <c:v>1.0003308074295247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F-719E-49FF-BB4F-DEEC0516611B}"/>
                  </c:ext>
                </c:extLst>
              </c15:ser>
            </c15:filteredLineSeries>
            <c15:filteredLineSeries>
              <c15:ser>
                <c:idx val="32"/>
                <c:order val="3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Data'!$AH$3</c15:sqref>
                        </c15:formulaRef>
                      </c:ext>
                    </c:extLst>
                    <c:strCache>
                      <c:ptCount val="1"/>
                      <c:pt idx="0">
                        <c:v>Indicated End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Data'!$AH$5:$AH$169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65"/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43010533.998772345</c:v>
                      </c:pt>
                      <c:pt idx="8">
                        <c:v>43010533.998772345</c:v>
                      </c:pt>
                      <c:pt idx="9">
                        <c:v>41898388.753525414</c:v>
                      </c:pt>
                      <c:pt idx="10">
                        <c:v>42896501.027113177</c:v>
                      </c:pt>
                      <c:pt idx="11">
                        <c:v>43585853.327983275</c:v>
                      </c:pt>
                      <c:pt idx="12">
                        <c:v>43406462.834638581</c:v>
                      </c:pt>
                      <c:pt idx="13">
                        <c:v>43215814.921715036</c:v>
                      </c:pt>
                      <c:pt idx="14">
                        <c:v>43215814.921715036</c:v>
                      </c:pt>
                      <c:pt idx="15">
                        <c:v>43484724.155047141</c:v>
                      </c:pt>
                      <c:pt idx="16">
                        <c:v>43305256.156231105</c:v>
                      </c:pt>
                      <c:pt idx="17">
                        <c:v>43339420.639858596</c:v>
                      </c:pt>
                      <c:pt idx="18">
                        <c:v>43169918.992538087</c:v>
                      </c:pt>
                      <c:pt idx="19">
                        <c:v>43444191.568003282</c:v>
                      </c:pt>
                      <c:pt idx="20">
                        <c:v>43303009.027273275</c:v>
                      </c:pt>
                      <c:pt idx="21">
                        <c:v>43303009.027273275</c:v>
                      </c:pt>
                      <c:pt idx="22">
                        <c:v>43577994.243551411</c:v>
                      </c:pt>
                      <c:pt idx="23">
                        <c:v>43822150.764652617</c:v>
                      </c:pt>
                      <c:pt idx="24">
                        <c:v>43183762.349034674</c:v>
                      </c:pt>
                      <c:pt idx="25">
                        <c:v>42710469.641873859</c:v>
                      </c:pt>
                      <c:pt idx="26">
                        <c:v>42786025.992033936</c:v>
                      </c:pt>
                      <c:pt idx="27">
                        <c:v>42644838.857951574</c:v>
                      </c:pt>
                      <c:pt idx="28">
                        <c:v>42644838.857951574</c:v>
                      </c:pt>
                      <c:pt idx="29">
                        <c:v>42909590.377409644</c:v>
                      </c:pt>
                      <c:pt idx="30">
                        <c:v>42868439.391949974</c:v>
                      </c:pt>
                      <c:pt idx="31">
                        <c:v>42936904.841002502</c:v>
                      </c:pt>
                      <c:pt idx="32">
                        <c:v>42969803.194891885</c:v>
                      </c:pt>
                      <c:pt idx="33">
                        <c:v>43403828.184909873</c:v>
                      </c:pt>
                      <c:pt idx="34">
                        <c:v>43221095.593798399</c:v>
                      </c:pt>
                      <c:pt idx="35">
                        <c:v>43221095.593798399</c:v>
                      </c:pt>
                      <c:pt idx="36">
                        <c:v>43364506.353871793</c:v>
                      </c:pt>
                      <c:pt idx="37">
                        <c:v>43089709.453647085</c:v>
                      </c:pt>
                      <c:pt idx="38">
                        <c:v>42969050.704538696</c:v>
                      </c:pt>
                      <c:pt idx="39">
                        <c:v>42903192.482316695</c:v>
                      </c:pt>
                      <c:pt idx="40">
                        <c:v>43131693.322533585</c:v>
                      </c:pt>
                      <c:pt idx="41">
                        <c:v>42898750.693301916</c:v>
                      </c:pt>
                      <c:pt idx="42">
                        <c:v>42898750.693301916</c:v>
                      </c:pt>
                      <c:pt idx="43">
                        <c:v>43112120.735898621</c:v>
                      </c:pt>
                      <c:pt idx="44">
                        <c:v>42907069.541831963</c:v>
                      </c:pt>
                      <c:pt idx="45">
                        <c:v>42908657.6857315</c:v>
                      </c:pt>
                      <c:pt idx="46">
                        <c:v>43012531.085794397</c:v>
                      </c:pt>
                      <c:pt idx="47">
                        <c:v>42907894.578822158</c:v>
                      </c:pt>
                      <c:pt idx="48">
                        <c:v>42808974.366136521</c:v>
                      </c:pt>
                      <c:pt idx="49">
                        <c:v>42808974.366136521</c:v>
                      </c:pt>
                      <c:pt idx="50">
                        <c:v>42990265.147472255</c:v>
                      </c:pt>
                      <c:pt idx="51">
                        <c:v>42791576.848982356</c:v>
                      </c:pt>
                      <c:pt idx="52">
                        <c:v>42435330.172041267</c:v>
                      </c:pt>
                      <c:pt idx="53">
                        <c:v>42383099.857778132</c:v>
                      </c:pt>
                      <c:pt idx="54">
                        <c:v>42605468.059289955</c:v>
                      </c:pt>
                      <c:pt idx="55">
                        <c:v>42664182.068988428</c:v>
                      </c:pt>
                      <c:pt idx="56">
                        <c:v>42664182.068988428</c:v>
                      </c:pt>
                      <c:pt idx="57">
                        <c:v>42664182.068988428</c:v>
                      </c:pt>
                      <c:pt idx="58">
                        <c:v>42555769.848850951</c:v>
                      </c:pt>
                      <c:pt idx="59">
                        <c:v>42455548.326051176</c:v>
                      </c:pt>
                      <c:pt idx="60">
                        <c:v>42547350.636691377</c:v>
                      </c:pt>
                      <c:pt idx="61">
                        <c:v>42646870.821014315</c:v>
                      </c:pt>
                      <c:pt idx="62">
                        <c:v>42637226.38972348</c:v>
                      </c:pt>
                      <c:pt idx="63">
                        <c:v>42637226.38972348</c:v>
                      </c:pt>
                      <c:pt idx="64">
                        <c:v>42535586.994987398</c:v>
                      </c:pt>
                      <c:pt idx="65">
                        <c:v>42429085.069583781</c:v>
                      </c:pt>
                      <c:pt idx="66">
                        <c:v>42431442.940843455</c:v>
                      </c:pt>
                      <c:pt idx="67">
                        <c:v>42551516.681380041</c:v>
                      </c:pt>
                      <c:pt idx="68">
                        <c:v>42636928.500568114</c:v>
                      </c:pt>
                      <c:pt idx="69">
                        <c:v>42734225.871281587</c:v>
                      </c:pt>
                      <c:pt idx="70">
                        <c:v>42734225.871281587</c:v>
                      </c:pt>
                      <c:pt idx="71">
                        <c:v>42077357.586255707</c:v>
                      </c:pt>
                      <c:pt idx="72">
                        <c:v>42632758.015913986</c:v>
                      </c:pt>
                      <c:pt idx="73">
                        <c:v>42276784.211367458</c:v>
                      </c:pt>
                      <c:pt idx="74">
                        <c:v>43604694.070476629</c:v>
                      </c:pt>
                      <c:pt idx="75">
                        <c:v>43025455.479013689</c:v>
                      </c:pt>
                      <c:pt idx="76">
                        <c:v>43022953.119916685</c:v>
                      </c:pt>
                      <c:pt idx="77">
                        <c:v>43022953.119916685</c:v>
                      </c:pt>
                      <c:pt idx="78">
                        <c:v>43063620.04237283</c:v>
                      </c:pt>
                      <c:pt idx="79">
                        <c:v>43118426.654315375</c:v>
                      </c:pt>
                      <c:pt idx="80">
                        <c:v>43098226.361553632</c:v>
                      </c:pt>
                      <c:pt idx="81">
                        <c:v>43053334.228116505</c:v>
                      </c:pt>
                      <c:pt idx="82">
                        <c:v>43056018.750583895</c:v>
                      </c:pt>
                      <c:pt idx="83">
                        <c:v>43082355.315196946</c:v>
                      </c:pt>
                      <c:pt idx="84">
                        <c:v>43082355.315196946</c:v>
                      </c:pt>
                      <c:pt idx="85">
                        <c:v>43082355.315196946</c:v>
                      </c:pt>
                      <c:pt idx="86">
                        <c:v>43079674.245724909</c:v>
                      </c:pt>
                      <c:pt idx="87">
                        <c:v>43122659.908242248</c:v>
                      </c:pt>
                      <c:pt idx="88">
                        <c:v>43128021.981413461</c:v>
                      </c:pt>
                      <c:pt idx="89">
                        <c:v>43380738.859054379</c:v>
                      </c:pt>
                      <c:pt idx="90">
                        <c:v>43747743.047892511</c:v>
                      </c:pt>
                      <c:pt idx="91">
                        <c:v>43747743.047892511</c:v>
                      </c:pt>
                      <c:pt idx="92">
                        <c:v>43412427.401722416</c:v>
                      </c:pt>
                      <c:pt idx="93">
                        <c:v>43371605.67688404</c:v>
                      </c:pt>
                      <c:pt idx="94">
                        <c:v>43703912.742146105</c:v>
                      </c:pt>
                      <c:pt idx="95">
                        <c:v>43703399.396982916</c:v>
                      </c:pt>
                      <c:pt idx="96">
                        <c:v>43443205.987856291</c:v>
                      </c:pt>
                      <c:pt idx="97">
                        <c:v>43452614.459768891</c:v>
                      </c:pt>
                      <c:pt idx="98">
                        <c:v>43452614.459768891</c:v>
                      </c:pt>
                      <c:pt idx="99">
                        <c:v>43452614.609202862</c:v>
                      </c:pt>
                      <c:pt idx="100">
                        <c:v>43451124.841660507</c:v>
                      </c:pt>
                      <c:pt idx="101">
                        <c:v>43465619.940095052</c:v>
                      </c:pt>
                      <c:pt idx="102">
                        <c:v>43493960.749155551</c:v>
                      </c:pt>
                      <c:pt idx="103">
                        <c:v>43520564.316343918</c:v>
                      </c:pt>
                      <c:pt idx="104">
                        <c:v>43521437.014216803</c:v>
                      </c:pt>
                      <c:pt idx="105">
                        <c:v>43521437.014216803</c:v>
                      </c:pt>
                      <c:pt idx="106">
                        <c:v>43486260.645092875</c:v>
                      </c:pt>
                      <c:pt idx="107">
                        <c:v>43495656.724501818</c:v>
                      </c:pt>
                      <c:pt idx="108">
                        <c:v>43495691.426641583</c:v>
                      </c:pt>
                      <c:pt idx="109">
                        <c:v>43504325.33621408</c:v>
                      </c:pt>
                      <c:pt idx="110">
                        <c:v>43465126.983617894</c:v>
                      </c:pt>
                      <c:pt idx="111">
                        <c:v>43465126.983617894</c:v>
                      </c:pt>
                      <c:pt idx="112">
                        <c:v>43465126.983617894</c:v>
                      </c:pt>
                      <c:pt idx="113">
                        <c:v>43457972.750113294</c:v>
                      </c:pt>
                      <c:pt idx="114">
                        <c:v>43454243.936711982</c:v>
                      </c:pt>
                      <c:pt idx="115">
                        <c:v>43452776.520182639</c:v>
                      </c:pt>
                      <c:pt idx="116">
                        <c:v>43468218.554116696</c:v>
                      </c:pt>
                      <c:pt idx="117">
                        <c:v>43367955.392587513</c:v>
                      </c:pt>
                      <c:pt idx="118">
                        <c:v>43371196.809376545</c:v>
                      </c:pt>
                      <c:pt idx="119">
                        <c:v>43371196.809376545</c:v>
                      </c:pt>
                      <c:pt idx="120">
                        <c:v>43368826.019010812</c:v>
                      </c:pt>
                      <c:pt idx="121">
                        <c:v>43292182.091228969</c:v>
                      </c:pt>
                      <c:pt idx="122">
                        <c:v>43286694.27557157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0-719E-49FF-BB4F-DEEC0516611B}"/>
                  </c:ext>
                </c:extLst>
              </c15:ser>
            </c15:filteredLineSeries>
            <c15:filteredLineSeries>
              <c15:ser>
                <c:idx val="33"/>
                <c:order val="3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Data'!$AI$3</c15:sqref>
                        </c15:formulaRef>
                      </c:ext>
                    </c:extLst>
                    <c:strCache>
                      <c:ptCount val="1"/>
                      <c:pt idx="0">
                        <c:v>Average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Data'!$AI$5:$AI$169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65"/>
                      <c:pt idx="11">
                        <c:v>42880362.221233308</c:v>
                      </c:pt>
                      <c:pt idx="12">
                        <c:v>42959547.988406561</c:v>
                      </c:pt>
                      <c:pt idx="13">
                        <c:v>43000604.17299509</c:v>
                      </c:pt>
                      <c:pt idx="14">
                        <c:v>43264089.406633019</c:v>
                      </c:pt>
                      <c:pt idx="15">
                        <c:v>43381734.032219812</c:v>
                      </c:pt>
                      <c:pt idx="16">
                        <c:v>43325614.597869381</c:v>
                      </c:pt>
                      <c:pt idx="17">
                        <c:v>43312206.158913389</c:v>
                      </c:pt>
                      <c:pt idx="18">
                        <c:v>43303026.973077998</c:v>
                      </c:pt>
                      <c:pt idx="19">
                        <c:v>43348702.302335642</c:v>
                      </c:pt>
                      <c:pt idx="20">
                        <c:v>43312359.276780874</c:v>
                      </c:pt>
                      <c:pt idx="21">
                        <c:v>43311909.850989297</c:v>
                      </c:pt>
                      <c:pt idx="22">
                        <c:v>43359624.571727857</c:v>
                      </c:pt>
                      <c:pt idx="23">
                        <c:v>43490070.926150769</c:v>
                      </c:pt>
                      <c:pt idx="24">
                        <c:v>43437985.082357049</c:v>
                      </c:pt>
                      <c:pt idx="25">
                        <c:v>43319477.205277167</c:v>
                      </c:pt>
                      <c:pt idx="26">
                        <c:v>43216080.598229304</c:v>
                      </c:pt>
                      <c:pt idx="27">
                        <c:v>43029449.521109328</c:v>
                      </c:pt>
                      <c:pt idx="28">
                        <c:v>42793987.139769122</c:v>
                      </c:pt>
                      <c:pt idx="29">
                        <c:v>42739152.745444119</c:v>
                      </c:pt>
                      <c:pt idx="30">
                        <c:v>42770746.695459343</c:v>
                      </c:pt>
                      <c:pt idx="31">
                        <c:v>42800922.465253055</c:v>
                      </c:pt>
                      <c:pt idx="32">
                        <c:v>42865915.33264111</c:v>
                      </c:pt>
                      <c:pt idx="33">
                        <c:v>43017713.198032774</c:v>
                      </c:pt>
                      <c:pt idx="34">
                        <c:v>43080014.241310522</c:v>
                      </c:pt>
                      <c:pt idx="35">
                        <c:v>43150545.481680214</c:v>
                      </c:pt>
                      <c:pt idx="36">
                        <c:v>43236065.784254067</c:v>
                      </c:pt>
                      <c:pt idx="37">
                        <c:v>43260047.03600511</c:v>
                      </c:pt>
                      <c:pt idx="38">
                        <c:v>43173091.539930873</c:v>
                      </c:pt>
                      <c:pt idx="39">
                        <c:v>43109510.917634532</c:v>
                      </c:pt>
                      <c:pt idx="40">
                        <c:v>43091630.463381574</c:v>
                      </c:pt>
                      <c:pt idx="41">
                        <c:v>42998479.331267595</c:v>
                      </c:pt>
                      <c:pt idx="42">
                        <c:v>42960287.579198562</c:v>
                      </c:pt>
                      <c:pt idx="43">
                        <c:v>42988901.585470542</c:v>
                      </c:pt>
                      <c:pt idx="44">
                        <c:v>42989676.997373596</c:v>
                      </c:pt>
                      <c:pt idx="45">
                        <c:v>42945069.870013185</c:v>
                      </c:pt>
                      <c:pt idx="46">
                        <c:v>42967825.948511675</c:v>
                      </c:pt>
                      <c:pt idx="47">
                        <c:v>42969654.725615725</c:v>
                      </c:pt>
                      <c:pt idx="48">
                        <c:v>42909025.451663308</c:v>
                      </c:pt>
                      <c:pt idx="49">
                        <c:v>42889406.416524217</c:v>
                      </c:pt>
                      <c:pt idx="50">
                        <c:v>42905727.908872373</c:v>
                      </c:pt>
                      <c:pt idx="51">
                        <c:v>42861537.061509967</c:v>
                      </c:pt>
                      <c:pt idx="52">
                        <c:v>42767024.180153787</c:v>
                      </c:pt>
                      <c:pt idx="53">
                        <c:v>42681849.278482109</c:v>
                      </c:pt>
                      <c:pt idx="54">
                        <c:v>42641148.017112799</c:v>
                      </c:pt>
                      <c:pt idx="55">
                        <c:v>42575931.401416026</c:v>
                      </c:pt>
                      <c:pt idx="56">
                        <c:v>42550452.445417248</c:v>
                      </c:pt>
                      <c:pt idx="57">
                        <c:v>42596222.824806675</c:v>
                      </c:pt>
                      <c:pt idx="58">
                        <c:v>42630756.823021233</c:v>
                      </c:pt>
                      <c:pt idx="59">
                        <c:v>42600772.876373485</c:v>
                      </c:pt>
                      <c:pt idx="60">
                        <c:v>42577406.589914069</c:v>
                      </c:pt>
                      <c:pt idx="61">
                        <c:v>42573944.340319246</c:v>
                      </c:pt>
                      <c:pt idx="62">
                        <c:v>42568553.204466261</c:v>
                      </c:pt>
                      <c:pt idx="63">
                        <c:v>42584844.512640759</c:v>
                      </c:pt>
                      <c:pt idx="64">
                        <c:v>42600852.246428005</c:v>
                      </c:pt>
                      <c:pt idx="65">
                        <c:v>42577199.133006491</c:v>
                      </c:pt>
                      <c:pt idx="66">
                        <c:v>42534113.556972317</c:v>
                      </c:pt>
                      <c:pt idx="67">
                        <c:v>42516971.615303628</c:v>
                      </c:pt>
                      <c:pt idx="68">
                        <c:v>42516912.037472561</c:v>
                      </c:pt>
                      <c:pt idx="69">
                        <c:v>42556639.8127314</c:v>
                      </c:pt>
                      <c:pt idx="70">
                        <c:v>42617667.973070964</c:v>
                      </c:pt>
                      <c:pt idx="71">
                        <c:v>42546850.90215341</c:v>
                      </c:pt>
                      <c:pt idx="72">
                        <c:v>42563099.169060193</c:v>
                      </c:pt>
                      <c:pt idx="73">
                        <c:v>42491070.311220065</c:v>
                      </c:pt>
                      <c:pt idx="74">
                        <c:v>42665163.951059073</c:v>
                      </c:pt>
                      <c:pt idx="75">
                        <c:v>42723409.872605488</c:v>
                      </c:pt>
                      <c:pt idx="76">
                        <c:v>42912528.979337685</c:v>
                      </c:pt>
                      <c:pt idx="77">
                        <c:v>42990568.000138223</c:v>
                      </c:pt>
                      <c:pt idx="78">
                        <c:v>43147935.166339301</c:v>
                      </c:pt>
                      <c:pt idx="79">
                        <c:v>43050681.683107056</c:v>
                      </c:pt>
                      <c:pt idx="80">
                        <c:v>43065235.859615043</c:v>
                      </c:pt>
                      <c:pt idx="81">
                        <c:v>43071312.081255004</c:v>
                      </c:pt>
                      <c:pt idx="82">
                        <c:v>43077925.207388446</c:v>
                      </c:pt>
                      <c:pt idx="83">
                        <c:v>43081672.261953272</c:v>
                      </c:pt>
                      <c:pt idx="84">
                        <c:v>43074457.994129583</c:v>
                      </c:pt>
                      <c:pt idx="85">
                        <c:v>43071283.784858249</c:v>
                      </c:pt>
                      <c:pt idx="86">
                        <c:v>43076551.78837993</c:v>
                      </c:pt>
                      <c:pt idx="87">
                        <c:v>43089880.019911602</c:v>
                      </c:pt>
                      <c:pt idx="88">
                        <c:v>43099013.353154905</c:v>
                      </c:pt>
                      <c:pt idx="89">
                        <c:v>43158690.061926387</c:v>
                      </c:pt>
                      <c:pt idx="90">
                        <c:v>43291767.608465508</c:v>
                      </c:pt>
                      <c:pt idx="91">
                        <c:v>43425381.368899025</c:v>
                      </c:pt>
                      <c:pt idx="92">
                        <c:v>43483334.867595054</c:v>
                      </c:pt>
                      <c:pt idx="93">
                        <c:v>43532051.606689177</c:v>
                      </c:pt>
                      <c:pt idx="94">
                        <c:v>43596686.383307517</c:v>
                      </c:pt>
                      <c:pt idx="95">
                        <c:v>43587817.653125599</c:v>
                      </c:pt>
                      <c:pt idx="96">
                        <c:v>43526910.241118357</c:v>
                      </c:pt>
                      <c:pt idx="97">
                        <c:v>43534947.652727649</c:v>
                      </c:pt>
                      <c:pt idx="98">
                        <c:v>43551149.409304619</c:v>
                      </c:pt>
                      <c:pt idx="99">
                        <c:v>43500889.782715969</c:v>
                      </c:pt>
                      <c:pt idx="100">
                        <c:v>43450434.871651486</c:v>
                      </c:pt>
                      <c:pt idx="101">
                        <c:v>43454917.662099242</c:v>
                      </c:pt>
                      <c:pt idx="102">
                        <c:v>43463186.919976577</c:v>
                      </c:pt>
                      <c:pt idx="103">
                        <c:v>43476776.891291574</c:v>
                      </c:pt>
                      <c:pt idx="104">
                        <c:v>43490541.372294374</c:v>
                      </c:pt>
                      <c:pt idx="105">
                        <c:v>43504603.806805626</c:v>
                      </c:pt>
                      <c:pt idx="106">
                        <c:v>43508731.947805189</c:v>
                      </c:pt>
                      <c:pt idx="107">
                        <c:v>43509071.142874442</c:v>
                      </c:pt>
                      <c:pt idx="108">
                        <c:v>43504096.564933978</c:v>
                      </c:pt>
                      <c:pt idx="109">
                        <c:v>43500674.229333438</c:v>
                      </c:pt>
                      <c:pt idx="110">
                        <c:v>43489412.22321365</c:v>
                      </c:pt>
                      <c:pt idx="111">
                        <c:v>43485185.490918651</c:v>
                      </c:pt>
                      <c:pt idx="112">
                        <c:v>43479079.542741872</c:v>
                      </c:pt>
                      <c:pt idx="113">
                        <c:v>43471535.807436213</c:v>
                      </c:pt>
                      <c:pt idx="114">
                        <c:v>43461519.527535781</c:v>
                      </c:pt>
                      <c:pt idx="115">
                        <c:v>43459049.434848741</c:v>
                      </c:pt>
                      <c:pt idx="116">
                        <c:v>43459667.7489485</c:v>
                      </c:pt>
                      <c:pt idx="117">
                        <c:v>43440233.430742428</c:v>
                      </c:pt>
                      <c:pt idx="118">
                        <c:v>43422878.242595077</c:v>
                      </c:pt>
                      <c:pt idx="119">
                        <c:v>43406268.817127988</c:v>
                      </c:pt>
                      <c:pt idx="120">
                        <c:v>43389478.716893621</c:v>
                      </c:pt>
                      <c:pt idx="121">
                        <c:v>43354271.424316071</c:v>
                      </c:pt>
                      <c:pt idx="122">
                        <c:v>43338019.200912893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1-719E-49FF-BB4F-DEEC0516611B}"/>
                  </c:ext>
                </c:extLst>
              </c15:ser>
            </c15:filteredLineSeries>
            <c15:filteredLineSeries>
              <c15:ser>
                <c:idx val="34"/>
                <c:order val="3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Data'!$AJ$3</c15:sqref>
                        </c15:formulaRef>
                      </c:ext>
                    </c:extLst>
                    <c:strCache>
                      <c:ptCount val="1"/>
                      <c:pt idx="0">
                        <c:v>2023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Data'!$AJ$5:$AJ$169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65"/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234843.99877234548</c:v>
                      </c:pt>
                      <c:pt idx="8">
                        <c:v>234843.99877234548</c:v>
                      </c:pt>
                      <c:pt idx="9">
                        <c:v>-877301.24647458643</c:v>
                      </c:pt>
                      <c:pt idx="10">
                        <c:v>120811.02711317688</c:v>
                      </c:pt>
                      <c:pt idx="11">
                        <c:v>810163.32798327506</c:v>
                      </c:pt>
                      <c:pt idx="12">
                        <c:v>630772.83463858068</c:v>
                      </c:pt>
                      <c:pt idx="13">
                        <c:v>440124.92171503603</c:v>
                      </c:pt>
                      <c:pt idx="14">
                        <c:v>440124.92171503603</c:v>
                      </c:pt>
                      <c:pt idx="15">
                        <c:v>709034.15504714102</c:v>
                      </c:pt>
                      <c:pt idx="16">
                        <c:v>529566.15623110533</c:v>
                      </c:pt>
                      <c:pt idx="17">
                        <c:v>563730.63985859603</c:v>
                      </c:pt>
                      <c:pt idx="18">
                        <c:v>394228.99253808707</c:v>
                      </c:pt>
                      <c:pt idx="19">
                        <c:v>668501.56800328195</c:v>
                      </c:pt>
                      <c:pt idx="20">
                        <c:v>527319.02727327496</c:v>
                      </c:pt>
                      <c:pt idx="21">
                        <c:v>527319.02727327496</c:v>
                      </c:pt>
                      <c:pt idx="22">
                        <c:v>802304.24355141073</c:v>
                      </c:pt>
                      <c:pt idx="23">
                        <c:v>1046460.7646526173</c:v>
                      </c:pt>
                      <c:pt idx="24">
                        <c:v>408072.34903467447</c:v>
                      </c:pt>
                      <c:pt idx="25">
                        <c:v>-65220.358126141131</c:v>
                      </c:pt>
                      <c:pt idx="26">
                        <c:v>10335.992033936083</c:v>
                      </c:pt>
                      <c:pt idx="27">
                        <c:v>-130851.14204842597</c:v>
                      </c:pt>
                      <c:pt idx="28">
                        <c:v>-130851.14204842597</c:v>
                      </c:pt>
                      <c:pt idx="29">
                        <c:v>133900.37740964442</c:v>
                      </c:pt>
                      <c:pt idx="30">
                        <c:v>92749.391949974</c:v>
                      </c:pt>
                      <c:pt idx="31">
                        <c:v>161214.84100250155</c:v>
                      </c:pt>
                      <c:pt idx="32">
                        <c:v>194113.19489188492</c:v>
                      </c:pt>
                      <c:pt idx="33">
                        <c:v>628138.18490987271</c:v>
                      </c:pt>
                      <c:pt idx="34">
                        <c:v>445405.59379839897</c:v>
                      </c:pt>
                      <c:pt idx="35">
                        <c:v>445405.59379839897</c:v>
                      </c:pt>
                      <c:pt idx="36">
                        <c:v>588816.35387179255</c:v>
                      </c:pt>
                      <c:pt idx="37">
                        <c:v>314019.45364708453</c:v>
                      </c:pt>
                      <c:pt idx="38">
                        <c:v>193360.70453869551</c:v>
                      </c:pt>
                      <c:pt idx="39">
                        <c:v>127502.48231669515</c:v>
                      </c:pt>
                      <c:pt idx="40">
                        <c:v>356003.32253358513</c:v>
                      </c:pt>
                      <c:pt idx="41">
                        <c:v>123060.69330191612</c:v>
                      </c:pt>
                      <c:pt idx="42">
                        <c:v>123060.69330191612</c:v>
                      </c:pt>
                      <c:pt idx="43">
                        <c:v>336430.73589862138</c:v>
                      </c:pt>
                      <c:pt idx="44">
                        <c:v>131379.54183196276</c:v>
                      </c:pt>
                      <c:pt idx="45">
                        <c:v>132967.68573150039</c:v>
                      </c:pt>
                      <c:pt idx="46">
                        <c:v>236841.0857943967</c:v>
                      </c:pt>
                      <c:pt idx="47">
                        <c:v>132204.57882215828</c:v>
                      </c:pt>
                      <c:pt idx="48">
                        <c:v>33284.366136521101</c:v>
                      </c:pt>
                      <c:pt idx="49">
                        <c:v>33284.366136521101</c:v>
                      </c:pt>
                      <c:pt idx="50">
                        <c:v>214575.14747225493</c:v>
                      </c:pt>
                      <c:pt idx="51">
                        <c:v>15886.848982356489</c:v>
                      </c:pt>
                      <c:pt idx="52">
                        <c:v>-340359.82795873284</c:v>
                      </c:pt>
                      <c:pt idx="53">
                        <c:v>-392590.14222186804</c:v>
                      </c:pt>
                      <c:pt idx="54">
                        <c:v>-170221.9407100454</c:v>
                      </c:pt>
                      <c:pt idx="55">
                        <c:v>-111507.93101157248</c:v>
                      </c:pt>
                      <c:pt idx="56">
                        <c:v>-111507.93101157248</c:v>
                      </c:pt>
                      <c:pt idx="57">
                        <c:v>-111507.93101157248</c:v>
                      </c:pt>
                      <c:pt idx="58">
                        <c:v>-219920.1511490494</c:v>
                      </c:pt>
                      <c:pt idx="59">
                        <c:v>-320141.67394882441</c:v>
                      </c:pt>
                      <c:pt idx="60">
                        <c:v>-228339.36330862343</c:v>
                      </c:pt>
                      <c:pt idx="61">
                        <c:v>-128819.17898568511</c:v>
                      </c:pt>
                      <c:pt idx="62">
                        <c:v>-138463.61027652025</c:v>
                      </c:pt>
                      <c:pt idx="63">
                        <c:v>-138463.61027652025</c:v>
                      </c:pt>
                      <c:pt idx="64">
                        <c:v>-240103.00501260161</c:v>
                      </c:pt>
                      <c:pt idx="65">
                        <c:v>-346604.93041621894</c:v>
                      </c:pt>
                      <c:pt idx="66">
                        <c:v>-344247.05915654451</c:v>
                      </c:pt>
                      <c:pt idx="67">
                        <c:v>-224173.31861995906</c:v>
                      </c:pt>
                      <c:pt idx="68">
                        <c:v>-138761.49943188578</c:v>
                      </c:pt>
                      <c:pt idx="69">
                        <c:v>-41464.128718413413</c:v>
                      </c:pt>
                      <c:pt idx="70">
                        <c:v>-41464.128718413413</c:v>
                      </c:pt>
                      <c:pt idx="71">
                        <c:v>-698332.41374429315</c:v>
                      </c:pt>
                      <c:pt idx="72">
                        <c:v>-142931.98408601433</c:v>
                      </c:pt>
                      <c:pt idx="73">
                        <c:v>-498905.78863254189</c:v>
                      </c:pt>
                      <c:pt idx="74">
                        <c:v>829004.07047662884</c:v>
                      </c:pt>
                      <c:pt idx="75">
                        <c:v>249765.47901368886</c:v>
                      </c:pt>
                      <c:pt idx="76">
                        <c:v>247263.11991668493</c:v>
                      </c:pt>
                      <c:pt idx="77">
                        <c:v>247263.11991668493</c:v>
                      </c:pt>
                      <c:pt idx="78">
                        <c:v>287930.04237283021</c:v>
                      </c:pt>
                      <c:pt idx="79">
                        <c:v>342736.65431537479</c:v>
                      </c:pt>
                      <c:pt idx="80">
                        <c:v>322536.36155363172</c:v>
                      </c:pt>
                      <c:pt idx="81">
                        <c:v>277644.22811650485</c:v>
                      </c:pt>
                      <c:pt idx="82">
                        <c:v>280328.75058389455</c:v>
                      </c:pt>
                      <c:pt idx="83">
                        <c:v>306665.31519694626</c:v>
                      </c:pt>
                      <c:pt idx="84">
                        <c:v>306665.31519694626</c:v>
                      </c:pt>
                      <c:pt idx="85">
                        <c:v>306665.31519694626</c:v>
                      </c:pt>
                      <c:pt idx="86">
                        <c:v>303984.24572490901</c:v>
                      </c:pt>
                      <c:pt idx="87">
                        <c:v>346969.908242248</c:v>
                      </c:pt>
                      <c:pt idx="88">
                        <c:v>352331.98141346127</c:v>
                      </c:pt>
                      <c:pt idx="89">
                        <c:v>605048.85905437917</c:v>
                      </c:pt>
                      <c:pt idx="90">
                        <c:v>972053.04789251089</c:v>
                      </c:pt>
                      <c:pt idx="91">
                        <c:v>972053.04789251089</c:v>
                      </c:pt>
                      <c:pt idx="92">
                        <c:v>636737.40172241628</c:v>
                      </c:pt>
                      <c:pt idx="93">
                        <c:v>595915.67688404024</c:v>
                      </c:pt>
                      <c:pt idx="94">
                        <c:v>928222.74214610457</c:v>
                      </c:pt>
                      <c:pt idx="95">
                        <c:v>927709.3969829157</c:v>
                      </c:pt>
                      <c:pt idx="96">
                        <c:v>667515.98785629123</c:v>
                      </c:pt>
                      <c:pt idx="97">
                        <c:v>676924.45976889133</c:v>
                      </c:pt>
                      <c:pt idx="98">
                        <c:v>676924.45976889133</c:v>
                      </c:pt>
                      <c:pt idx="99">
                        <c:v>676924.60920286179</c:v>
                      </c:pt>
                      <c:pt idx="100">
                        <c:v>675434.84166050702</c:v>
                      </c:pt>
                      <c:pt idx="101">
                        <c:v>689929.94009505212</c:v>
                      </c:pt>
                      <c:pt idx="102">
                        <c:v>718270.7491555512</c:v>
                      </c:pt>
                      <c:pt idx="103">
                        <c:v>744874.31634391844</c:v>
                      </c:pt>
                      <c:pt idx="104">
                        <c:v>745747.01421680301</c:v>
                      </c:pt>
                      <c:pt idx="105">
                        <c:v>745747.01421680301</c:v>
                      </c:pt>
                      <c:pt idx="106">
                        <c:v>710570.64509287477</c:v>
                      </c:pt>
                      <c:pt idx="107">
                        <c:v>719966.72450181842</c:v>
                      </c:pt>
                      <c:pt idx="108">
                        <c:v>720001.42664158344</c:v>
                      </c:pt>
                      <c:pt idx="109">
                        <c:v>728635.33621408045</c:v>
                      </c:pt>
                      <c:pt idx="110">
                        <c:v>689436.98361789435</c:v>
                      </c:pt>
                      <c:pt idx="111">
                        <c:v>689436.98361789435</c:v>
                      </c:pt>
                      <c:pt idx="112">
                        <c:v>689436.98361789435</c:v>
                      </c:pt>
                      <c:pt idx="113">
                        <c:v>682282.75011329353</c:v>
                      </c:pt>
                      <c:pt idx="114">
                        <c:v>678553.93671198189</c:v>
                      </c:pt>
                      <c:pt idx="115">
                        <c:v>677086.52018263936</c:v>
                      </c:pt>
                      <c:pt idx="116">
                        <c:v>692528.55411669612</c:v>
                      </c:pt>
                      <c:pt idx="117">
                        <c:v>592265.39258751273</c:v>
                      </c:pt>
                      <c:pt idx="118">
                        <c:v>595506.80937654525</c:v>
                      </c:pt>
                      <c:pt idx="119">
                        <c:v>595506.80937654525</c:v>
                      </c:pt>
                      <c:pt idx="120">
                        <c:v>593136.01901081204</c:v>
                      </c:pt>
                      <c:pt idx="121">
                        <c:v>516492.0912289694</c:v>
                      </c:pt>
                      <c:pt idx="122">
                        <c:v>511004.2755715698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2-719E-49FF-BB4F-DEEC0516611B}"/>
                  </c:ext>
                </c:extLst>
              </c15:ser>
            </c15:filteredLineSeries>
            <c15:filteredLineSeries>
              <c15:ser>
                <c:idx val="35"/>
                <c:order val="3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Data'!$AK$3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Data'!$AK$5:$AK$169</c15:sqref>
                        </c15:formulaRef>
                      </c:ext>
                    </c:extLst>
                    <c:numCache>
                      <c:formatCode>General</c:formatCode>
                      <c:ptCount val="165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3-719E-49FF-BB4F-DEEC0516611B}"/>
                  </c:ext>
                </c:extLst>
              </c15:ser>
            </c15:filteredLineSeries>
            <c15:filteredLineSeries>
              <c15:ser>
                <c:idx val="36"/>
                <c:order val="3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Data'!$AL$3</c15:sqref>
                        </c15:formulaRef>
                      </c:ext>
                    </c:extLst>
                    <c:strCache>
                      <c:ptCount val="1"/>
                      <c:pt idx="0">
                        <c:v>Compared to FINAL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Data'!$AL$5:$AL$169</c15:sqref>
                        </c15:formulaRef>
                      </c:ext>
                    </c:extLst>
                    <c:numCache>
                      <c:formatCode>0.0%</c:formatCode>
                      <c:ptCount val="165"/>
                      <c:pt idx="1">
                        <c:v>0</c:v>
                      </c:pt>
                      <c:pt idx="2">
                        <c:v>6.023737496317471E-3</c:v>
                      </c:pt>
                      <c:pt idx="3">
                        <c:v>1.7509793745857361E-2</c:v>
                      </c:pt>
                      <c:pt idx="4">
                        <c:v>2.4240893171767725E-2</c:v>
                      </c:pt>
                      <c:pt idx="5">
                        <c:v>2.9109730465839114E-2</c:v>
                      </c:pt>
                      <c:pt idx="6">
                        <c:v>2.9109730465839114E-2</c:v>
                      </c:pt>
                      <c:pt idx="7">
                        <c:v>2.9109730465839114E-2</c:v>
                      </c:pt>
                      <c:pt idx="8">
                        <c:v>3.6218829333219078E-2</c:v>
                      </c:pt>
                      <c:pt idx="9">
                        <c:v>4.0653385281501253E-2</c:v>
                      </c:pt>
                      <c:pt idx="10">
                        <c:v>4.4929834058603867E-2</c:v>
                      </c:pt>
                      <c:pt idx="11">
                        <c:v>5.0699945855079864E-2</c:v>
                      </c:pt>
                      <c:pt idx="12">
                        <c:v>5.5904245075640853E-2</c:v>
                      </c:pt>
                      <c:pt idx="13">
                        <c:v>5.5904245075640853E-2</c:v>
                      </c:pt>
                      <c:pt idx="14">
                        <c:v>5.5904245075640853E-2</c:v>
                      </c:pt>
                      <c:pt idx="15">
                        <c:v>6.5251275702255002E-2</c:v>
                      </c:pt>
                      <c:pt idx="16">
                        <c:v>7.0206075207992075E-2</c:v>
                      </c:pt>
                      <c:pt idx="17">
                        <c:v>7.5962946497392755E-2</c:v>
                      </c:pt>
                      <c:pt idx="18">
                        <c:v>8.4551084509876751E-2</c:v>
                      </c:pt>
                      <c:pt idx="19">
                        <c:v>9.0891827577119097E-2</c:v>
                      </c:pt>
                      <c:pt idx="20">
                        <c:v>9.0891827577119097E-2</c:v>
                      </c:pt>
                      <c:pt idx="21">
                        <c:v>9.0891827577119097E-2</c:v>
                      </c:pt>
                      <c:pt idx="22">
                        <c:v>0.10268110652436459</c:v>
                      </c:pt>
                      <c:pt idx="23">
                        <c:v>0.11001961600826957</c:v>
                      </c:pt>
                      <c:pt idx="24">
                        <c:v>0.12681704620297468</c:v>
                      </c:pt>
                      <c:pt idx="25">
                        <c:v>0.13555654028790978</c:v>
                      </c:pt>
                      <c:pt idx="26">
                        <c:v>0.14234422897605861</c:v>
                      </c:pt>
                      <c:pt idx="27">
                        <c:v>0.14234422897605861</c:v>
                      </c:pt>
                      <c:pt idx="28">
                        <c:v>0.14234422897605861</c:v>
                      </c:pt>
                      <c:pt idx="29">
                        <c:v>0.16070653968815132</c:v>
                      </c:pt>
                      <c:pt idx="30">
                        <c:v>0.17595145603191684</c:v>
                      </c:pt>
                      <c:pt idx="31">
                        <c:v>0.19142822133082235</c:v>
                      </c:pt>
                      <c:pt idx="32">
                        <c:v>0.20754271274876043</c:v>
                      </c:pt>
                      <c:pt idx="33">
                        <c:v>0.21935768815212997</c:v>
                      </c:pt>
                      <c:pt idx="34">
                        <c:v>0.21935768815212997</c:v>
                      </c:pt>
                      <c:pt idx="35">
                        <c:v>0.21935768815212997</c:v>
                      </c:pt>
                      <c:pt idx="36">
                        <c:v>0.25290105916303385</c:v>
                      </c:pt>
                      <c:pt idx="37">
                        <c:v>0.27359840082423975</c:v>
                      </c:pt>
                      <c:pt idx="38">
                        <c:v>0.30787757643051283</c:v>
                      </c:pt>
                      <c:pt idx="39">
                        <c:v>0.32952788311504072</c:v>
                      </c:pt>
                      <c:pt idx="40">
                        <c:v>0.35437286441631111</c:v>
                      </c:pt>
                      <c:pt idx="41">
                        <c:v>0.35437286441631111</c:v>
                      </c:pt>
                      <c:pt idx="42">
                        <c:v>0.35437286441631111</c:v>
                      </c:pt>
                      <c:pt idx="43">
                        <c:v>0.40360025078538425</c:v>
                      </c:pt>
                      <c:pt idx="44">
                        <c:v>0.43936850367193092</c:v>
                      </c:pt>
                      <c:pt idx="45">
                        <c:v>0.47226368710595645</c:v>
                      </c:pt>
                      <c:pt idx="46">
                        <c:v>0.51664003908024636</c:v>
                      </c:pt>
                      <c:pt idx="47">
                        <c:v>0.55956284901905973</c:v>
                      </c:pt>
                      <c:pt idx="48">
                        <c:v>0.55956284901905973</c:v>
                      </c:pt>
                      <c:pt idx="49">
                        <c:v>0.55956284901905973</c:v>
                      </c:pt>
                      <c:pt idx="50">
                        <c:v>0.69319582953849579</c:v>
                      </c:pt>
                      <c:pt idx="51">
                        <c:v>0.77740410426646045</c:v>
                      </c:pt>
                      <c:pt idx="52">
                        <c:v>0.792430517094873</c:v>
                      </c:pt>
                      <c:pt idx="53">
                        <c:v>0.80200225252920787</c:v>
                      </c:pt>
                      <c:pt idx="54">
                        <c:v>0.81308925249768549</c:v>
                      </c:pt>
                      <c:pt idx="55">
                        <c:v>0.81308925249768549</c:v>
                      </c:pt>
                      <c:pt idx="56">
                        <c:v>0.81308925249768549</c:v>
                      </c:pt>
                      <c:pt idx="57">
                        <c:v>0.81308925249768549</c:v>
                      </c:pt>
                      <c:pt idx="58">
                        <c:v>0.82703378648958537</c:v>
                      </c:pt>
                      <c:pt idx="59">
                        <c:v>0.83239544680717903</c:v>
                      </c:pt>
                      <c:pt idx="60">
                        <c:v>0.84402211673900274</c:v>
                      </c:pt>
                      <c:pt idx="61">
                        <c:v>0.85207665138692956</c:v>
                      </c:pt>
                      <c:pt idx="62">
                        <c:v>0.85207665138692956</c:v>
                      </c:pt>
                      <c:pt idx="63">
                        <c:v>0.85207665138692956</c:v>
                      </c:pt>
                      <c:pt idx="64">
                        <c:v>0.86474878414274348</c:v>
                      </c:pt>
                      <c:pt idx="65">
                        <c:v>0.87846423719668743</c:v>
                      </c:pt>
                      <c:pt idx="66">
                        <c:v>0.8877188464772745</c:v>
                      </c:pt>
                      <c:pt idx="67">
                        <c:v>0.89822375364938711</c:v>
                      </c:pt>
                      <c:pt idx="68">
                        <c:v>0.91063296325659371</c:v>
                      </c:pt>
                      <c:pt idx="69">
                        <c:v>0.91063296325659371</c:v>
                      </c:pt>
                      <c:pt idx="70">
                        <c:v>0.91063296325659371</c:v>
                      </c:pt>
                      <c:pt idx="71">
                        <c:v>0.93863857197315637</c:v>
                      </c:pt>
                      <c:pt idx="72">
                        <c:v>0.96446630430748448</c:v>
                      </c:pt>
                      <c:pt idx="73">
                        <c:v>0.96593664378675326</c:v>
                      </c:pt>
                      <c:pt idx="74">
                        <c:v>0.96641504459153571</c:v>
                      </c:pt>
                      <c:pt idx="75">
                        <c:v>0.96808740519705982</c:v>
                      </c:pt>
                      <c:pt idx="76">
                        <c:v>0.96808740519705982</c:v>
                      </c:pt>
                      <c:pt idx="77">
                        <c:v>0.96808740519705982</c:v>
                      </c:pt>
                      <c:pt idx="78">
                        <c:v>0.97001653178700542</c:v>
                      </c:pt>
                      <c:pt idx="79">
                        <c:v>0.97132013370024306</c:v>
                      </c:pt>
                      <c:pt idx="80">
                        <c:v>0.97265265958431202</c:v>
                      </c:pt>
                      <c:pt idx="81">
                        <c:v>0.97432726456969787</c:v>
                      </c:pt>
                      <c:pt idx="82">
                        <c:v>0.97647553171148427</c:v>
                      </c:pt>
                      <c:pt idx="83">
                        <c:v>0.97647553171148427</c:v>
                      </c:pt>
                      <c:pt idx="84">
                        <c:v>0.97647553171148427</c:v>
                      </c:pt>
                      <c:pt idx="85">
                        <c:v>0.97849155644104879</c:v>
                      </c:pt>
                      <c:pt idx="86">
                        <c:v>0.97893041762507627</c:v>
                      </c:pt>
                      <c:pt idx="87">
                        <c:v>0.98198692177277469</c:v>
                      </c:pt>
                      <c:pt idx="88">
                        <c:v>0.99037413006183039</c:v>
                      </c:pt>
                      <c:pt idx="89">
                        <c:v>0.99198803160168336</c:v>
                      </c:pt>
                      <c:pt idx="90">
                        <c:v>0.99198803160168336</c:v>
                      </c:pt>
                      <c:pt idx="91">
                        <c:v>0.99198803160168336</c:v>
                      </c:pt>
                      <c:pt idx="92">
                        <c:v>0.99198803160168336</c:v>
                      </c:pt>
                      <c:pt idx="93">
                        <c:v>0.99300969830352681</c:v>
                      </c:pt>
                      <c:pt idx="94">
                        <c:v>0.9931732447862569</c:v>
                      </c:pt>
                      <c:pt idx="95">
                        <c:v>0.99312483437468235</c:v>
                      </c:pt>
                      <c:pt idx="96">
                        <c:v>0.99329573153498596</c:v>
                      </c:pt>
                      <c:pt idx="97">
                        <c:v>0.99329573153498596</c:v>
                      </c:pt>
                      <c:pt idx="98">
                        <c:v>0.99329573153498596</c:v>
                      </c:pt>
                      <c:pt idx="99">
                        <c:v>0.99401355723145746</c:v>
                      </c:pt>
                      <c:pt idx="100">
                        <c:v>0.99418230468224333</c:v>
                      </c:pt>
                      <c:pt idx="101">
                        <c:v>0.99412062605520013</c:v>
                      </c:pt>
                      <c:pt idx="102">
                        <c:v>0.99395978806792018</c:v>
                      </c:pt>
                      <c:pt idx="103">
                        <c:v>0.99486249904527246</c:v>
                      </c:pt>
                      <c:pt idx="104">
                        <c:v>0.99486249904527246</c:v>
                      </c:pt>
                      <c:pt idx="105">
                        <c:v>0.99486249904527246</c:v>
                      </c:pt>
                      <c:pt idx="106">
                        <c:v>0.99478256263948361</c:v>
                      </c:pt>
                      <c:pt idx="107">
                        <c:v>0.99489047656922358</c:v>
                      </c:pt>
                      <c:pt idx="108">
                        <c:v>0.9949656432829681</c:v>
                      </c:pt>
                      <c:pt idx="109">
                        <c:v>0.99570492066363736</c:v>
                      </c:pt>
                      <c:pt idx="110">
                        <c:v>0.99570492066363736</c:v>
                      </c:pt>
                      <c:pt idx="111">
                        <c:v>0.99570492066363736</c:v>
                      </c:pt>
                      <c:pt idx="112">
                        <c:v>0.99570492066363736</c:v>
                      </c:pt>
                      <c:pt idx="113">
                        <c:v>0.99624099648918285</c:v>
                      </c:pt>
                      <c:pt idx="114">
                        <c:v>0.99660565972699633</c:v>
                      </c:pt>
                      <c:pt idx="115">
                        <c:v>0.99666626593659347</c:v>
                      </c:pt>
                      <c:pt idx="116">
                        <c:v>0.99676891552815561</c:v>
                      </c:pt>
                      <c:pt idx="117">
                        <c:v>0.99669410491857746</c:v>
                      </c:pt>
                      <c:pt idx="118">
                        <c:v>0.99669410491857746</c:v>
                      </c:pt>
                      <c:pt idx="119">
                        <c:v>0.99669410491857746</c:v>
                      </c:pt>
                      <c:pt idx="120">
                        <c:v>0.99820299293042036</c:v>
                      </c:pt>
                      <c:pt idx="121">
                        <c:v>0.99820299293042036</c:v>
                      </c:pt>
                      <c:pt idx="122">
                        <c:v>0.99829056710352537</c:v>
                      </c:pt>
                      <c:pt idx="123">
                        <c:v>0.99865080212958646</c:v>
                      </c:pt>
                      <c:pt idx="124">
                        <c:v>0.99865080212958646</c:v>
                      </c:pt>
                      <c:pt idx="125">
                        <c:v>0.99865080212958646</c:v>
                      </c:pt>
                      <c:pt idx="126">
                        <c:v>0.99865080212958646</c:v>
                      </c:pt>
                      <c:pt idx="127">
                        <c:v>0.99910523594379641</c:v>
                      </c:pt>
                      <c:pt idx="128">
                        <c:v>0.9994095202834623</c:v>
                      </c:pt>
                      <c:pt idx="129">
                        <c:v>0.99944614924011888</c:v>
                      </c:pt>
                      <c:pt idx="130">
                        <c:v>0.99944614924011888</c:v>
                      </c:pt>
                      <c:pt idx="131">
                        <c:v>0.9998140284474758</c:v>
                      </c:pt>
                      <c:pt idx="132">
                        <c:v>0.9998140284474758</c:v>
                      </c:pt>
                      <c:pt idx="133">
                        <c:v>0.9998140284474758</c:v>
                      </c:pt>
                      <c:pt idx="134">
                        <c:v>0.9997860429701898</c:v>
                      </c:pt>
                      <c:pt idx="135">
                        <c:v>0.99978596292372002</c:v>
                      </c:pt>
                      <c:pt idx="136">
                        <c:v>0.99982870055487438</c:v>
                      </c:pt>
                      <c:pt idx="137">
                        <c:v>0.99982870055487438</c:v>
                      </c:pt>
                      <c:pt idx="138">
                        <c:v>0.99982870055487438</c:v>
                      </c:pt>
                      <c:pt idx="139">
                        <c:v>0.99982870055487438</c:v>
                      </c:pt>
                      <c:pt idx="140">
                        <c:v>0.99982870055487438</c:v>
                      </c:pt>
                      <c:pt idx="141">
                        <c:v>0.99982870055487438</c:v>
                      </c:pt>
                      <c:pt idx="142">
                        <c:v>0.99956737448727273</c:v>
                      </c:pt>
                      <c:pt idx="143">
                        <c:v>0.99963812325163282</c:v>
                      </c:pt>
                      <c:pt idx="144">
                        <c:v>0.99957444936370887</c:v>
                      </c:pt>
                      <c:pt idx="145">
                        <c:v>0.99954409635814634</c:v>
                      </c:pt>
                      <c:pt idx="146">
                        <c:v>0.99954409635814634</c:v>
                      </c:pt>
                      <c:pt idx="147">
                        <c:v>0.99954409635814634</c:v>
                      </c:pt>
                      <c:pt idx="148">
                        <c:v>0.99954394858004847</c:v>
                      </c:pt>
                      <c:pt idx="149">
                        <c:v>0.99954310578308392</c:v>
                      </c:pt>
                      <c:pt idx="150">
                        <c:v>0.9996501225253096</c:v>
                      </c:pt>
                      <c:pt idx="151">
                        <c:v>0.99965448428822978</c:v>
                      </c:pt>
                      <c:pt idx="152">
                        <c:v>0.99946509280160001</c:v>
                      </c:pt>
                      <c:pt idx="153">
                        <c:v>0.99946509280160001</c:v>
                      </c:pt>
                      <c:pt idx="154">
                        <c:v>0.99946509280160001</c:v>
                      </c:pt>
                      <c:pt idx="155">
                        <c:v>0.99947672416938749</c:v>
                      </c:pt>
                      <c:pt idx="156">
                        <c:v>0.99949262365598779</c:v>
                      </c:pt>
                      <c:pt idx="157">
                        <c:v>0.99962360995437771</c:v>
                      </c:pt>
                      <c:pt idx="158">
                        <c:v>0.99997211996854429</c:v>
                      </c:pt>
                      <c:pt idx="159">
                        <c:v>0.99997211996854429</c:v>
                      </c:pt>
                      <c:pt idx="160">
                        <c:v>0.99997211996854429</c:v>
                      </c:pt>
                      <c:pt idx="161">
                        <c:v>0.99997211996854429</c:v>
                      </c:pt>
                      <c:pt idx="162">
                        <c:v>0.99997211996854429</c:v>
                      </c:pt>
                      <c:pt idx="163">
                        <c:v>0.99997793565243798</c:v>
                      </c:pt>
                      <c:pt idx="164">
                        <c:v>0.99999563823707982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4-719E-49FF-BB4F-DEEC0516611B}"/>
                  </c:ext>
                </c:extLst>
              </c15:ser>
            </c15:filteredLineSeries>
            <c15:filteredLineSeries>
              <c15:ser>
                <c:idx val="37"/>
                <c:order val="3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Data'!$AM$3</c15:sqref>
                        </c15:formulaRef>
                      </c:ext>
                    </c:extLst>
                    <c:strCache>
                      <c:ptCount val="1"/>
                      <c:pt idx="0">
                        <c:v>Indicated End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Data'!$AM$5:$AM$169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65"/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597765.71696866571</c:v>
                      </c:pt>
                      <c:pt idx="10">
                        <c:v>14432044.177021138</c:v>
                      </c:pt>
                      <c:pt idx="11">
                        <c:v>15982846.457395364</c:v>
                      </c:pt>
                      <c:pt idx="12">
                        <c:v>17324838.188755333</c:v>
                      </c:pt>
                      <c:pt idx="13">
                        <c:v>17324838.188755333</c:v>
                      </c:pt>
                      <c:pt idx="14">
                        <c:v>17324838.188755333</c:v>
                      </c:pt>
                      <c:pt idx="15">
                        <c:v>20080556.830473099</c:v>
                      </c:pt>
                      <c:pt idx="16">
                        <c:v>22473016.121835478</c:v>
                      </c:pt>
                      <c:pt idx="17">
                        <c:v>23502041.354613274</c:v>
                      </c:pt>
                      <c:pt idx="18">
                        <c:v>23161685.285908282</c:v>
                      </c:pt>
                      <c:pt idx="19">
                        <c:v>24489629.808701798</c:v>
                      </c:pt>
                      <c:pt idx="20">
                        <c:v>24489629.808701798</c:v>
                      </c:pt>
                      <c:pt idx="21">
                        <c:v>24489629.808701798</c:v>
                      </c:pt>
                      <c:pt idx="22">
                        <c:v>25682678.140737135</c:v>
                      </c:pt>
                      <c:pt idx="23">
                        <c:v>28974345.263670024</c:v>
                      </c:pt>
                      <c:pt idx="24">
                        <c:v>26887904.600320335</c:v>
                      </c:pt>
                      <c:pt idx="25">
                        <c:v>27737310.512751039</c:v>
                      </c:pt>
                      <c:pt idx="26">
                        <c:v>29806159.761584722</c:v>
                      </c:pt>
                      <c:pt idx="27">
                        <c:v>29806159.761584722</c:v>
                      </c:pt>
                      <c:pt idx="28">
                        <c:v>29806159.761584722</c:v>
                      </c:pt>
                      <c:pt idx="29">
                        <c:v>34314724.408235043</c:v>
                      </c:pt>
                      <c:pt idx="30">
                        <c:v>34323223.667467192</c:v>
                      </c:pt>
                      <c:pt idx="31">
                        <c:v>36483704.970179789</c:v>
                      </c:pt>
                      <c:pt idx="32">
                        <c:v>36686545.141274661</c:v>
                      </c:pt>
                      <c:pt idx="33">
                        <c:v>37733597.485124789</c:v>
                      </c:pt>
                      <c:pt idx="34">
                        <c:v>37733597.485124789</c:v>
                      </c:pt>
                      <c:pt idx="35">
                        <c:v>37733597.485124789</c:v>
                      </c:pt>
                      <c:pt idx="36">
                        <c:v>37737926.21345821</c:v>
                      </c:pt>
                      <c:pt idx="37">
                        <c:v>38095508.959848329</c:v>
                      </c:pt>
                      <c:pt idx="38">
                        <c:v>38929586.749897994</c:v>
                      </c:pt>
                      <c:pt idx="39">
                        <c:v>39579190.467007555</c:v>
                      </c:pt>
                      <c:pt idx="40">
                        <c:v>40658472.464396782</c:v>
                      </c:pt>
                      <c:pt idx="41">
                        <c:v>40658472.464396782</c:v>
                      </c:pt>
                      <c:pt idx="42">
                        <c:v>40658472.464396782</c:v>
                      </c:pt>
                      <c:pt idx="43">
                        <c:v>41613241.18931447</c:v>
                      </c:pt>
                      <c:pt idx="44">
                        <c:v>41582940.532401197</c:v>
                      </c:pt>
                      <c:pt idx="45">
                        <c:v>42833729.232841678</c:v>
                      </c:pt>
                      <c:pt idx="46">
                        <c:v>42395526.949466482</c:v>
                      </c:pt>
                      <c:pt idx="47">
                        <c:v>42723404.907793842</c:v>
                      </c:pt>
                      <c:pt idx="48">
                        <c:v>42723404.907793842</c:v>
                      </c:pt>
                      <c:pt idx="49">
                        <c:v>42723404.907793842</c:v>
                      </c:pt>
                      <c:pt idx="50">
                        <c:v>42982671.995930336</c:v>
                      </c:pt>
                      <c:pt idx="51">
                        <c:v>43023404.09118288</c:v>
                      </c:pt>
                      <c:pt idx="52">
                        <c:v>43268458.647580057</c:v>
                      </c:pt>
                      <c:pt idx="53">
                        <c:v>43586169.016061381</c:v>
                      </c:pt>
                      <c:pt idx="54">
                        <c:v>43540410.45463305</c:v>
                      </c:pt>
                      <c:pt idx="55">
                        <c:v>43540410.45463305</c:v>
                      </c:pt>
                      <c:pt idx="56">
                        <c:v>43540410.45463305</c:v>
                      </c:pt>
                      <c:pt idx="57">
                        <c:v>43540410.45463305</c:v>
                      </c:pt>
                      <c:pt idx="58">
                        <c:v>43731041.936646976</c:v>
                      </c:pt>
                      <c:pt idx="59">
                        <c:v>43829548.047072947</c:v>
                      </c:pt>
                      <c:pt idx="60">
                        <c:v>43685344.908327512</c:v>
                      </c:pt>
                      <c:pt idx="61">
                        <c:v>43554502.602075726</c:v>
                      </c:pt>
                      <c:pt idx="62">
                        <c:v>43554502.602075726</c:v>
                      </c:pt>
                      <c:pt idx="63">
                        <c:v>43554502.602075726</c:v>
                      </c:pt>
                      <c:pt idx="64">
                        <c:v>43281817.027477659</c:v>
                      </c:pt>
                      <c:pt idx="65">
                        <c:v>43206908.662693515</c:v>
                      </c:pt>
                      <c:pt idx="66">
                        <c:v>43078542.256654665</c:v>
                      </c:pt>
                      <c:pt idx="67">
                        <c:v>42889530.212799989</c:v>
                      </c:pt>
                      <c:pt idx="68">
                        <c:v>42587651.957281798</c:v>
                      </c:pt>
                      <c:pt idx="69">
                        <c:v>42587651.957281798</c:v>
                      </c:pt>
                      <c:pt idx="70">
                        <c:v>42587651.957281798</c:v>
                      </c:pt>
                      <c:pt idx="71">
                        <c:v>41712981.118700214</c:v>
                      </c:pt>
                      <c:pt idx="72">
                        <c:v>43646551.011676781</c:v>
                      </c:pt>
                      <c:pt idx="73">
                        <c:v>42736011.999885693</c:v>
                      </c:pt>
                      <c:pt idx="74">
                        <c:v>42711640.543061063</c:v>
                      </c:pt>
                      <c:pt idx="75">
                        <c:v>42335417.00881584</c:v>
                      </c:pt>
                      <c:pt idx="76">
                        <c:v>42335417.00881584</c:v>
                      </c:pt>
                      <c:pt idx="77">
                        <c:v>42335417.00881584</c:v>
                      </c:pt>
                      <c:pt idx="78">
                        <c:v>42380207.607664518</c:v>
                      </c:pt>
                      <c:pt idx="79">
                        <c:v>42532906.059115559</c:v>
                      </c:pt>
                      <c:pt idx="80">
                        <c:v>42615382.368578218</c:v>
                      </c:pt>
                      <c:pt idx="81">
                        <c:v>42597194.504589446</c:v>
                      </c:pt>
                      <c:pt idx="82">
                        <c:v>42493819.509509362</c:v>
                      </c:pt>
                      <c:pt idx="83">
                        <c:v>42493819.509509362</c:v>
                      </c:pt>
                      <c:pt idx="84">
                        <c:v>42493819.509509362</c:v>
                      </c:pt>
                      <c:pt idx="85">
                        <c:v>42482160.143713385</c:v>
                      </c:pt>
                      <c:pt idx="86">
                        <c:v>42463115.101527505</c:v>
                      </c:pt>
                      <c:pt idx="87">
                        <c:v>42330945.635158531</c:v>
                      </c:pt>
                      <c:pt idx="88">
                        <c:v>41972456.406353049</c:v>
                      </c:pt>
                      <c:pt idx="89">
                        <c:v>42210130.229487486</c:v>
                      </c:pt>
                      <c:pt idx="90">
                        <c:v>42210130.229487486</c:v>
                      </c:pt>
                      <c:pt idx="91">
                        <c:v>42210130.229487486</c:v>
                      </c:pt>
                      <c:pt idx="92">
                        <c:v>41870657.383775555</c:v>
                      </c:pt>
                      <c:pt idx="93">
                        <c:v>42191967.582569979</c:v>
                      </c:pt>
                      <c:pt idx="94">
                        <c:v>42522934.665934324</c:v>
                      </c:pt>
                      <c:pt idx="95">
                        <c:v>42656272.941431098</c:v>
                      </c:pt>
                      <c:pt idx="96">
                        <c:v>42416218.717553228</c:v>
                      </c:pt>
                      <c:pt idx="97">
                        <c:v>42416218.717553228</c:v>
                      </c:pt>
                      <c:pt idx="98">
                        <c:v>42416218.717553228</c:v>
                      </c:pt>
                      <c:pt idx="99">
                        <c:v>42474434.772894122</c:v>
                      </c:pt>
                      <c:pt idx="100">
                        <c:v>42502728.001687303</c:v>
                      </c:pt>
                      <c:pt idx="101">
                        <c:v>42585150.866439521</c:v>
                      </c:pt>
                      <c:pt idx="102">
                        <c:v>42618904.978382602</c:v>
                      </c:pt>
                      <c:pt idx="103">
                        <c:v>42630978.955082707</c:v>
                      </c:pt>
                      <c:pt idx="104">
                        <c:v>42630978.955082707</c:v>
                      </c:pt>
                      <c:pt idx="105">
                        <c:v>42630978.955082707</c:v>
                      </c:pt>
                      <c:pt idx="106">
                        <c:v>42642756.722077176</c:v>
                      </c:pt>
                      <c:pt idx="107">
                        <c:v>42649282.819873959</c:v>
                      </c:pt>
                      <c:pt idx="108">
                        <c:v>42652999.424152538</c:v>
                      </c:pt>
                      <c:pt idx="109">
                        <c:v>42626956.469905928</c:v>
                      </c:pt>
                      <c:pt idx="110">
                        <c:v>42617526.015355453</c:v>
                      </c:pt>
                      <c:pt idx="111">
                        <c:v>42617526.015355453</c:v>
                      </c:pt>
                      <c:pt idx="112">
                        <c:v>42617526.015355453</c:v>
                      </c:pt>
                      <c:pt idx="113">
                        <c:v>42609704.689522795</c:v>
                      </c:pt>
                      <c:pt idx="114">
                        <c:v>42658607.991094448</c:v>
                      </c:pt>
                      <c:pt idx="115">
                        <c:v>42662151.266896658</c:v>
                      </c:pt>
                      <c:pt idx="116">
                        <c:v>42716819.7128608</c:v>
                      </c:pt>
                      <c:pt idx="117">
                        <c:v>42756950.853523284</c:v>
                      </c:pt>
                      <c:pt idx="118">
                        <c:v>42756950.853523284</c:v>
                      </c:pt>
                      <c:pt idx="119">
                        <c:v>42756950.853523284</c:v>
                      </c:pt>
                      <c:pt idx="120">
                        <c:v>42736139.003916577</c:v>
                      </c:pt>
                      <c:pt idx="121">
                        <c:v>42739291.669278517</c:v>
                      </c:pt>
                      <c:pt idx="122">
                        <c:v>42794813.121348113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5-719E-49FF-BB4F-DEEC0516611B}"/>
                  </c:ext>
                </c:extLst>
              </c15:ser>
            </c15:filteredLineSeries>
            <c15:filteredLineSeries>
              <c15:ser>
                <c:idx val="38"/>
                <c:order val="3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Data'!$AN$3</c15:sqref>
                        </c15:formulaRef>
                      </c:ext>
                    </c:extLst>
                    <c:strCache>
                      <c:ptCount val="1"/>
                      <c:pt idx="0">
                        <c:v>Average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Data'!$AN$5:$AN$169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65"/>
                      <c:pt idx="12">
                        <c:v>9667498.9080280997</c:v>
                      </c:pt>
                      <c:pt idx="13">
                        <c:v>13132466.545779167</c:v>
                      </c:pt>
                      <c:pt idx="14">
                        <c:v>16477881.040136501</c:v>
                      </c:pt>
                      <c:pt idx="15">
                        <c:v>17607583.570826892</c:v>
                      </c:pt>
                      <c:pt idx="16">
                        <c:v>18905617.503714912</c:v>
                      </c:pt>
                      <c:pt idx="17">
                        <c:v>20141058.1368865</c:v>
                      </c:pt>
                      <c:pt idx="18">
                        <c:v>21308427.556317091</c:v>
                      </c:pt>
                      <c:pt idx="19">
                        <c:v>22741385.880306385</c:v>
                      </c:pt>
                      <c:pt idx="20">
                        <c:v>23623200.475952126</c:v>
                      </c:pt>
                      <c:pt idx="21">
                        <c:v>24026523.213325389</c:v>
                      </c:pt>
                      <c:pt idx="22">
                        <c:v>24462650.570550162</c:v>
                      </c:pt>
                      <c:pt idx="23">
                        <c:v>25625182.566102512</c:v>
                      </c:pt>
                      <c:pt idx="24">
                        <c:v>26104837.524426218</c:v>
                      </c:pt>
                      <c:pt idx="25">
                        <c:v>26754373.665236067</c:v>
                      </c:pt>
                      <c:pt idx="26">
                        <c:v>27817679.655812651</c:v>
                      </c:pt>
                      <c:pt idx="27">
                        <c:v>28642375.979982167</c:v>
                      </c:pt>
                      <c:pt idx="28">
                        <c:v>28808738.879565109</c:v>
                      </c:pt>
                      <c:pt idx="29">
                        <c:v>30294102.841148049</c:v>
                      </c:pt>
                      <c:pt idx="30">
                        <c:v>31611285.47209128</c:v>
                      </c:pt>
                      <c:pt idx="31">
                        <c:v>32946794.513810296</c:v>
                      </c:pt>
                      <c:pt idx="32">
                        <c:v>34322871.589748278</c:v>
                      </c:pt>
                      <c:pt idx="33">
                        <c:v>35908359.134456292</c:v>
                      </c:pt>
                      <c:pt idx="34">
                        <c:v>36592133.749834247</c:v>
                      </c:pt>
                      <c:pt idx="35">
                        <c:v>37274208.513365768</c:v>
                      </c:pt>
                      <c:pt idx="36">
                        <c:v>37525052.762021452</c:v>
                      </c:pt>
                      <c:pt idx="37">
                        <c:v>37806845.525736175</c:v>
                      </c:pt>
                      <c:pt idx="38">
                        <c:v>38046043.378690824</c:v>
                      </c:pt>
                      <c:pt idx="39">
                        <c:v>38415161.975067377</c:v>
                      </c:pt>
                      <c:pt idx="40">
                        <c:v>39000136.97092177</c:v>
                      </c:pt>
                      <c:pt idx="41">
                        <c:v>39584246.221109487</c:v>
                      </c:pt>
                      <c:pt idx="42">
                        <c:v>40096838.922019176</c:v>
                      </c:pt>
                      <c:pt idx="43">
                        <c:v>40633569.809902474</c:v>
                      </c:pt>
                      <c:pt idx="44">
                        <c:v>41034319.822981201</c:v>
                      </c:pt>
                      <c:pt idx="45">
                        <c:v>41469371.176670179</c:v>
                      </c:pt>
                      <c:pt idx="46">
                        <c:v>41816782.073684119</c:v>
                      </c:pt>
                      <c:pt idx="47">
                        <c:v>42229768.562363535</c:v>
                      </c:pt>
                      <c:pt idx="48">
                        <c:v>42451801.306059405</c:v>
                      </c:pt>
                      <c:pt idx="49">
                        <c:v>42679894.181137942</c:v>
                      </c:pt>
                      <c:pt idx="50">
                        <c:v>42709682.73375567</c:v>
                      </c:pt>
                      <c:pt idx="51">
                        <c:v>42835258.162098952</c:v>
                      </c:pt>
                      <c:pt idx="52">
                        <c:v>42944268.910056189</c:v>
                      </c:pt>
                      <c:pt idx="53">
                        <c:v>43116821.731709696</c:v>
                      </c:pt>
                      <c:pt idx="54">
                        <c:v>43280222.841077544</c:v>
                      </c:pt>
                      <c:pt idx="55">
                        <c:v>43391770.532818086</c:v>
                      </c:pt>
                      <c:pt idx="56">
                        <c:v>43495171.805508122</c:v>
                      </c:pt>
                      <c:pt idx="57">
                        <c:v>43549562.166918717</c:v>
                      </c:pt>
                      <c:pt idx="58">
                        <c:v>43578536.751035832</c:v>
                      </c:pt>
                      <c:pt idx="59">
                        <c:v>43636364.269523814</c:v>
                      </c:pt>
                      <c:pt idx="60">
                        <c:v>43665351.160262711</c:v>
                      </c:pt>
                      <c:pt idx="61">
                        <c:v>43668169.589751244</c:v>
                      </c:pt>
                      <c:pt idx="62">
                        <c:v>43670988.019239776</c:v>
                      </c:pt>
                      <c:pt idx="63">
                        <c:v>43635680.152325526</c:v>
                      </c:pt>
                      <c:pt idx="64">
                        <c:v>43526133.948406473</c:v>
                      </c:pt>
                      <c:pt idx="65">
                        <c:v>43430446.699279666</c:v>
                      </c:pt>
                      <c:pt idx="66">
                        <c:v>43335254.630195461</c:v>
                      </c:pt>
                      <c:pt idx="67">
                        <c:v>43202260.152340308</c:v>
                      </c:pt>
                      <c:pt idx="68">
                        <c:v>43008890.023381524</c:v>
                      </c:pt>
                      <c:pt idx="69">
                        <c:v>42870057.009342358</c:v>
                      </c:pt>
                      <c:pt idx="70">
                        <c:v>42746205.668260008</c:v>
                      </c:pt>
                      <c:pt idx="71">
                        <c:v>42473093.440669119</c:v>
                      </c:pt>
                      <c:pt idx="72">
                        <c:v>42624497.600444481</c:v>
                      </c:pt>
                      <c:pt idx="73">
                        <c:v>42654169.608965255</c:v>
                      </c:pt>
                      <c:pt idx="74">
                        <c:v>42678967.326121114</c:v>
                      </c:pt>
                      <c:pt idx="75">
                        <c:v>42628520.336427912</c:v>
                      </c:pt>
                      <c:pt idx="76">
                        <c:v>42753007.514451042</c:v>
                      </c:pt>
                      <c:pt idx="77">
                        <c:v>42490780.713878855</c:v>
                      </c:pt>
                      <c:pt idx="78">
                        <c:v>42419619.835434623</c:v>
                      </c:pt>
                      <c:pt idx="79">
                        <c:v>42383872.938645519</c:v>
                      </c:pt>
                      <c:pt idx="80">
                        <c:v>42439866.010597996</c:v>
                      </c:pt>
                      <c:pt idx="81">
                        <c:v>42492221.509752713</c:v>
                      </c:pt>
                      <c:pt idx="82">
                        <c:v>42523902.009891421</c:v>
                      </c:pt>
                      <c:pt idx="83">
                        <c:v>42546624.390260383</c:v>
                      </c:pt>
                      <c:pt idx="84">
                        <c:v>42538807.080339149</c:v>
                      </c:pt>
                      <c:pt idx="85">
                        <c:v>42512162.635366186</c:v>
                      </c:pt>
                      <c:pt idx="86">
                        <c:v>42485346.754753798</c:v>
                      </c:pt>
                      <c:pt idx="87">
                        <c:v>42452771.979883626</c:v>
                      </c:pt>
                      <c:pt idx="88">
                        <c:v>42348499.359252371</c:v>
                      </c:pt>
                      <c:pt idx="89">
                        <c:v>42291761.503247991</c:v>
                      </c:pt>
                      <c:pt idx="90">
                        <c:v>42237355.520402804</c:v>
                      </c:pt>
                      <c:pt idx="91">
                        <c:v>42186758.545994803</c:v>
                      </c:pt>
                      <c:pt idx="92">
                        <c:v>42094700.895718209</c:v>
                      </c:pt>
                      <c:pt idx="93">
                        <c:v>42138603.130961604</c:v>
                      </c:pt>
                      <c:pt idx="94">
                        <c:v>42201164.018250965</c:v>
                      </c:pt>
                      <c:pt idx="95">
                        <c:v>42290392.560639694</c:v>
                      </c:pt>
                      <c:pt idx="96">
                        <c:v>42331610.258252837</c:v>
                      </c:pt>
                      <c:pt idx="97">
                        <c:v>42440722.525008373</c:v>
                      </c:pt>
                      <c:pt idx="98">
                        <c:v>42485572.752005026</c:v>
                      </c:pt>
                      <c:pt idx="99">
                        <c:v>42475872.773396984</c:v>
                      </c:pt>
                      <c:pt idx="100">
                        <c:v>42445163.785448216</c:v>
                      </c:pt>
                      <c:pt idx="101">
                        <c:v>42478950.21522548</c:v>
                      </c:pt>
                      <c:pt idx="102">
                        <c:v>42519487.467391349</c:v>
                      </c:pt>
                      <c:pt idx="103">
                        <c:v>42562439.51489725</c:v>
                      </c:pt>
                      <c:pt idx="104">
                        <c:v>42593748.351334974</c:v>
                      </c:pt>
                      <c:pt idx="105">
                        <c:v>42619398.542014048</c:v>
                      </c:pt>
                      <c:pt idx="106">
                        <c:v>42630919.713141583</c:v>
                      </c:pt>
                      <c:pt idx="107">
                        <c:v>42636995.281439848</c:v>
                      </c:pt>
                      <c:pt idx="108">
                        <c:v>42641399.375253819</c:v>
                      </c:pt>
                      <c:pt idx="109">
                        <c:v>42640594.878218457</c:v>
                      </c:pt>
                      <c:pt idx="110">
                        <c:v>42637904.290273011</c:v>
                      </c:pt>
                      <c:pt idx="111">
                        <c:v>42632858.148928665</c:v>
                      </c:pt>
                      <c:pt idx="112">
                        <c:v>42626506.788024962</c:v>
                      </c:pt>
                      <c:pt idx="113">
                        <c:v>42617847.841099016</c:v>
                      </c:pt>
                      <c:pt idx="114">
                        <c:v>42624178.145336717</c:v>
                      </c:pt>
                      <c:pt idx="115">
                        <c:v>42633103.19564496</c:v>
                      </c:pt>
                      <c:pt idx="116">
                        <c:v>42652961.935146026</c:v>
                      </c:pt>
                      <c:pt idx="117">
                        <c:v>42680846.902779594</c:v>
                      </c:pt>
                      <c:pt idx="118">
                        <c:v>42710296.13557969</c:v>
                      </c:pt>
                      <c:pt idx="119">
                        <c:v>42729964.708065465</c:v>
                      </c:pt>
                      <c:pt idx="120">
                        <c:v>42744762.255469441</c:v>
                      </c:pt>
                      <c:pt idx="121">
                        <c:v>42749256.646752991</c:v>
                      </c:pt>
                      <c:pt idx="122">
                        <c:v>42756829.100317955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6-719E-49FF-BB4F-DEEC0516611B}"/>
                  </c:ext>
                </c:extLst>
              </c15:ser>
            </c15:filteredLineSeries>
            <c15:filteredLineSeries>
              <c15:ser>
                <c:idx val="39"/>
                <c:order val="3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Data'!$AO$3</c15:sqref>
                        </c15:formulaRef>
                      </c:ext>
                    </c:extLst>
                    <c:strCache>
                      <c:ptCount val="1"/>
                      <c:pt idx="0">
                        <c:v>of Budget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Data'!$AO$5:$AO$169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65"/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-42775690</c:v>
                      </c:pt>
                      <c:pt idx="8">
                        <c:v>-42775690</c:v>
                      </c:pt>
                      <c:pt idx="9">
                        <c:v>-42177924.283031337</c:v>
                      </c:pt>
                      <c:pt idx="10">
                        <c:v>-28343645.822978862</c:v>
                      </c:pt>
                      <c:pt idx="11">
                        <c:v>-26792843.542604636</c:v>
                      </c:pt>
                      <c:pt idx="12">
                        <c:v>-25450851.811244667</c:v>
                      </c:pt>
                      <c:pt idx="13">
                        <c:v>-25450851.811244667</c:v>
                      </c:pt>
                      <c:pt idx="14">
                        <c:v>-25450851.811244667</c:v>
                      </c:pt>
                      <c:pt idx="15">
                        <c:v>-22695133.169526901</c:v>
                      </c:pt>
                      <c:pt idx="16">
                        <c:v>-20302673.878164522</c:v>
                      </c:pt>
                      <c:pt idx="17">
                        <c:v>-19273648.645386726</c:v>
                      </c:pt>
                      <c:pt idx="18">
                        <c:v>-19614004.714091718</c:v>
                      </c:pt>
                      <c:pt idx="19">
                        <c:v>-18286060.191298202</c:v>
                      </c:pt>
                      <c:pt idx="20">
                        <c:v>-18286060.191298202</c:v>
                      </c:pt>
                      <c:pt idx="21">
                        <c:v>-18286060.191298202</c:v>
                      </c:pt>
                      <c:pt idx="22">
                        <c:v>-17093011.859262865</c:v>
                      </c:pt>
                      <c:pt idx="23">
                        <c:v>-13801344.736329976</c:v>
                      </c:pt>
                      <c:pt idx="24">
                        <c:v>-15887785.399679665</c:v>
                      </c:pt>
                      <c:pt idx="25">
                        <c:v>-15038379.487248961</c:v>
                      </c:pt>
                      <c:pt idx="26">
                        <c:v>-12969530.238415278</c:v>
                      </c:pt>
                      <c:pt idx="27">
                        <c:v>-12969530.238415278</c:v>
                      </c:pt>
                      <c:pt idx="28">
                        <c:v>-12969530.238415278</c:v>
                      </c:pt>
                      <c:pt idx="29">
                        <c:v>-8460965.5917649567</c:v>
                      </c:pt>
                      <c:pt idx="30">
                        <c:v>-8452466.3325328082</c:v>
                      </c:pt>
                      <c:pt idx="31">
                        <c:v>-6291985.0298202112</c:v>
                      </c:pt>
                      <c:pt idx="32">
                        <c:v>-6089144.8587253392</c:v>
                      </c:pt>
                      <c:pt idx="33">
                        <c:v>-5042092.5148752108</c:v>
                      </c:pt>
                      <c:pt idx="34">
                        <c:v>-5042092.5148752108</c:v>
                      </c:pt>
                      <c:pt idx="35">
                        <c:v>-5042092.5148752108</c:v>
                      </c:pt>
                      <c:pt idx="36">
                        <c:v>-5037763.7865417898</c:v>
                      </c:pt>
                      <c:pt idx="37">
                        <c:v>-4680181.0401516706</c:v>
                      </c:pt>
                      <c:pt idx="38">
                        <c:v>-3846103.2501020059</c:v>
                      </c:pt>
                      <c:pt idx="39">
                        <c:v>-3196499.5329924449</c:v>
                      </c:pt>
                      <c:pt idx="40">
                        <c:v>-2117217.5356032178</c:v>
                      </c:pt>
                      <c:pt idx="41">
                        <c:v>-2117217.5356032178</c:v>
                      </c:pt>
                      <c:pt idx="42">
                        <c:v>-2117217.5356032178</c:v>
                      </c:pt>
                      <c:pt idx="43">
                        <c:v>-1162448.8106855303</c:v>
                      </c:pt>
                      <c:pt idx="44">
                        <c:v>-1192749.4675988033</c:v>
                      </c:pt>
                      <c:pt idx="45">
                        <c:v>58039.232841677964</c:v>
                      </c:pt>
                      <c:pt idx="46">
                        <c:v>-380163.0505335182</c:v>
                      </c:pt>
                      <c:pt idx="47">
                        <c:v>-52285.092206157744</c:v>
                      </c:pt>
                      <c:pt idx="48">
                        <c:v>-52285.092206157744</c:v>
                      </c:pt>
                      <c:pt idx="49">
                        <c:v>-52285.092206157744</c:v>
                      </c:pt>
                      <c:pt idx="50">
                        <c:v>206981.99593033642</c:v>
                      </c:pt>
                      <c:pt idx="51">
                        <c:v>247714.0911828801</c:v>
                      </c:pt>
                      <c:pt idx="52">
                        <c:v>492768.64758005738</c:v>
                      </c:pt>
                      <c:pt idx="53">
                        <c:v>810479.01606138051</c:v>
                      </c:pt>
                      <c:pt idx="54">
                        <c:v>764720.45463304967</c:v>
                      </c:pt>
                      <c:pt idx="55">
                        <c:v>764720.45463304967</c:v>
                      </c:pt>
                      <c:pt idx="56">
                        <c:v>764720.45463304967</c:v>
                      </c:pt>
                      <c:pt idx="57">
                        <c:v>764720.45463304967</c:v>
                      </c:pt>
                      <c:pt idx="58">
                        <c:v>955351.93664697558</c:v>
                      </c:pt>
                      <c:pt idx="59">
                        <c:v>1053858.047072947</c:v>
                      </c:pt>
                      <c:pt idx="60">
                        <c:v>909654.90832751244</c:v>
                      </c:pt>
                      <c:pt idx="61">
                        <c:v>778812.60207572579</c:v>
                      </c:pt>
                      <c:pt idx="62">
                        <c:v>778812.60207572579</c:v>
                      </c:pt>
                      <c:pt idx="63">
                        <c:v>778812.60207572579</c:v>
                      </c:pt>
                      <c:pt idx="64">
                        <c:v>506127.02747765929</c:v>
                      </c:pt>
                      <c:pt idx="65">
                        <c:v>431218.66269351542</c:v>
                      </c:pt>
                      <c:pt idx="66">
                        <c:v>302852.25665466487</c:v>
                      </c:pt>
                      <c:pt idx="67">
                        <c:v>113840.21279998869</c:v>
                      </c:pt>
                      <c:pt idx="68">
                        <c:v>-188038.04271820188</c:v>
                      </c:pt>
                      <c:pt idx="69">
                        <c:v>-188038.04271820188</c:v>
                      </c:pt>
                      <c:pt idx="70">
                        <c:v>-188038.04271820188</c:v>
                      </c:pt>
                      <c:pt idx="71">
                        <c:v>-1062708.8812997863</c:v>
                      </c:pt>
                      <c:pt idx="72">
                        <c:v>870861.01167678088</c:v>
                      </c:pt>
                      <c:pt idx="73">
                        <c:v>-39678.000114306808</c:v>
                      </c:pt>
                      <c:pt idx="74">
                        <c:v>-64049.456938937306</c:v>
                      </c:pt>
                      <c:pt idx="75">
                        <c:v>-440272.99118416011</c:v>
                      </c:pt>
                      <c:pt idx="76">
                        <c:v>-440272.99118416011</c:v>
                      </c:pt>
                      <c:pt idx="77">
                        <c:v>-440272.99118416011</c:v>
                      </c:pt>
                      <c:pt idx="78">
                        <c:v>-395482.39233548194</c:v>
                      </c:pt>
                      <c:pt idx="79">
                        <c:v>-242783.94088444114</c:v>
                      </c:pt>
                      <c:pt idx="80">
                        <c:v>-160307.63142178208</c:v>
                      </c:pt>
                      <c:pt idx="81">
                        <c:v>-178495.49541055411</c:v>
                      </c:pt>
                      <c:pt idx="82">
                        <c:v>-281870.49049063772</c:v>
                      </c:pt>
                      <c:pt idx="83">
                        <c:v>-281870.49049063772</c:v>
                      </c:pt>
                      <c:pt idx="84">
                        <c:v>-281870.49049063772</c:v>
                      </c:pt>
                      <c:pt idx="85">
                        <c:v>-293529.85628661513</c:v>
                      </c:pt>
                      <c:pt idx="86">
                        <c:v>-312574.89847249538</c:v>
                      </c:pt>
                      <c:pt idx="87">
                        <c:v>-444744.36484146863</c:v>
                      </c:pt>
                      <c:pt idx="88">
                        <c:v>-803233.59364695102</c:v>
                      </c:pt>
                      <c:pt idx="89">
                        <c:v>-565559.77051251382</c:v>
                      </c:pt>
                      <c:pt idx="90">
                        <c:v>-565559.77051251382</c:v>
                      </c:pt>
                      <c:pt idx="91">
                        <c:v>-565559.77051251382</c:v>
                      </c:pt>
                      <c:pt idx="92">
                        <c:v>-905032.6162244454</c:v>
                      </c:pt>
                      <c:pt idx="93">
                        <c:v>-583722.41743002087</c:v>
                      </c:pt>
                      <c:pt idx="94">
                        <c:v>-252755.33406567574</c:v>
                      </c:pt>
                      <c:pt idx="95">
                        <c:v>-119417.05856890231</c:v>
                      </c:pt>
                      <c:pt idx="96">
                        <c:v>-359471.28244677186</c:v>
                      </c:pt>
                      <c:pt idx="97">
                        <c:v>-359471.28244677186</c:v>
                      </c:pt>
                      <c:pt idx="98">
                        <c:v>-359471.28244677186</c:v>
                      </c:pt>
                      <c:pt idx="99">
                        <c:v>-301255.22710587829</c:v>
                      </c:pt>
                      <c:pt idx="100">
                        <c:v>-272961.99831269681</c:v>
                      </c:pt>
                      <c:pt idx="101">
                        <c:v>-190539.13356047869</c:v>
                      </c:pt>
                      <c:pt idx="102">
                        <c:v>-156785.02161739767</c:v>
                      </c:pt>
                      <c:pt idx="103">
                        <c:v>-144711.04491729289</c:v>
                      </c:pt>
                      <c:pt idx="104">
                        <c:v>-144711.04491729289</c:v>
                      </c:pt>
                      <c:pt idx="105">
                        <c:v>-144711.04491729289</c:v>
                      </c:pt>
                      <c:pt idx="106">
                        <c:v>-132933.27792282403</c:v>
                      </c:pt>
                      <c:pt idx="107">
                        <c:v>-126407.18012604117</c:v>
                      </c:pt>
                      <c:pt idx="108">
                        <c:v>-122690.57584746182</c:v>
                      </c:pt>
                      <c:pt idx="109">
                        <c:v>-148733.53009407222</c:v>
                      </c:pt>
                      <c:pt idx="110">
                        <c:v>-158163.9846445471</c:v>
                      </c:pt>
                      <c:pt idx="111">
                        <c:v>-158163.9846445471</c:v>
                      </c:pt>
                      <c:pt idx="112">
                        <c:v>-158163.9846445471</c:v>
                      </c:pt>
                      <c:pt idx="113">
                        <c:v>-165985.31047720462</c:v>
                      </c:pt>
                      <c:pt idx="114">
                        <c:v>-117082.00890555233</c:v>
                      </c:pt>
                      <c:pt idx="115">
                        <c:v>-113538.73310334235</c:v>
                      </c:pt>
                      <c:pt idx="116">
                        <c:v>-58870.287139199674</c:v>
                      </c:pt>
                      <c:pt idx="117">
                        <c:v>-18739.146476715803</c:v>
                      </c:pt>
                      <c:pt idx="118">
                        <c:v>-18739.146476715803</c:v>
                      </c:pt>
                      <c:pt idx="119">
                        <c:v>-18739.146476715803</c:v>
                      </c:pt>
                      <c:pt idx="120">
                        <c:v>-39550.996083423495</c:v>
                      </c:pt>
                      <c:pt idx="121">
                        <c:v>-36398.330721482635</c:v>
                      </c:pt>
                      <c:pt idx="122">
                        <c:v>19123.121348112822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7-719E-49FF-BB4F-DEEC0516611B}"/>
                  </c:ext>
                </c:extLst>
              </c15:ser>
            </c15:filteredLineSeries>
            <c15:filteredLineSeries>
              <c15:ser>
                <c:idx val="40"/>
                <c:order val="4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Data'!$AP$3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Data'!$AP$5:$AP$169</c15:sqref>
                        </c15:formulaRef>
                      </c:ext>
                    </c:extLst>
                    <c:numCache>
                      <c:formatCode>General</c:formatCode>
                      <c:ptCount val="165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8-719E-49FF-BB4F-DEEC0516611B}"/>
                  </c:ext>
                </c:extLst>
              </c15:ser>
            </c15:filteredLineSeries>
            <c15:filteredLineSeries>
              <c15:ser>
                <c:idx val="41"/>
                <c:order val="4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Data'!$AR$3</c15:sqref>
                        </c15:formulaRef>
                      </c:ext>
                    </c:extLst>
                    <c:strCache>
                      <c:ptCount val="1"/>
                      <c:pt idx="0">
                        <c:v>Variance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Data'!$AR$5:$AR$169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65"/>
                      <c:pt idx="5">
                        <c:v>0</c:v>
                      </c:pt>
                      <c:pt idx="6">
                        <c:v>0</c:v>
                      </c:pt>
                      <c:pt idx="7">
                        <c:v>-21270423.000613827</c:v>
                      </c:pt>
                      <c:pt idx="8">
                        <c:v>-21270423.000613827</c:v>
                      </c:pt>
                      <c:pt idx="9">
                        <c:v>-21527612.764752962</c:v>
                      </c:pt>
                      <c:pt idx="10">
                        <c:v>-14111417.397932842</c:v>
                      </c:pt>
                      <c:pt idx="11">
                        <c:v>-12991340.107310681</c:v>
                      </c:pt>
                      <c:pt idx="12">
                        <c:v>-12410039.488303043</c:v>
                      </c:pt>
                      <c:pt idx="13">
                        <c:v>-12505363.444764815</c:v>
                      </c:pt>
                      <c:pt idx="14">
                        <c:v>-12505363.444764815</c:v>
                      </c:pt>
                      <c:pt idx="15">
                        <c:v>-10993049.50723988</c:v>
                      </c:pt>
                      <c:pt idx="16">
                        <c:v>-9886553.8609667085</c:v>
                      </c:pt>
                      <c:pt idx="17">
                        <c:v>-9354959.0027640648</c:v>
                      </c:pt>
                      <c:pt idx="18">
                        <c:v>-9609887.8607768156</c:v>
                      </c:pt>
                      <c:pt idx="19">
                        <c:v>-8808779.3116474599</c:v>
                      </c:pt>
                      <c:pt idx="20">
                        <c:v>-8879370.5820124634</c:v>
                      </c:pt>
                      <c:pt idx="21">
                        <c:v>-8879370.5820124634</c:v>
                      </c:pt>
                      <c:pt idx="22">
                        <c:v>-8145353.8078557272</c:v>
                      </c:pt>
                      <c:pt idx="23">
                        <c:v>-6377441.9858386796</c:v>
                      </c:pt>
                      <c:pt idx="24">
                        <c:v>-7739856.525322495</c:v>
                      </c:pt>
                      <c:pt idx="25">
                        <c:v>-7551799.922687551</c:v>
                      </c:pt>
                      <c:pt idx="26">
                        <c:v>-6479597.1231906712</c:v>
                      </c:pt>
                      <c:pt idx="27">
                        <c:v>-6550190.6902318522</c:v>
                      </c:pt>
                      <c:pt idx="28">
                        <c:v>-6550190.6902318522</c:v>
                      </c:pt>
                      <c:pt idx="29">
                        <c:v>-4163532.6071776561</c:v>
                      </c:pt>
                      <c:pt idx="30">
                        <c:v>-4179858.4702914171</c:v>
                      </c:pt>
                      <c:pt idx="31">
                        <c:v>-3065385.0944088548</c:v>
                      </c:pt>
                      <c:pt idx="32">
                        <c:v>-2947515.8319167271</c:v>
                      </c:pt>
                      <c:pt idx="33">
                        <c:v>-2206977.1649826691</c:v>
                      </c:pt>
                      <c:pt idx="34">
                        <c:v>-2298343.4605384059</c:v>
                      </c:pt>
                      <c:pt idx="35">
                        <c:v>-2298343.4605384059</c:v>
                      </c:pt>
                      <c:pt idx="36">
                        <c:v>-2224473.7163349986</c:v>
                      </c:pt>
                      <c:pt idx="37">
                        <c:v>-2183080.793252293</c:v>
                      </c:pt>
                      <c:pt idx="38">
                        <c:v>-1826371.2727816552</c:v>
                      </c:pt>
                      <c:pt idx="39">
                        <c:v>-1534498.5253378749</c:v>
                      </c:pt>
                      <c:pt idx="40">
                        <c:v>-880607.10653481632</c:v>
                      </c:pt>
                      <c:pt idx="41">
                        <c:v>-997078.42115065083</c:v>
                      </c:pt>
                      <c:pt idx="42">
                        <c:v>-997078.42115065083</c:v>
                      </c:pt>
                      <c:pt idx="43">
                        <c:v>-413009.03739345446</c:v>
                      </c:pt>
                      <c:pt idx="44">
                        <c:v>-530684.96288342029</c:v>
                      </c:pt>
                      <c:pt idx="45">
                        <c:v>95503.459286589175</c:v>
                      </c:pt>
                      <c:pt idx="46">
                        <c:v>-71660.982369560748</c:v>
                      </c:pt>
                      <c:pt idx="47">
                        <c:v>39959.743308000267</c:v>
                      </c:pt>
                      <c:pt idx="48">
                        <c:v>-9500.3630348183215</c:v>
                      </c:pt>
                      <c:pt idx="49">
                        <c:v>-9500.3630348183215</c:v>
                      </c:pt>
                      <c:pt idx="50">
                        <c:v>210778.57170129567</c:v>
                      </c:pt>
                      <c:pt idx="51">
                        <c:v>131800.4700826183</c:v>
                      </c:pt>
                      <c:pt idx="52">
                        <c:v>76204.40981066227</c:v>
                      </c:pt>
                      <c:pt idx="53">
                        <c:v>208944.43691975623</c:v>
                      </c:pt>
                      <c:pt idx="54">
                        <c:v>297249.25696150213</c:v>
                      </c:pt>
                      <c:pt idx="55">
                        <c:v>326606.26181073859</c:v>
                      </c:pt>
                      <c:pt idx="56">
                        <c:v>326606.26181073859</c:v>
                      </c:pt>
                      <c:pt idx="57">
                        <c:v>326606.26181073859</c:v>
                      </c:pt>
                      <c:pt idx="58">
                        <c:v>367715.89274896309</c:v>
                      </c:pt>
                      <c:pt idx="59">
                        <c:v>366858.18656206131</c:v>
                      </c:pt>
                      <c:pt idx="60">
                        <c:v>340657.7725094445</c:v>
                      </c:pt>
                      <c:pt idx="61">
                        <c:v>324996.71154502034</c:v>
                      </c:pt>
                      <c:pt idx="62">
                        <c:v>320174.49589960277</c:v>
                      </c:pt>
                      <c:pt idx="63">
                        <c:v>320174.49589960277</c:v>
                      </c:pt>
                      <c:pt idx="64">
                        <c:v>133012.01123252884</c:v>
                      </c:pt>
                      <c:pt idx="65">
                        <c:v>42306.866138648242</c:v>
                      </c:pt>
                      <c:pt idx="66">
                        <c:v>-20697.401250939816</c:v>
                      </c:pt>
                      <c:pt idx="67">
                        <c:v>-55166.552909985185</c:v>
                      </c:pt>
                      <c:pt idx="68">
                        <c:v>-163399.77107504383</c:v>
                      </c:pt>
                      <c:pt idx="69">
                        <c:v>-114751.08571830764</c:v>
                      </c:pt>
                      <c:pt idx="70">
                        <c:v>-114751.08571830764</c:v>
                      </c:pt>
                      <c:pt idx="71">
                        <c:v>-880520.64752203971</c:v>
                      </c:pt>
                      <c:pt idx="72">
                        <c:v>363964.51379538327</c:v>
                      </c:pt>
                      <c:pt idx="73">
                        <c:v>-269291.89437342435</c:v>
                      </c:pt>
                      <c:pt idx="74">
                        <c:v>382477.30676884577</c:v>
                      </c:pt>
                      <c:pt idx="75">
                        <c:v>-95253.756085235626</c:v>
                      </c:pt>
                      <c:pt idx="76">
                        <c:v>-96504.935633737594</c:v>
                      </c:pt>
                      <c:pt idx="77">
                        <c:v>-96504.935633737594</c:v>
                      </c:pt>
                      <c:pt idx="78">
                        <c:v>-53776.174981325865</c:v>
                      </c:pt>
                      <c:pt idx="79">
                        <c:v>49976.356715466827</c:v>
                      </c:pt>
                      <c:pt idx="80">
                        <c:v>81114.365065924823</c:v>
                      </c:pt>
                      <c:pt idx="81">
                        <c:v>49574.366352975368</c:v>
                      </c:pt>
                      <c:pt idx="82">
                        <c:v>-770.86995337158442</c:v>
                      </c:pt>
                      <c:pt idx="83">
                        <c:v>12397.412353154272</c:v>
                      </c:pt>
                      <c:pt idx="84">
                        <c:v>12397.412353154272</c:v>
                      </c:pt>
                      <c:pt idx="85">
                        <c:v>6567.729455165565</c:v>
                      </c:pt>
                      <c:pt idx="86">
                        <c:v>-4295.3263737931848</c:v>
                      </c:pt>
                      <c:pt idx="87">
                        <c:v>-48887.228299610317</c:v>
                      </c:pt>
                      <c:pt idx="88">
                        <c:v>-225450.80611674488</c:v>
                      </c:pt>
                      <c:pt idx="89">
                        <c:v>19744.544270932674</c:v>
                      </c:pt>
                      <c:pt idx="90">
                        <c:v>203246.63868999854</c:v>
                      </c:pt>
                      <c:pt idx="91">
                        <c:v>203246.63868999854</c:v>
                      </c:pt>
                      <c:pt idx="92">
                        <c:v>-134147.60725101456</c:v>
                      </c:pt>
                      <c:pt idx="93">
                        <c:v>6096.6297270096838</c:v>
                      </c:pt>
                      <c:pt idx="94">
                        <c:v>337733.70404021442</c:v>
                      </c:pt>
                      <c:pt idx="95">
                        <c:v>404146.16920700669</c:v>
                      </c:pt>
                      <c:pt idx="96">
                        <c:v>154022.35270475969</c:v>
                      </c:pt>
                      <c:pt idx="97">
                        <c:v>158726.58866105974</c:v>
                      </c:pt>
                      <c:pt idx="98">
                        <c:v>158726.58866105974</c:v>
                      </c:pt>
                      <c:pt idx="99">
                        <c:v>187834.69104849175</c:v>
                      </c:pt>
                      <c:pt idx="100">
                        <c:v>201236.4216739051</c:v>
                      </c:pt>
                      <c:pt idx="101">
                        <c:v>249695.40326728672</c:v>
                      </c:pt>
                      <c:pt idx="102">
                        <c:v>280742.86376907676</c:v>
                      </c:pt>
                      <c:pt idx="103">
                        <c:v>300081.63571331277</c:v>
                      </c:pt>
                      <c:pt idx="104">
                        <c:v>300517.98464975506</c:v>
                      </c:pt>
                      <c:pt idx="105">
                        <c:v>300517.98464975506</c:v>
                      </c:pt>
                      <c:pt idx="106">
                        <c:v>288818.68358502537</c:v>
                      </c:pt>
                      <c:pt idx="107">
                        <c:v>296779.77218788862</c:v>
                      </c:pt>
                      <c:pt idx="108">
                        <c:v>298655.42539706081</c:v>
                      </c:pt>
                      <c:pt idx="109">
                        <c:v>289950.90306000412</c:v>
                      </c:pt>
                      <c:pt idx="110">
                        <c:v>265636.49948667362</c:v>
                      </c:pt>
                      <c:pt idx="111">
                        <c:v>265636.49948667362</c:v>
                      </c:pt>
                      <c:pt idx="112">
                        <c:v>265636.49948667362</c:v>
                      </c:pt>
                      <c:pt idx="113">
                        <c:v>258148.71981804445</c:v>
                      </c:pt>
                      <c:pt idx="114">
                        <c:v>280735.96390321478</c:v>
                      </c:pt>
                      <c:pt idx="115">
                        <c:v>281773.8935396485</c:v>
                      </c:pt>
                      <c:pt idx="116">
                        <c:v>316829.13348874822</c:v>
                      </c:pt>
                      <c:pt idx="117">
                        <c:v>286763.12305539846</c:v>
                      </c:pt>
                      <c:pt idx="118">
                        <c:v>288383.83144991472</c:v>
                      </c:pt>
                      <c:pt idx="119">
                        <c:v>288383.83144991472</c:v>
                      </c:pt>
                      <c:pt idx="120">
                        <c:v>276792.51146369427</c:v>
                      </c:pt>
                      <c:pt idx="121">
                        <c:v>240046.88025374338</c:v>
                      </c:pt>
                      <c:pt idx="122">
                        <c:v>265063.69845984131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9-719E-49FF-BB4F-DEEC0516611B}"/>
                  </c:ext>
                </c:extLst>
              </c15:ser>
            </c15:filteredLineSeries>
          </c:ext>
        </c:extLst>
      </c:lineChart>
      <c:catAx>
        <c:axId val="1997726832"/>
        <c:scaling>
          <c:orientation val="minMax"/>
        </c:scaling>
        <c:delete val="0"/>
        <c:axPos val="b"/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7715184"/>
        <c:crosses val="autoZero"/>
        <c:auto val="1"/>
        <c:lblAlgn val="ctr"/>
        <c:lblOffset val="100"/>
        <c:noMultiLvlLbl val="0"/>
      </c:catAx>
      <c:valAx>
        <c:axId val="1997715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7726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University of Montana</a:t>
            </a:r>
          </a:p>
          <a:p>
            <a:pPr>
              <a:defRPr/>
            </a:pPr>
            <a:r>
              <a:rPr lang="en-US"/>
              <a:t>Average Tuition per Assessed Student Comparison 2023 vs 2022</a:t>
            </a:r>
          </a:p>
          <a:p>
            <a:pPr>
              <a:defRPr/>
            </a:pPr>
            <a:r>
              <a:rPr lang="en-US"/>
              <a:t>Days Relative to First Day of Class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0"/>
          <c:order val="10"/>
          <c:tx>
            <c:strRef>
              <c:f>'Days Before Start Data'!$L$3</c:f>
              <c:strCache>
                <c:ptCount val="1"/>
                <c:pt idx="0">
                  <c:v>2023 Cumulative Avg per Assessed Student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'Days Before Start Data'!$O$5:$O$174</c:f>
              <c:numCache>
                <c:formatCode>_(* #,##0_);_(* \(#,##0\);_(* "-"??_);_(@_)</c:formatCode>
                <c:ptCount val="170"/>
                <c:pt idx="0">
                  <c:v>50</c:v>
                </c:pt>
                <c:pt idx="1">
                  <c:v>49</c:v>
                </c:pt>
                <c:pt idx="2">
                  <c:v>48</c:v>
                </c:pt>
                <c:pt idx="3">
                  <c:v>47</c:v>
                </c:pt>
                <c:pt idx="4">
                  <c:v>46</c:v>
                </c:pt>
                <c:pt idx="5">
                  <c:v>45</c:v>
                </c:pt>
                <c:pt idx="6">
                  <c:v>44</c:v>
                </c:pt>
                <c:pt idx="7">
                  <c:v>43</c:v>
                </c:pt>
                <c:pt idx="8">
                  <c:v>42</c:v>
                </c:pt>
                <c:pt idx="9">
                  <c:v>41</c:v>
                </c:pt>
                <c:pt idx="10">
                  <c:v>40</c:v>
                </c:pt>
                <c:pt idx="11">
                  <c:v>39</c:v>
                </c:pt>
                <c:pt idx="12">
                  <c:v>38</c:v>
                </c:pt>
                <c:pt idx="13">
                  <c:v>37</c:v>
                </c:pt>
                <c:pt idx="14">
                  <c:v>36</c:v>
                </c:pt>
                <c:pt idx="15">
                  <c:v>35</c:v>
                </c:pt>
                <c:pt idx="16">
                  <c:v>34</c:v>
                </c:pt>
                <c:pt idx="17">
                  <c:v>33</c:v>
                </c:pt>
                <c:pt idx="18">
                  <c:v>32</c:v>
                </c:pt>
                <c:pt idx="19">
                  <c:v>31</c:v>
                </c:pt>
                <c:pt idx="20">
                  <c:v>30</c:v>
                </c:pt>
                <c:pt idx="21">
                  <c:v>29</c:v>
                </c:pt>
                <c:pt idx="22">
                  <c:v>28</c:v>
                </c:pt>
                <c:pt idx="23">
                  <c:v>27</c:v>
                </c:pt>
                <c:pt idx="24">
                  <c:v>26</c:v>
                </c:pt>
                <c:pt idx="25">
                  <c:v>25</c:v>
                </c:pt>
                <c:pt idx="26">
                  <c:v>24</c:v>
                </c:pt>
                <c:pt idx="27">
                  <c:v>23</c:v>
                </c:pt>
                <c:pt idx="28">
                  <c:v>22</c:v>
                </c:pt>
                <c:pt idx="29">
                  <c:v>21</c:v>
                </c:pt>
                <c:pt idx="30">
                  <c:v>20</c:v>
                </c:pt>
                <c:pt idx="31">
                  <c:v>19</c:v>
                </c:pt>
                <c:pt idx="32">
                  <c:v>18</c:v>
                </c:pt>
                <c:pt idx="33">
                  <c:v>17</c:v>
                </c:pt>
                <c:pt idx="34">
                  <c:v>16</c:v>
                </c:pt>
                <c:pt idx="35">
                  <c:v>15</c:v>
                </c:pt>
                <c:pt idx="36">
                  <c:v>14</c:v>
                </c:pt>
                <c:pt idx="37">
                  <c:v>13</c:v>
                </c:pt>
                <c:pt idx="38">
                  <c:v>12</c:v>
                </c:pt>
                <c:pt idx="39">
                  <c:v>11</c:v>
                </c:pt>
                <c:pt idx="40">
                  <c:v>10</c:v>
                </c:pt>
                <c:pt idx="41">
                  <c:v>9</c:v>
                </c:pt>
                <c:pt idx="42">
                  <c:v>8</c:v>
                </c:pt>
                <c:pt idx="43">
                  <c:v>7</c:v>
                </c:pt>
                <c:pt idx="44">
                  <c:v>6</c:v>
                </c:pt>
                <c:pt idx="45">
                  <c:v>5</c:v>
                </c:pt>
                <c:pt idx="46">
                  <c:v>4</c:v>
                </c:pt>
                <c:pt idx="47">
                  <c:v>3</c:v>
                </c:pt>
                <c:pt idx="48">
                  <c:v>2</c:v>
                </c:pt>
                <c:pt idx="49">
                  <c:v>1</c:v>
                </c:pt>
                <c:pt idx="50">
                  <c:v>0</c:v>
                </c:pt>
                <c:pt idx="51">
                  <c:v>-1</c:v>
                </c:pt>
                <c:pt idx="52">
                  <c:v>-2</c:v>
                </c:pt>
                <c:pt idx="53">
                  <c:v>-3</c:v>
                </c:pt>
                <c:pt idx="54">
                  <c:v>-4</c:v>
                </c:pt>
                <c:pt idx="55">
                  <c:v>-5</c:v>
                </c:pt>
                <c:pt idx="56">
                  <c:v>-6</c:v>
                </c:pt>
                <c:pt idx="57">
                  <c:v>-7</c:v>
                </c:pt>
                <c:pt idx="58">
                  <c:v>-8</c:v>
                </c:pt>
                <c:pt idx="59">
                  <c:v>-9</c:v>
                </c:pt>
                <c:pt idx="60">
                  <c:v>-10</c:v>
                </c:pt>
                <c:pt idx="61">
                  <c:v>-11</c:v>
                </c:pt>
                <c:pt idx="62">
                  <c:v>-12</c:v>
                </c:pt>
                <c:pt idx="63">
                  <c:v>-13</c:v>
                </c:pt>
                <c:pt idx="64">
                  <c:v>-14</c:v>
                </c:pt>
                <c:pt idx="65">
                  <c:v>-15</c:v>
                </c:pt>
                <c:pt idx="66">
                  <c:v>-16</c:v>
                </c:pt>
                <c:pt idx="67">
                  <c:v>-17</c:v>
                </c:pt>
                <c:pt idx="68">
                  <c:v>-18</c:v>
                </c:pt>
                <c:pt idx="69">
                  <c:v>-19</c:v>
                </c:pt>
                <c:pt idx="70">
                  <c:v>-20</c:v>
                </c:pt>
                <c:pt idx="71">
                  <c:v>-21</c:v>
                </c:pt>
                <c:pt idx="72">
                  <c:v>-22</c:v>
                </c:pt>
                <c:pt idx="73">
                  <c:v>-23</c:v>
                </c:pt>
                <c:pt idx="74">
                  <c:v>-24</c:v>
                </c:pt>
                <c:pt idx="75">
                  <c:v>-25</c:v>
                </c:pt>
                <c:pt idx="76">
                  <c:v>-26</c:v>
                </c:pt>
                <c:pt idx="77">
                  <c:v>-27</c:v>
                </c:pt>
                <c:pt idx="78">
                  <c:v>-28</c:v>
                </c:pt>
                <c:pt idx="79">
                  <c:v>-29</c:v>
                </c:pt>
                <c:pt idx="80">
                  <c:v>-30</c:v>
                </c:pt>
                <c:pt idx="81">
                  <c:v>-31</c:v>
                </c:pt>
                <c:pt idx="82">
                  <c:v>-32</c:v>
                </c:pt>
                <c:pt idx="83">
                  <c:v>-33</c:v>
                </c:pt>
                <c:pt idx="84">
                  <c:v>-34</c:v>
                </c:pt>
                <c:pt idx="85">
                  <c:v>-35</c:v>
                </c:pt>
                <c:pt idx="86">
                  <c:v>-36</c:v>
                </c:pt>
                <c:pt idx="87">
                  <c:v>-37</c:v>
                </c:pt>
                <c:pt idx="88">
                  <c:v>-38</c:v>
                </c:pt>
                <c:pt idx="89">
                  <c:v>-39</c:v>
                </c:pt>
                <c:pt idx="90">
                  <c:v>-40</c:v>
                </c:pt>
                <c:pt idx="91">
                  <c:v>-41</c:v>
                </c:pt>
                <c:pt idx="92">
                  <c:v>-42</c:v>
                </c:pt>
                <c:pt idx="93">
                  <c:v>-43</c:v>
                </c:pt>
                <c:pt idx="94">
                  <c:v>-44</c:v>
                </c:pt>
                <c:pt idx="95">
                  <c:v>-45</c:v>
                </c:pt>
                <c:pt idx="96">
                  <c:v>-46</c:v>
                </c:pt>
                <c:pt idx="97">
                  <c:v>-47</c:v>
                </c:pt>
                <c:pt idx="98">
                  <c:v>-48</c:v>
                </c:pt>
                <c:pt idx="99">
                  <c:v>-49</c:v>
                </c:pt>
                <c:pt idx="100">
                  <c:v>-50</c:v>
                </c:pt>
                <c:pt idx="101">
                  <c:v>-51</c:v>
                </c:pt>
                <c:pt idx="102">
                  <c:v>-52</c:v>
                </c:pt>
                <c:pt idx="103">
                  <c:v>-53</c:v>
                </c:pt>
                <c:pt idx="104">
                  <c:v>-54</c:v>
                </c:pt>
                <c:pt idx="105">
                  <c:v>-55</c:v>
                </c:pt>
                <c:pt idx="106">
                  <c:v>-56</c:v>
                </c:pt>
                <c:pt idx="107">
                  <c:v>-57</c:v>
                </c:pt>
                <c:pt idx="108">
                  <c:v>-58</c:v>
                </c:pt>
                <c:pt idx="109">
                  <c:v>-59</c:v>
                </c:pt>
                <c:pt idx="110">
                  <c:v>-60</c:v>
                </c:pt>
                <c:pt idx="111">
                  <c:v>-61</c:v>
                </c:pt>
                <c:pt idx="112">
                  <c:v>-62</c:v>
                </c:pt>
                <c:pt idx="113">
                  <c:v>-63</c:v>
                </c:pt>
                <c:pt idx="114">
                  <c:v>-64</c:v>
                </c:pt>
                <c:pt idx="115">
                  <c:v>-65</c:v>
                </c:pt>
                <c:pt idx="116">
                  <c:v>-66</c:v>
                </c:pt>
                <c:pt idx="117">
                  <c:v>-67</c:v>
                </c:pt>
                <c:pt idx="118">
                  <c:v>-68</c:v>
                </c:pt>
                <c:pt idx="119">
                  <c:v>-69</c:v>
                </c:pt>
                <c:pt idx="120">
                  <c:v>-70</c:v>
                </c:pt>
                <c:pt idx="121">
                  <c:v>-71</c:v>
                </c:pt>
                <c:pt idx="122">
                  <c:v>-72</c:v>
                </c:pt>
                <c:pt idx="123">
                  <c:v>-73</c:v>
                </c:pt>
                <c:pt idx="124">
                  <c:v>-74</c:v>
                </c:pt>
                <c:pt idx="125">
                  <c:v>-75</c:v>
                </c:pt>
                <c:pt idx="126">
                  <c:v>-76</c:v>
                </c:pt>
                <c:pt idx="127">
                  <c:v>-77</c:v>
                </c:pt>
                <c:pt idx="128">
                  <c:v>-78</c:v>
                </c:pt>
                <c:pt idx="129">
                  <c:v>-79</c:v>
                </c:pt>
                <c:pt idx="130">
                  <c:v>-80</c:v>
                </c:pt>
                <c:pt idx="131">
                  <c:v>-81</c:v>
                </c:pt>
                <c:pt idx="132">
                  <c:v>-82</c:v>
                </c:pt>
                <c:pt idx="133">
                  <c:v>-83</c:v>
                </c:pt>
                <c:pt idx="134">
                  <c:v>-84</c:v>
                </c:pt>
                <c:pt idx="135">
                  <c:v>-85</c:v>
                </c:pt>
                <c:pt idx="136">
                  <c:v>-86</c:v>
                </c:pt>
                <c:pt idx="137">
                  <c:v>-87</c:v>
                </c:pt>
                <c:pt idx="138">
                  <c:v>-88</c:v>
                </c:pt>
                <c:pt idx="139">
                  <c:v>-89</c:v>
                </c:pt>
                <c:pt idx="140">
                  <c:v>-90</c:v>
                </c:pt>
                <c:pt idx="141">
                  <c:v>-91</c:v>
                </c:pt>
                <c:pt idx="142">
                  <c:v>-92</c:v>
                </c:pt>
                <c:pt idx="143">
                  <c:v>-93</c:v>
                </c:pt>
                <c:pt idx="144">
                  <c:v>-94</c:v>
                </c:pt>
                <c:pt idx="145">
                  <c:v>-95</c:v>
                </c:pt>
                <c:pt idx="146">
                  <c:v>-96</c:v>
                </c:pt>
                <c:pt idx="147">
                  <c:v>-97</c:v>
                </c:pt>
                <c:pt idx="148">
                  <c:v>-98</c:v>
                </c:pt>
                <c:pt idx="149">
                  <c:v>-99</c:v>
                </c:pt>
                <c:pt idx="150">
                  <c:v>-100</c:v>
                </c:pt>
                <c:pt idx="151">
                  <c:v>-101</c:v>
                </c:pt>
                <c:pt idx="152">
                  <c:v>-102</c:v>
                </c:pt>
                <c:pt idx="153">
                  <c:v>-103</c:v>
                </c:pt>
                <c:pt idx="154">
                  <c:v>-104</c:v>
                </c:pt>
                <c:pt idx="155">
                  <c:v>-105</c:v>
                </c:pt>
                <c:pt idx="156">
                  <c:v>-106</c:v>
                </c:pt>
                <c:pt idx="157">
                  <c:v>-107</c:v>
                </c:pt>
                <c:pt idx="158">
                  <c:v>-109</c:v>
                </c:pt>
                <c:pt idx="159">
                  <c:v>-110</c:v>
                </c:pt>
                <c:pt idx="160">
                  <c:v>-111</c:v>
                </c:pt>
                <c:pt idx="161">
                  <c:v>-112</c:v>
                </c:pt>
                <c:pt idx="162">
                  <c:v>-113</c:v>
                </c:pt>
                <c:pt idx="163">
                  <c:v>-114</c:v>
                </c:pt>
                <c:pt idx="164">
                  <c:v>-115</c:v>
                </c:pt>
                <c:pt idx="165">
                  <c:v>-116</c:v>
                </c:pt>
                <c:pt idx="166">
                  <c:v>-117</c:v>
                </c:pt>
                <c:pt idx="167">
                  <c:v>-118</c:v>
                </c:pt>
                <c:pt idx="168">
                  <c:v>-119</c:v>
                </c:pt>
                <c:pt idx="169">
                  <c:v>-120</c:v>
                </c:pt>
              </c:numCache>
            </c:numRef>
          </c:cat>
          <c:val>
            <c:numRef>
              <c:f>'Days Before Start Data'!$L$4:$L$174</c:f>
              <c:numCache>
                <c:formatCode>_("$"* #,##0_);_("$"* \(#,##0\);_("$"* "-"??_);_(@_)</c:formatCode>
                <c:ptCount val="171"/>
                <c:pt idx="8">
                  <c:v>5090.8682999733119</c:v>
                </c:pt>
                <c:pt idx="9">
                  <c:v>5090.8682999733119</c:v>
                </c:pt>
                <c:pt idx="10">
                  <c:v>4876.7207510431153</c:v>
                </c:pt>
                <c:pt idx="11">
                  <c:v>4957.4405224726179</c:v>
                </c:pt>
                <c:pt idx="12">
                  <c:v>5047.2675564192577</c:v>
                </c:pt>
                <c:pt idx="13">
                  <c:v>5030.1132992646144</c:v>
                </c:pt>
                <c:pt idx="14">
                  <c:v>5030.1132992646144</c:v>
                </c:pt>
                <c:pt idx="15">
                  <c:v>5030.1132992646144</c:v>
                </c:pt>
                <c:pt idx="16">
                  <c:v>5029.4422640574685</c:v>
                </c:pt>
                <c:pt idx="17">
                  <c:v>5013.4556857424759</c:v>
                </c:pt>
                <c:pt idx="18">
                  <c:v>5020.3279084887145</c:v>
                </c:pt>
                <c:pt idx="19">
                  <c:v>5007.446539682539</c:v>
                </c:pt>
                <c:pt idx="20">
                  <c:v>5011.6500654466126</c:v>
                </c:pt>
                <c:pt idx="21">
                  <c:v>5011.6500654466126</c:v>
                </c:pt>
                <c:pt idx="22">
                  <c:v>5011.6500654466126</c:v>
                </c:pt>
                <c:pt idx="23">
                  <c:v>5010.0788514326987</c:v>
                </c:pt>
                <c:pt idx="24">
                  <c:v>5006.25766921789</c:v>
                </c:pt>
                <c:pt idx="25">
                  <c:v>4994.7413508398395</c:v>
                </c:pt>
                <c:pt idx="26">
                  <c:v>4929.9984738201456</c:v>
                </c:pt>
                <c:pt idx="27">
                  <c:v>4934.322830144657</c:v>
                </c:pt>
                <c:pt idx="28">
                  <c:v>4934.322830144657</c:v>
                </c:pt>
                <c:pt idx="29">
                  <c:v>4934.322830144657</c:v>
                </c:pt>
                <c:pt idx="30">
                  <c:v>4910.5350674974034</c:v>
                </c:pt>
                <c:pt idx="31">
                  <c:v>4849.8791262356544</c:v>
                </c:pt>
                <c:pt idx="32">
                  <c:v>4803.8279350140056</c:v>
                </c:pt>
                <c:pt idx="33">
                  <c:v>4775.3250188553675</c:v>
                </c:pt>
                <c:pt idx="34">
                  <c:v>4809.7315527676901</c:v>
                </c:pt>
                <c:pt idx="35">
                  <c:v>4809.7315527676901</c:v>
                </c:pt>
                <c:pt idx="36">
                  <c:v>4809.7315527676901</c:v>
                </c:pt>
                <c:pt idx="37">
                  <c:v>4747.8400205716771</c:v>
                </c:pt>
                <c:pt idx="38">
                  <c:v>4707.3192703632058</c:v>
                </c:pt>
                <c:pt idx="39">
                  <c:v>4646.7332581771998</c:v>
                </c:pt>
                <c:pt idx="40">
                  <c:v>4614.2654393525336</c:v>
                </c:pt>
                <c:pt idx="41">
                  <c:v>4598.8170470428704</c:v>
                </c:pt>
                <c:pt idx="42">
                  <c:v>4598.8170470428704</c:v>
                </c:pt>
                <c:pt idx="43">
                  <c:v>4598.8170470428704</c:v>
                </c:pt>
                <c:pt idx="44">
                  <c:v>4561.2670825612513</c:v>
                </c:pt>
                <c:pt idx="45">
                  <c:v>4528.8247246673491</c:v>
                </c:pt>
                <c:pt idx="46">
                  <c:v>4513.3051923076928</c:v>
                </c:pt>
                <c:pt idx="47">
                  <c:v>4477.6988529204782</c:v>
                </c:pt>
                <c:pt idx="48">
                  <c:v>4455.812090028945</c:v>
                </c:pt>
                <c:pt idx="49">
                  <c:v>4455.812090028945</c:v>
                </c:pt>
                <c:pt idx="50">
                  <c:v>4455.812090028945</c:v>
                </c:pt>
                <c:pt idx="51">
                  <c:v>4420.8498234888084</c:v>
                </c:pt>
                <c:pt idx="52">
                  <c:v>4400.4743473570661</c:v>
                </c:pt>
                <c:pt idx="53">
                  <c:v>4383.527605950866</c:v>
                </c:pt>
                <c:pt idx="54">
                  <c:v>4375.6260285211956</c:v>
                </c:pt>
                <c:pt idx="55">
                  <c:v>4373.0918833512142</c:v>
                </c:pt>
                <c:pt idx="56">
                  <c:v>4373.0918833512142</c:v>
                </c:pt>
                <c:pt idx="57">
                  <c:v>4373.0918833512142</c:v>
                </c:pt>
                <c:pt idx="58">
                  <c:v>4373.0918833512142</c:v>
                </c:pt>
                <c:pt idx="59">
                  <c:v>4359.4284832829708</c:v>
                </c:pt>
                <c:pt idx="60">
                  <c:v>4345.6700594657832</c:v>
                </c:pt>
                <c:pt idx="61">
                  <c:v>4350.1796542656793</c:v>
                </c:pt>
                <c:pt idx="62">
                  <c:v>4336.0914745021855</c:v>
                </c:pt>
                <c:pt idx="63">
                  <c:v>4336.0914745021855</c:v>
                </c:pt>
                <c:pt idx="64">
                  <c:v>4336.0914745021855</c:v>
                </c:pt>
                <c:pt idx="65">
                  <c:v>4310.2640282617112</c:v>
                </c:pt>
                <c:pt idx="66">
                  <c:v>4292.0985041042977</c:v>
                </c:pt>
                <c:pt idx="67">
                  <c:v>4269.4798012350448</c:v>
                </c:pt>
                <c:pt idx="68">
                  <c:v>4258.3911879569068</c:v>
                </c:pt>
                <c:pt idx="69">
                  <c:v>4252.8445417828634</c:v>
                </c:pt>
                <c:pt idx="70">
                  <c:v>4252.8445417828634</c:v>
                </c:pt>
                <c:pt idx="71">
                  <c:v>4252.8445417828634</c:v>
                </c:pt>
                <c:pt idx="72">
                  <c:v>4170.6294722727707</c:v>
                </c:pt>
                <c:pt idx="73">
                  <c:v>4342.7735632636968</c:v>
                </c:pt>
                <c:pt idx="74">
                  <c:v>4248.6999775762897</c:v>
                </c:pt>
                <c:pt idx="75">
                  <c:v>4227.2457076341061</c:v>
                </c:pt>
                <c:pt idx="76">
                  <c:v>4216.646073673016</c:v>
                </c:pt>
                <c:pt idx="77">
                  <c:v>4216.646073673016</c:v>
                </c:pt>
                <c:pt idx="78">
                  <c:v>4216.646073673016</c:v>
                </c:pt>
                <c:pt idx="79">
                  <c:v>4224.3076040255464</c:v>
                </c:pt>
                <c:pt idx="80">
                  <c:v>4226.8884468085107</c:v>
                </c:pt>
                <c:pt idx="81">
                  <c:v>4227.1689370345293</c:v>
                </c:pt>
                <c:pt idx="82">
                  <c:v>4225.604701044891</c:v>
                </c:pt>
                <c:pt idx="83">
                  <c:v>4224.5681514067483</c:v>
                </c:pt>
                <c:pt idx="84">
                  <c:v>4224.5681514067483</c:v>
                </c:pt>
                <c:pt idx="85">
                  <c:v>4224.5681514067483</c:v>
                </c:pt>
                <c:pt idx="86">
                  <c:v>4224.5681514067483</c:v>
                </c:pt>
                <c:pt idx="87">
                  <c:v>4224.5681514067483</c:v>
                </c:pt>
                <c:pt idx="88">
                  <c:v>4224.5681514067483</c:v>
                </c:pt>
                <c:pt idx="89">
                  <c:v>4224.5681514067483</c:v>
                </c:pt>
                <c:pt idx="90">
                  <c:v>4243.7236346952577</c:v>
                </c:pt>
                <c:pt idx="91">
                  <c:v>4243.7236346952577</c:v>
                </c:pt>
                <c:pt idx="92">
                  <c:v>4243.7236346952577</c:v>
                </c:pt>
                <c:pt idx="93">
                  <c:v>4211.1965410991979</c:v>
                </c:pt>
                <c:pt idx="94">
                  <c:v>4203.17679050468</c:v>
                </c:pt>
                <c:pt idx="95">
                  <c:v>4233.1731815111452</c:v>
                </c:pt>
                <c:pt idx="96">
                  <c:v>4232.7647365881894</c:v>
                </c:pt>
                <c:pt idx="97">
                  <c:v>4212.59466196639</c:v>
                </c:pt>
                <c:pt idx="98">
                  <c:v>4212.59466196639</c:v>
                </c:pt>
                <c:pt idx="99">
                  <c:v>4212.59466196639</c:v>
                </c:pt>
                <c:pt idx="100">
                  <c:v>4214.6299429896608</c:v>
                </c:pt>
                <c:pt idx="101">
                  <c:v>4213.9102599787375</c:v>
                </c:pt>
                <c:pt idx="102">
                  <c:v>4213.52012176266</c:v>
                </c:pt>
                <c:pt idx="103">
                  <c:v>4211.0531183003377</c:v>
                </c:pt>
                <c:pt idx="104">
                  <c:v>4211.1395016900051</c:v>
                </c:pt>
                <c:pt idx="105">
                  <c:v>4211.1395016900051</c:v>
                </c:pt>
                <c:pt idx="106">
                  <c:v>4211.1395016900051</c:v>
                </c:pt>
                <c:pt idx="107">
                  <c:v>4210.1753348149578</c:v>
                </c:pt>
                <c:pt idx="108">
                  <c:v>4210.44985888266</c:v>
                </c:pt>
                <c:pt idx="109">
                  <c:v>4210.8140520158559</c:v>
                </c:pt>
                <c:pt idx="110">
                  <c:v>4211.2750522243714</c:v>
                </c:pt>
                <c:pt idx="111">
                  <c:v>4210.1980739092578</c:v>
                </c:pt>
                <c:pt idx="112">
                  <c:v>4210.1980739092578</c:v>
                </c:pt>
                <c:pt idx="113">
                  <c:v>4210.1980739092578</c:v>
                </c:pt>
                <c:pt idx="114">
                  <c:v>4209.9123539086686</c:v>
                </c:pt>
                <c:pt idx="115">
                  <c:v>4213.7883827232226</c:v>
                </c:pt>
                <c:pt idx="116">
                  <c:v>4215.5023406316604</c:v>
                </c:pt>
                <c:pt idx="117">
                  <c:v>4215.8306094370701</c:v>
                </c:pt>
                <c:pt idx="118">
                  <c:v>4212.6043726346434</c:v>
                </c:pt>
                <c:pt idx="119">
                  <c:v>4212.6043726346434</c:v>
                </c:pt>
                <c:pt idx="120">
                  <c:v>4212.6043726346434</c:v>
                </c:pt>
                <c:pt idx="121">
                  <c:v>4212.3740999514803</c:v>
                </c:pt>
                <c:pt idx="122">
                  <c:v>4213.3160240846846</c:v>
                </c:pt>
                <c:pt idx="123">
                  <c:v>4214.8285639331516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C-C237-4C8A-A0F4-F54F4DF91257}"/>
            </c:ext>
          </c:extLst>
        </c:ser>
        <c:ser>
          <c:idx val="22"/>
          <c:order val="22"/>
          <c:tx>
            <c:strRef>
              <c:f>'Days Before Start Data'!$X$3</c:f>
              <c:strCache>
                <c:ptCount val="1"/>
                <c:pt idx="0">
                  <c:v>2022 Cumulative Avg per Assessed Student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'Days Before Start Data'!$O$5:$O$174</c:f>
              <c:numCache>
                <c:formatCode>_(* #,##0_);_(* \(#,##0\);_(* "-"??_);_(@_)</c:formatCode>
                <c:ptCount val="170"/>
                <c:pt idx="0">
                  <c:v>50</c:v>
                </c:pt>
                <c:pt idx="1">
                  <c:v>49</c:v>
                </c:pt>
                <c:pt idx="2">
                  <c:v>48</c:v>
                </c:pt>
                <c:pt idx="3">
                  <c:v>47</c:v>
                </c:pt>
                <c:pt idx="4">
                  <c:v>46</c:v>
                </c:pt>
                <c:pt idx="5">
                  <c:v>45</c:v>
                </c:pt>
                <c:pt idx="6">
                  <c:v>44</c:v>
                </c:pt>
                <c:pt idx="7">
                  <c:v>43</c:v>
                </c:pt>
                <c:pt idx="8">
                  <c:v>42</c:v>
                </c:pt>
                <c:pt idx="9">
                  <c:v>41</c:v>
                </c:pt>
                <c:pt idx="10">
                  <c:v>40</c:v>
                </c:pt>
                <c:pt idx="11">
                  <c:v>39</c:v>
                </c:pt>
                <c:pt idx="12">
                  <c:v>38</c:v>
                </c:pt>
                <c:pt idx="13">
                  <c:v>37</c:v>
                </c:pt>
                <c:pt idx="14">
                  <c:v>36</c:v>
                </c:pt>
                <c:pt idx="15">
                  <c:v>35</c:v>
                </c:pt>
                <c:pt idx="16">
                  <c:v>34</c:v>
                </c:pt>
                <c:pt idx="17">
                  <c:v>33</c:v>
                </c:pt>
                <c:pt idx="18">
                  <c:v>32</c:v>
                </c:pt>
                <c:pt idx="19">
                  <c:v>31</c:v>
                </c:pt>
                <c:pt idx="20">
                  <c:v>30</c:v>
                </c:pt>
                <c:pt idx="21">
                  <c:v>29</c:v>
                </c:pt>
                <c:pt idx="22">
                  <c:v>28</c:v>
                </c:pt>
                <c:pt idx="23">
                  <c:v>27</c:v>
                </c:pt>
                <c:pt idx="24">
                  <c:v>26</c:v>
                </c:pt>
                <c:pt idx="25">
                  <c:v>25</c:v>
                </c:pt>
                <c:pt idx="26">
                  <c:v>24</c:v>
                </c:pt>
                <c:pt idx="27">
                  <c:v>23</c:v>
                </c:pt>
                <c:pt idx="28">
                  <c:v>22</c:v>
                </c:pt>
                <c:pt idx="29">
                  <c:v>21</c:v>
                </c:pt>
                <c:pt idx="30">
                  <c:v>20</c:v>
                </c:pt>
                <c:pt idx="31">
                  <c:v>19</c:v>
                </c:pt>
                <c:pt idx="32">
                  <c:v>18</c:v>
                </c:pt>
                <c:pt idx="33">
                  <c:v>17</c:v>
                </c:pt>
                <c:pt idx="34">
                  <c:v>16</c:v>
                </c:pt>
                <c:pt idx="35">
                  <c:v>15</c:v>
                </c:pt>
                <c:pt idx="36">
                  <c:v>14</c:v>
                </c:pt>
                <c:pt idx="37">
                  <c:v>13</c:v>
                </c:pt>
                <c:pt idx="38">
                  <c:v>12</c:v>
                </c:pt>
                <c:pt idx="39">
                  <c:v>11</c:v>
                </c:pt>
                <c:pt idx="40">
                  <c:v>10</c:v>
                </c:pt>
                <c:pt idx="41">
                  <c:v>9</c:v>
                </c:pt>
                <c:pt idx="42">
                  <c:v>8</c:v>
                </c:pt>
                <c:pt idx="43">
                  <c:v>7</c:v>
                </c:pt>
                <c:pt idx="44">
                  <c:v>6</c:v>
                </c:pt>
                <c:pt idx="45">
                  <c:v>5</c:v>
                </c:pt>
                <c:pt idx="46">
                  <c:v>4</c:v>
                </c:pt>
                <c:pt idx="47">
                  <c:v>3</c:v>
                </c:pt>
                <c:pt idx="48">
                  <c:v>2</c:v>
                </c:pt>
                <c:pt idx="49">
                  <c:v>1</c:v>
                </c:pt>
                <c:pt idx="50">
                  <c:v>0</c:v>
                </c:pt>
                <c:pt idx="51">
                  <c:v>-1</c:v>
                </c:pt>
                <c:pt idx="52">
                  <c:v>-2</c:v>
                </c:pt>
                <c:pt idx="53">
                  <c:v>-3</c:v>
                </c:pt>
                <c:pt idx="54">
                  <c:v>-4</c:v>
                </c:pt>
                <c:pt idx="55">
                  <c:v>-5</c:v>
                </c:pt>
                <c:pt idx="56">
                  <c:v>-6</c:v>
                </c:pt>
                <c:pt idx="57">
                  <c:v>-7</c:v>
                </c:pt>
                <c:pt idx="58">
                  <c:v>-8</c:v>
                </c:pt>
                <c:pt idx="59">
                  <c:v>-9</c:v>
                </c:pt>
                <c:pt idx="60">
                  <c:v>-10</c:v>
                </c:pt>
                <c:pt idx="61">
                  <c:v>-11</c:v>
                </c:pt>
                <c:pt idx="62">
                  <c:v>-12</c:v>
                </c:pt>
                <c:pt idx="63">
                  <c:v>-13</c:v>
                </c:pt>
                <c:pt idx="64">
                  <c:v>-14</c:v>
                </c:pt>
                <c:pt idx="65">
                  <c:v>-15</c:v>
                </c:pt>
                <c:pt idx="66">
                  <c:v>-16</c:v>
                </c:pt>
                <c:pt idx="67">
                  <c:v>-17</c:v>
                </c:pt>
                <c:pt idx="68">
                  <c:v>-18</c:v>
                </c:pt>
                <c:pt idx="69">
                  <c:v>-19</c:v>
                </c:pt>
                <c:pt idx="70">
                  <c:v>-20</c:v>
                </c:pt>
                <c:pt idx="71">
                  <c:v>-21</c:v>
                </c:pt>
                <c:pt idx="72">
                  <c:v>-22</c:v>
                </c:pt>
                <c:pt idx="73">
                  <c:v>-23</c:v>
                </c:pt>
                <c:pt idx="74">
                  <c:v>-24</c:v>
                </c:pt>
                <c:pt idx="75">
                  <c:v>-25</c:v>
                </c:pt>
                <c:pt idx="76">
                  <c:v>-26</c:v>
                </c:pt>
                <c:pt idx="77">
                  <c:v>-27</c:v>
                </c:pt>
                <c:pt idx="78">
                  <c:v>-28</c:v>
                </c:pt>
                <c:pt idx="79">
                  <c:v>-29</c:v>
                </c:pt>
                <c:pt idx="80">
                  <c:v>-30</c:v>
                </c:pt>
                <c:pt idx="81">
                  <c:v>-31</c:v>
                </c:pt>
                <c:pt idx="82">
                  <c:v>-32</c:v>
                </c:pt>
                <c:pt idx="83">
                  <c:v>-33</c:v>
                </c:pt>
                <c:pt idx="84">
                  <c:v>-34</c:v>
                </c:pt>
                <c:pt idx="85">
                  <c:v>-35</c:v>
                </c:pt>
                <c:pt idx="86">
                  <c:v>-36</c:v>
                </c:pt>
                <c:pt idx="87">
                  <c:v>-37</c:v>
                </c:pt>
                <c:pt idx="88">
                  <c:v>-38</c:v>
                </c:pt>
                <c:pt idx="89">
                  <c:v>-39</c:v>
                </c:pt>
                <c:pt idx="90">
                  <c:v>-40</c:v>
                </c:pt>
                <c:pt idx="91">
                  <c:v>-41</c:v>
                </c:pt>
                <c:pt idx="92">
                  <c:v>-42</c:v>
                </c:pt>
                <c:pt idx="93">
                  <c:v>-43</c:v>
                </c:pt>
                <c:pt idx="94">
                  <c:v>-44</c:v>
                </c:pt>
                <c:pt idx="95">
                  <c:v>-45</c:v>
                </c:pt>
                <c:pt idx="96">
                  <c:v>-46</c:v>
                </c:pt>
                <c:pt idx="97">
                  <c:v>-47</c:v>
                </c:pt>
                <c:pt idx="98">
                  <c:v>-48</c:v>
                </c:pt>
                <c:pt idx="99">
                  <c:v>-49</c:v>
                </c:pt>
                <c:pt idx="100">
                  <c:v>-50</c:v>
                </c:pt>
                <c:pt idx="101">
                  <c:v>-51</c:v>
                </c:pt>
                <c:pt idx="102">
                  <c:v>-52</c:v>
                </c:pt>
                <c:pt idx="103">
                  <c:v>-53</c:v>
                </c:pt>
                <c:pt idx="104">
                  <c:v>-54</c:v>
                </c:pt>
                <c:pt idx="105">
                  <c:v>-55</c:v>
                </c:pt>
                <c:pt idx="106">
                  <c:v>-56</c:v>
                </c:pt>
                <c:pt idx="107">
                  <c:v>-57</c:v>
                </c:pt>
                <c:pt idx="108">
                  <c:v>-58</c:v>
                </c:pt>
                <c:pt idx="109">
                  <c:v>-59</c:v>
                </c:pt>
                <c:pt idx="110">
                  <c:v>-60</c:v>
                </c:pt>
                <c:pt idx="111">
                  <c:v>-61</c:v>
                </c:pt>
                <c:pt idx="112">
                  <c:v>-62</c:v>
                </c:pt>
                <c:pt idx="113">
                  <c:v>-63</c:v>
                </c:pt>
                <c:pt idx="114">
                  <c:v>-64</c:v>
                </c:pt>
                <c:pt idx="115">
                  <c:v>-65</c:v>
                </c:pt>
                <c:pt idx="116">
                  <c:v>-66</c:v>
                </c:pt>
                <c:pt idx="117">
                  <c:v>-67</c:v>
                </c:pt>
                <c:pt idx="118">
                  <c:v>-68</c:v>
                </c:pt>
                <c:pt idx="119">
                  <c:v>-69</c:v>
                </c:pt>
                <c:pt idx="120">
                  <c:v>-70</c:v>
                </c:pt>
                <c:pt idx="121">
                  <c:v>-71</c:v>
                </c:pt>
                <c:pt idx="122">
                  <c:v>-72</c:v>
                </c:pt>
                <c:pt idx="123">
                  <c:v>-73</c:v>
                </c:pt>
                <c:pt idx="124">
                  <c:v>-74</c:v>
                </c:pt>
                <c:pt idx="125">
                  <c:v>-75</c:v>
                </c:pt>
                <c:pt idx="126">
                  <c:v>-76</c:v>
                </c:pt>
                <c:pt idx="127">
                  <c:v>-77</c:v>
                </c:pt>
                <c:pt idx="128">
                  <c:v>-78</c:v>
                </c:pt>
                <c:pt idx="129">
                  <c:v>-79</c:v>
                </c:pt>
                <c:pt idx="130">
                  <c:v>-80</c:v>
                </c:pt>
                <c:pt idx="131">
                  <c:v>-81</c:v>
                </c:pt>
                <c:pt idx="132">
                  <c:v>-82</c:v>
                </c:pt>
                <c:pt idx="133">
                  <c:v>-83</c:v>
                </c:pt>
                <c:pt idx="134">
                  <c:v>-84</c:v>
                </c:pt>
                <c:pt idx="135">
                  <c:v>-85</c:v>
                </c:pt>
                <c:pt idx="136">
                  <c:v>-86</c:v>
                </c:pt>
                <c:pt idx="137">
                  <c:v>-87</c:v>
                </c:pt>
                <c:pt idx="138">
                  <c:v>-88</c:v>
                </c:pt>
                <c:pt idx="139">
                  <c:v>-89</c:v>
                </c:pt>
                <c:pt idx="140">
                  <c:v>-90</c:v>
                </c:pt>
                <c:pt idx="141">
                  <c:v>-91</c:v>
                </c:pt>
                <c:pt idx="142">
                  <c:v>-92</c:v>
                </c:pt>
                <c:pt idx="143">
                  <c:v>-93</c:v>
                </c:pt>
                <c:pt idx="144">
                  <c:v>-94</c:v>
                </c:pt>
                <c:pt idx="145">
                  <c:v>-95</c:v>
                </c:pt>
                <c:pt idx="146">
                  <c:v>-96</c:v>
                </c:pt>
                <c:pt idx="147">
                  <c:v>-97</c:v>
                </c:pt>
                <c:pt idx="148">
                  <c:v>-98</c:v>
                </c:pt>
                <c:pt idx="149">
                  <c:v>-99</c:v>
                </c:pt>
                <c:pt idx="150">
                  <c:v>-100</c:v>
                </c:pt>
                <c:pt idx="151">
                  <c:v>-101</c:v>
                </c:pt>
                <c:pt idx="152">
                  <c:v>-102</c:v>
                </c:pt>
                <c:pt idx="153">
                  <c:v>-103</c:v>
                </c:pt>
                <c:pt idx="154">
                  <c:v>-104</c:v>
                </c:pt>
                <c:pt idx="155">
                  <c:v>-105</c:v>
                </c:pt>
                <c:pt idx="156">
                  <c:v>-106</c:v>
                </c:pt>
                <c:pt idx="157">
                  <c:v>-107</c:v>
                </c:pt>
                <c:pt idx="158">
                  <c:v>-109</c:v>
                </c:pt>
                <c:pt idx="159">
                  <c:v>-110</c:v>
                </c:pt>
                <c:pt idx="160">
                  <c:v>-111</c:v>
                </c:pt>
                <c:pt idx="161">
                  <c:v>-112</c:v>
                </c:pt>
                <c:pt idx="162">
                  <c:v>-113</c:v>
                </c:pt>
                <c:pt idx="163">
                  <c:v>-114</c:v>
                </c:pt>
                <c:pt idx="164">
                  <c:v>-115</c:v>
                </c:pt>
                <c:pt idx="165">
                  <c:v>-116</c:v>
                </c:pt>
                <c:pt idx="166">
                  <c:v>-117</c:v>
                </c:pt>
                <c:pt idx="167">
                  <c:v>-118</c:v>
                </c:pt>
                <c:pt idx="168">
                  <c:v>-119</c:v>
                </c:pt>
                <c:pt idx="169">
                  <c:v>-120</c:v>
                </c:pt>
              </c:numCache>
            </c:numRef>
          </c:cat>
          <c:val>
            <c:numRef>
              <c:f>'Days Before Start Data'!$X$4:$X$174</c:f>
              <c:numCache>
                <c:formatCode>_("$"* #,##0_);_("$"* \(#,##0\);_("$"* "-"??_);_(@_)</c:formatCode>
                <c:ptCount val="171"/>
                <c:pt idx="1">
                  <c:v>4760.9756121313303</c:v>
                </c:pt>
                <c:pt idx="2">
                  <c:v>4760.9756121313303</c:v>
                </c:pt>
                <c:pt idx="3">
                  <c:v>4665.8948834964849</c:v>
                </c:pt>
                <c:pt idx="4">
                  <c:v>4675.5081611400383</c:v>
                </c:pt>
                <c:pt idx="5">
                  <c:v>4663.0420579828506</c:v>
                </c:pt>
                <c:pt idx="6">
                  <c:v>4668.307118552525</c:v>
                </c:pt>
                <c:pt idx="7">
                  <c:v>4668.307118552525</c:v>
                </c:pt>
                <c:pt idx="8">
                  <c:v>4668.307118552525</c:v>
                </c:pt>
                <c:pt idx="9">
                  <c:v>4809.7856809651475</c:v>
                </c:pt>
                <c:pt idx="10">
                  <c:v>4767.4036029313793</c:v>
                </c:pt>
                <c:pt idx="11">
                  <c:v>4756.306416963932</c:v>
                </c:pt>
                <c:pt idx="12">
                  <c:v>4750.7468536969063</c:v>
                </c:pt>
                <c:pt idx="13">
                  <c:v>4740.0136918869648</c:v>
                </c:pt>
                <c:pt idx="14">
                  <c:v>4740.0136918869648</c:v>
                </c:pt>
                <c:pt idx="15">
                  <c:v>4740.0136918869648</c:v>
                </c:pt>
                <c:pt idx="16">
                  <c:v>4736.1367300970869</c:v>
                </c:pt>
                <c:pt idx="17">
                  <c:v>4739.4525444244136</c:v>
                </c:pt>
                <c:pt idx="18">
                  <c:v>4732.0252613418525</c:v>
                </c:pt>
                <c:pt idx="19">
                  <c:v>4720.6383318488352</c:v>
                </c:pt>
                <c:pt idx="20">
                  <c:v>4709.6613475895219</c:v>
                </c:pt>
                <c:pt idx="21">
                  <c:v>4709.6613475895219</c:v>
                </c:pt>
                <c:pt idx="22">
                  <c:v>4709.6613475895219</c:v>
                </c:pt>
                <c:pt idx="23">
                  <c:v>4682.3698327464781</c:v>
                </c:pt>
                <c:pt idx="24">
                  <c:v>4718.6427510214189</c:v>
                </c:pt>
                <c:pt idx="25">
                  <c:v>4710.9113042409344</c:v>
                </c:pt>
                <c:pt idx="26">
                  <c:v>4711.6505942773301</c:v>
                </c:pt>
                <c:pt idx="27">
                  <c:v>4671.8366936555894</c:v>
                </c:pt>
                <c:pt idx="28">
                  <c:v>4671.8366936555894</c:v>
                </c:pt>
                <c:pt idx="29">
                  <c:v>4671.8366936555894</c:v>
                </c:pt>
                <c:pt idx="30">
                  <c:v>4587.4073959810876</c:v>
                </c:pt>
                <c:pt idx="31">
                  <c:v>4543.5914604249365</c:v>
                </c:pt>
                <c:pt idx="32">
                  <c:v>4500.8681226230265</c:v>
                </c:pt>
                <c:pt idx="33">
                  <c:v>4472.7911099715102</c:v>
                </c:pt>
                <c:pt idx="34">
                  <c:v>4450.6187940379405</c:v>
                </c:pt>
                <c:pt idx="35">
                  <c:v>4450.6187940379405</c:v>
                </c:pt>
                <c:pt idx="36">
                  <c:v>4450.6187940379405</c:v>
                </c:pt>
                <c:pt idx="37">
                  <c:v>4416.089645603477</c:v>
                </c:pt>
                <c:pt idx="38">
                  <c:v>4398.5120888103393</c:v>
                </c:pt>
                <c:pt idx="39">
                  <c:v>4364.5288520463992</c:v>
                </c:pt>
                <c:pt idx="40">
                  <c:v>4332.5721117877338</c:v>
                </c:pt>
                <c:pt idx="41">
                  <c:v>4319.9265879434915</c:v>
                </c:pt>
                <c:pt idx="42">
                  <c:v>4319.9265879434915</c:v>
                </c:pt>
                <c:pt idx="43">
                  <c:v>4319.9265879434915</c:v>
                </c:pt>
                <c:pt idx="44">
                  <c:v>4282.3591114425735</c:v>
                </c:pt>
                <c:pt idx="45">
                  <c:v>4249.8459265900228</c:v>
                </c:pt>
                <c:pt idx="46">
                  <c:v>4220.1204234629868</c:v>
                </c:pt>
                <c:pt idx="47">
                  <c:v>4190.2586629468897</c:v>
                </c:pt>
                <c:pt idx="48">
                  <c:v>4159.1150455336137</c:v>
                </c:pt>
                <c:pt idx="49">
                  <c:v>4159.1150455336137</c:v>
                </c:pt>
                <c:pt idx="50">
                  <c:v>4159.1150455336137</c:v>
                </c:pt>
                <c:pt idx="51">
                  <c:v>4111.4589638869329</c:v>
                </c:pt>
                <c:pt idx="52">
                  <c:v>4097.7127462894705</c:v>
                </c:pt>
                <c:pt idx="53">
                  <c:v>4095.6252132418726</c:v>
                </c:pt>
                <c:pt idx="54">
                  <c:v>4084.7587631945826</c:v>
                </c:pt>
                <c:pt idx="55">
                  <c:v>4077.1073325370762</c:v>
                </c:pt>
                <c:pt idx="56">
                  <c:v>4077.1073325370762</c:v>
                </c:pt>
                <c:pt idx="57">
                  <c:v>4077.1073325370762</c:v>
                </c:pt>
                <c:pt idx="58">
                  <c:v>4077.1073325370762</c:v>
                </c:pt>
                <c:pt idx="59">
                  <c:v>4064.9405145013907</c:v>
                </c:pt>
                <c:pt idx="60">
                  <c:v>4061.9165346436371</c:v>
                </c:pt>
                <c:pt idx="61">
                  <c:v>4055.5713489065602</c:v>
                </c:pt>
                <c:pt idx="62">
                  <c:v>4054.8764318362478</c:v>
                </c:pt>
                <c:pt idx="63">
                  <c:v>4054.8764318362478</c:v>
                </c:pt>
                <c:pt idx="64">
                  <c:v>4054.8764318362478</c:v>
                </c:pt>
                <c:pt idx="65">
                  <c:v>4052.5041965260548</c:v>
                </c:pt>
                <c:pt idx="66">
                  <c:v>4039.2385749776408</c:v>
                </c:pt>
                <c:pt idx="67">
                  <c:v>4034.1933774373265</c:v>
                </c:pt>
                <c:pt idx="68">
                  <c:v>4006.0867003567178</c:v>
                </c:pt>
                <c:pt idx="69">
                  <c:v>3993.0090259354574</c:v>
                </c:pt>
                <c:pt idx="70">
                  <c:v>3993.0090259354574</c:v>
                </c:pt>
                <c:pt idx="71">
                  <c:v>3993.0090259354574</c:v>
                </c:pt>
                <c:pt idx="72">
                  <c:v>3990.47201743092</c:v>
                </c:pt>
                <c:pt idx="73">
                  <c:v>3968.9684717968985</c:v>
                </c:pt>
                <c:pt idx="74">
                  <c:v>3963.1806033167159</c:v>
                </c:pt>
                <c:pt idx="75">
                  <c:v>3963.2275945430838</c:v>
                </c:pt>
                <c:pt idx="76">
                  <c:v>3963.0605707121363</c:v>
                </c:pt>
                <c:pt idx="77">
                  <c:v>3963.0605707121363</c:v>
                </c:pt>
                <c:pt idx="78">
                  <c:v>3963.0605707121363</c:v>
                </c:pt>
                <c:pt idx="79">
                  <c:v>3962.3434289439374</c:v>
                </c:pt>
                <c:pt idx="80">
                  <c:v>3966.0690437487456</c:v>
                </c:pt>
                <c:pt idx="81">
                  <c:v>3944.2334044887784</c:v>
                </c:pt>
                <c:pt idx="82">
                  <c:v>3940.5804243873276</c:v>
                </c:pt>
                <c:pt idx="83">
                  <c:v>3939.3488490284008</c:v>
                </c:pt>
                <c:pt idx="84">
                  <c:v>3939.3488490284008</c:v>
                </c:pt>
                <c:pt idx="85">
                  <c:v>3939.3488490284008</c:v>
                </c:pt>
                <c:pt idx="86">
                  <c:v>3938.0242992329918</c:v>
                </c:pt>
                <c:pt idx="87">
                  <c:v>3926.2767382443585</c:v>
                </c:pt>
                <c:pt idx="88">
                  <c:v>3926.95976531424</c:v>
                </c:pt>
                <c:pt idx="89">
                  <c:v>3926.3579789138648</c:v>
                </c:pt>
                <c:pt idx="90">
                  <c:v>3921.895435327122</c:v>
                </c:pt>
                <c:pt idx="91">
                  <c:v>3921.895435327122</c:v>
                </c:pt>
                <c:pt idx="92">
                  <c:v>3921.895435327122</c:v>
                </c:pt>
                <c:pt idx="93">
                  <c:v>3921.895435327122</c:v>
                </c:pt>
                <c:pt idx="94">
                  <c:v>3915.9277109398458</c:v>
                </c:pt>
                <c:pt idx="95">
                  <c:v>3915.9737123411069</c:v>
                </c:pt>
                <c:pt idx="96">
                  <c:v>3907.485938092861</c:v>
                </c:pt>
                <c:pt idx="97">
                  <c:v>3911.7174955009</c:v>
                </c:pt>
                <c:pt idx="98">
                  <c:v>3911.7174955009</c:v>
                </c:pt>
                <c:pt idx="99">
                  <c:v>3911.7174955009</c:v>
                </c:pt>
                <c:pt idx="100">
                  <c:v>3910.8187781221877</c:v>
                </c:pt>
                <c:pt idx="101">
                  <c:v>3912.2687452471478</c:v>
                </c:pt>
                <c:pt idx="102">
                  <c:v>3912.0307758534391</c:v>
                </c:pt>
                <c:pt idx="103">
                  <c:v>3907.7635681408847</c:v>
                </c:pt>
                <c:pt idx="104">
                  <c:v>3910.032637164597</c:v>
                </c:pt>
                <c:pt idx="105">
                  <c:v>3910.032637164597</c:v>
                </c:pt>
                <c:pt idx="106">
                  <c:v>3910.032637164597</c:v>
                </c:pt>
                <c:pt idx="107">
                  <c:v>3909.8754246794874</c:v>
                </c:pt>
                <c:pt idx="108">
                  <c:v>3909.0766666666673</c:v>
                </c:pt>
                <c:pt idx="109">
                  <c:v>3907.5950170272436</c:v>
                </c:pt>
                <c:pt idx="110">
                  <c:v>3908.9843399439101</c:v>
                </c:pt>
                <c:pt idx="111">
                  <c:v>3912.119050721732</c:v>
                </c:pt>
                <c:pt idx="112">
                  <c:v>3912.119050721732</c:v>
                </c:pt>
                <c:pt idx="113">
                  <c:v>3912.119050721732</c:v>
                </c:pt>
                <c:pt idx="114">
                  <c:v>3911.4839787532574</c:v>
                </c:pt>
                <c:pt idx="115">
                  <c:v>3916.0083615932572</c:v>
                </c:pt>
                <c:pt idx="116">
                  <c:v>3916.5075005019071</c:v>
                </c:pt>
                <c:pt idx="117">
                  <c:v>3917.6569253941161</c:v>
                </c:pt>
                <c:pt idx="118">
                  <c:v>3916.9708232931725</c:v>
                </c:pt>
                <c:pt idx="119">
                  <c:v>3916.9708232931725</c:v>
                </c:pt>
                <c:pt idx="120">
                  <c:v>3916.9708232931725</c:v>
                </c:pt>
                <c:pt idx="121">
                  <c:v>3921.7359026104414</c:v>
                </c:pt>
                <c:pt idx="122">
                  <c:v>3921.7359026104414</c:v>
                </c:pt>
                <c:pt idx="123">
                  <c:v>3923.6373031337889</c:v>
                </c:pt>
                <c:pt idx="124">
                  <c:v>3927.3973859296475</c:v>
                </c:pt>
                <c:pt idx="125">
                  <c:v>3927.3973859296475</c:v>
                </c:pt>
                <c:pt idx="126">
                  <c:v>3927.3973859296475</c:v>
                </c:pt>
                <c:pt idx="127">
                  <c:v>3927.3973859296475</c:v>
                </c:pt>
                <c:pt idx="128">
                  <c:v>3928.6684417412289</c:v>
                </c:pt>
                <c:pt idx="129">
                  <c:v>3930.1023615160357</c:v>
                </c:pt>
                <c:pt idx="130">
                  <c:v>3929.3655431502712</c:v>
                </c:pt>
                <c:pt idx="131">
                  <c:v>3930.6200090552366</c:v>
                </c:pt>
                <c:pt idx="132">
                  <c:v>3929.8641575294241</c:v>
                </c:pt>
                <c:pt idx="133">
                  <c:v>3929.8641575294241</c:v>
                </c:pt>
                <c:pt idx="134">
                  <c:v>3929.8641575294241</c:v>
                </c:pt>
                <c:pt idx="135">
                  <c:v>3929.7544301378139</c:v>
                </c:pt>
                <c:pt idx="136">
                  <c:v>3928.3540887145446</c:v>
                </c:pt>
                <c:pt idx="137">
                  <c:v>3929.9352334473738</c:v>
                </c:pt>
                <c:pt idx="138">
                  <c:v>3929.9352334473738</c:v>
                </c:pt>
                <c:pt idx="139">
                  <c:v>3929.9352334473738</c:v>
                </c:pt>
                <c:pt idx="140">
                  <c:v>3929.9352334473738</c:v>
                </c:pt>
                <c:pt idx="141">
                  <c:v>3929.9352334473738</c:v>
                </c:pt>
                <c:pt idx="142">
                  <c:v>3929.826252390058</c:v>
                </c:pt>
                <c:pt idx="143">
                  <c:v>3928.8145557009152</c:v>
                </c:pt>
                <c:pt idx="144">
                  <c:v>3930.1815678776293</c:v>
                </c:pt>
                <c:pt idx="145">
                  <c:v>3929.9318104055556</c:v>
                </c:pt>
                <c:pt idx="146">
                  <c:v>3930.0973530595811</c:v>
                </c:pt>
                <c:pt idx="147">
                  <c:v>3930.0973530595811</c:v>
                </c:pt>
                <c:pt idx="148">
                  <c:v>3930.0973530595811</c:v>
                </c:pt>
                <c:pt idx="149">
                  <c:v>3924.1725997387198</c:v>
                </c:pt>
                <c:pt idx="150">
                  <c:v>3923.9301125515021</c:v>
                </c:pt>
                <c:pt idx="151">
                  <c:v>3926.246206133736</c:v>
                </c:pt>
                <c:pt idx="152">
                  <c:v>3926.6410418342721</c:v>
                </c:pt>
                <c:pt idx="153">
                  <c:v>3928.414787598148</c:v>
                </c:pt>
                <c:pt idx="154">
                  <c:v>3928.414787598148</c:v>
                </c:pt>
                <c:pt idx="155">
                  <c:v>3928.414787598148</c:v>
                </c:pt>
                <c:pt idx="156">
                  <c:v>3927.0647621926646</c:v>
                </c:pt>
                <c:pt idx="157">
                  <c:v>3927.4315932681652</c:v>
                </c:pt>
                <c:pt idx="158">
                  <c:v>3935.8217206906997</c:v>
                </c:pt>
                <c:pt idx="159">
                  <c:v>3937.1934262344744</c:v>
                </c:pt>
                <c:pt idx="160">
                  <c:v>3937.1934262344744</c:v>
                </c:pt>
                <c:pt idx="161">
                  <c:v>3937.1934262344744</c:v>
                </c:pt>
                <c:pt idx="162">
                  <c:v>3937.1934262344744</c:v>
                </c:pt>
                <c:pt idx="163">
                  <c:v>3937.1934262344744</c:v>
                </c:pt>
                <c:pt idx="164">
                  <c:v>3937.6139345586748</c:v>
                </c:pt>
                <c:pt idx="165">
                  <c:v>3938.0813230986769</c:v>
                </c:pt>
                <c:pt idx="166">
                  <c:v>3938.0984930815071</c:v>
                </c:pt>
                <c:pt idx="167">
                  <c:v>3938.0984930815071</c:v>
                </c:pt>
                <c:pt idx="168">
                  <c:v>3938.0984930815071</c:v>
                </c:pt>
                <c:pt idx="169">
                  <c:v>3938.0984930815071</c:v>
                </c:pt>
                <c:pt idx="170">
                  <c:v>3937.106987878788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7-C237-4C8A-A0F4-F54F4DF91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855663"/>
        <c:axId val="1125856911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'Days Before Start Data'!$B$3</c15:sqref>
                        </c15:formulaRef>
                      </c:ext>
                    </c:extLst>
                    <c:strCache>
                      <c:ptCount val="1"/>
                      <c:pt idx="0">
                        <c:v>Days Before Start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'Days Before Start Data'!$B$4:$B$4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C237-4C8A-A0F4-F54F4DF91257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Data'!$C$3</c15:sqref>
                        </c15:formulaRef>
                      </c:ext>
                    </c:extLst>
                    <c:strCache>
                      <c:ptCount val="1"/>
                      <c:pt idx="0">
                        <c:v>2023 # of Students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Data'!$C$4:$C$4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C237-4C8A-A0F4-F54F4DF91257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Data'!$D$3</c15:sqref>
                        </c15:formulaRef>
                      </c:ext>
                    </c:extLst>
                    <c:strCache>
                      <c:ptCount val="1"/>
                      <c:pt idx="0">
                        <c:v>2023 # Students Paid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Data'!$D$4:$D$4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C237-4C8A-A0F4-F54F4DF91257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Data'!$E$3</c15:sqref>
                        </c15:formulaRef>
                      </c:ext>
                    </c:extLst>
                    <c:strCache>
                      <c:ptCount val="1"/>
                      <c:pt idx="0">
                        <c:v>2023 # Confirmed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Data'!$E$4:$E$4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C237-4C8A-A0F4-F54F4DF91257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Data'!$F$3</c15:sqref>
                        </c15:formulaRef>
                      </c:ext>
                    </c:extLst>
                    <c:strCache>
                      <c:ptCount val="1"/>
                      <c:pt idx="0">
                        <c:v>2023 % Students PAID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Data'!$F$4:$F$4</c15:sqref>
                        </c15:formulaRef>
                      </c:ext>
                    </c:extLst>
                    <c:numCache>
                      <c:formatCode>0.0%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C237-4C8A-A0F4-F54F4DF91257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Data'!$G$3</c15:sqref>
                        </c15:formulaRef>
                      </c:ext>
                    </c:extLst>
                    <c:strCache>
                      <c:ptCount val="1"/>
                      <c:pt idx="0">
                        <c:v>2023 Tuition Finalized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Data'!$G$4:$G$4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C237-4C8A-A0F4-F54F4DF91257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Data'!$H$3</c15:sqref>
                        </c15:formulaRef>
                      </c:ext>
                    </c:extLst>
                    <c:strCache>
                      <c:ptCount val="1"/>
                      <c:pt idx="0">
                        <c:v>2023 Tuition Confirmed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Data'!$H$4:$H$4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C237-4C8A-A0F4-F54F4DF91257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Data'!$I$3</c15:sqref>
                        </c15:formulaRef>
                      </c:ext>
                    </c:extLst>
                    <c:strCache>
                      <c:ptCount val="1"/>
                      <c:pt idx="0">
                        <c:v>2023 Total Assessed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Data'!$I$4:$I$4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C237-4C8A-A0F4-F54F4DF91257}"/>
                  </c:ext>
                </c:extLst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Data'!$J$3</c15:sqref>
                        </c15:formulaRef>
                      </c:ext>
                    </c:extLst>
                    <c:strCache>
                      <c:ptCount val="1"/>
                      <c:pt idx="0">
                        <c:v>2023 Budget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Data'!$J$4:$J$4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C237-4C8A-A0F4-F54F4DF91257}"/>
                  </c:ext>
                </c:extLst>
              </c15:ser>
            </c15:filteredLineSeries>
            <c15:filteredLin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Data'!$K$3</c15:sqref>
                        </c15:formulaRef>
                      </c:ext>
                    </c:extLst>
                    <c:strCache>
                      <c:ptCount val="1"/>
                      <c:pt idx="0">
                        <c:v>2023 Cumulative Avg per Finalized Student</c:v>
                      </c:pt>
                    </c:strCache>
                  </c:strRef>
                </c:tx>
                <c:spPr>
                  <a:ln w="28575" cap="rnd">
                    <a:solidFill>
                      <a:srgbClr val="C0000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Data'!$K$4:$K$4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C237-4C8A-A0F4-F54F4DF91257}"/>
                  </c:ext>
                </c:extLst>
              </c15:ser>
            </c15:filteredLineSeries>
            <c15:filteredLine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Data'!$M$3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Data'!$M$4:$M$169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66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C237-4C8A-A0F4-F54F4DF91257}"/>
                  </c:ext>
                </c:extLst>
              </c15:ser>
            </c15:filteredLineSeries>
            <c15:filteredLine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Data'!$N$3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Data'!$N$5:$N$150</c15:sqref>
                        </c15:formulaRef>
                      </c:ext>
                    </c:extLst>
                    <c:numCache>
                      <c:formatCode>m/d/yyyy</c:formatCode>
                      <c:ptCount val="146"/>
                      <c:pt idx="0">
                        <c:v>44752</c:v>
                      </c:pt>
                      <c:pt idx="1">
                        <c:v>44753</c:v>
                      </c:pt>
                      <c:pt idx="2">
                        <c:v>44754</c:v>
                      </c:pt>
                      <c:pt idx="3">
                        <c:v>44755</c:v>
                      </c:pt>
                      <c:pt idx="4">
                        <c:v>44756</c:v>
                      </c:pt>
                      <c:pt idx="5">
                        <c:v>44757</c:v>
                      </c:pt>
                      <c:pt idx="6">
                        <c:v>44758</c:v>
                      </c:pt>
                      <c:pt idx="7">
                        <c:v>44759</c:v>
                      </c:pt>
                      <c:pt idx="8">
                        <c:v>44760</c:v>
                      </c:pt>
                      <c:pt idx="9">
                        <c:v>44761</c:v>
                      </c:pt>
                      <c:pt idx="10">
                        <c:v>44762</c:v>
                      </c:pt>
                      <c:pt idx="11">
                        <c:v>44763</c:v>
                      </c:pt>
                      <c:pt idx="12">
                        <c:v>44764</c:v>
                      </c:pt>
                      <c:pt idx="13">
                        <c:v>44765</c:v>
                      </c:pt>
                      <c:pt idx="14">
                        <c:v>44766</c:v>
                      </c:pt>
                      <c:pt idx="15">
                        <c:v>44767</c:v>
                      </c:pt>
                      <c:pt idx="16">
                        <c:v>44768</c:v>
                      </c:pt>
                      <c:pt idx="17">
                        <c:v>44769</c:v>
                      </c:pt>
                      <c:pt idx="18">
                        <c:v>44770</c:v>
                      </c:pt>
                      <c:pt idx="19">
                        <c:v>44771</c:v>
                      </c:pt>
                      <c:pt idx="20">
                        <c:v>44772</c:v>
                      </c:pt>
                      <c:pt idx="21">
                        <c:v>44773</c:v>
                      </c:pt>
                      <c:pt idx="22">
                        <c:v>44774</c:v>
                      </c:pt>
                      <c:pt idx="23">
                        <c:v>44775</c:v>
                      </c:pt>
                      <c:pt idx="24">
                        <c:v>44776</c:v>
                      </c:pt>
                      <c:pt idx="25">
                        <c:v>44777</c:v>
                      </c:pt>
                      <c:pt idx="26">
                        <c:v>44778</c:v>
                      </c:pt>
                      <c:pt idx="27">
                        <c:v>44779</c:v>
                      </c:pt>
                      <c:pt idx="28">
                        <c:v>44780</c:v>
                      </c:pt>
                      <c:pt idx="29">
                        <c:v>44781</c:v>
                      </c:pt>
                      <c:pt idx="30">
                        <c:v>44782</c:v>
                      </c:pt>
                      <c:pt idx="31">
                        <c:v>44783</c:v>
                      </c:pt>
                      <c:pt idx="32">
                        <c:v>44784</c:v>
                      </c:pt>
                      <c:pt idx="33">
                        <c:v>44785</c:v>
                      </c:pt>
                      <c:pt idx="34">
                        <c:v>44786</c:v>
                      </c:pt>
                      <c:pt idx="35">
                        <c:v>44787</c:v>
                      </c:pt>
                      <c:pt idx="36">
                        <c:v>44788</c:v>
                      </c:pt>
                      <c:pt idx="37">
                        <c:v>44789</c:v>
                      </c:pt>
                      <c:pt idx="38">
                        <c:v>44790</c:v>
                      </c:pt>
                      <c:pt idx="39">
                        <c:v>44791</c:v>
                      </c:pt>
                      <c:pt idx="40">
                        <c:v>44792</c:v>
                      </c:pt>
                      <c:pt idx="41">
                        <c:v>44793</c:v>
                      </c:pt>
                      <c:pt idx="42">
                        <c:v>44794</c:v>
                      </c:pt>
                      <c:pt idx="43">
                        <c:v>44795</c:v>
                      </c:pt>
                      <c:pt idx="44">
                        <c:v>44796</c:v>
                      </c:pt>
                      <c:pt idx="45">
                        <c:v>44797</c:v>
                      </c:pt>
                      <c:pt idx="46">
                        <c:v>44798</c:v>
                      </c:pt>
                      <c:pt idx="47">
                        <c:v>44799</c:v>
                      </c:pt>
                      <c:pt idx="48">
                        <c:v>44800</c:v>
                      </c:pt>
                      <c:pt idx="49">
                        <c:v>44801</c:v>
                      </c:pt>
                      <c:pt idx="50">
                        <c:v>44802</c:v>
                      </c:pt>
                      <c:pt idx="51">
                        <c:v>44803</c:v>
                      </c:pt>
                      <c:pt idx="52">
                        <c:v>44804</c:v>
                      </c:pt>
                      <c:pt idx="53">
                        <c:v>44805</c:v>
                      </c:pt>
                      <c:pt idx="54">
                        <c:v>44806</c:v>
                      </c:pt>
                      <c:pt idx="55">
                        <c:v>44807</c:v>
                      </c:pt>
                      <c:pt idx="56">
                        <c:v>44808</c:v>
                      </c:pt>
                      <c:pt idx="57">
                        <c:v>44809</c:v>
                      </c:pt>
                      <c:pt idx="58">
                        <c:v>44810</c:v>
                      </c:pt>
                      <c:pt idx="59">
                        <c:v>44811</c:v>
                      </c:pt>
                      <c:pt idx="60">
                        <c:v>44812</c:v>
                      </c:pt>
                      <c:pt idx="61">
                        <c:v>44813</c:v>
                      </c:pt>
                      <c:pt idx="62">
                        <c:v>44814</c:v>
                      </c:pt>
                      <c:pt idx="63">
                        <c:v>44815</c:v>
                      </c:pt>
                      <c:pt idx="64">
                        <c:v>44816</c:v>
                      </c:pt>
                      <c:pt idx="65">
                        <c:v>44817</c:v>
                      </c:pt>
                      <c:pt idx="66">
                        <c:v>44818</c:v>
                      </c:pt>
                      <c:pt idx="67">
                        <c:v>44819</c:v>
                      </c:pt>
                      <c:pt idx="68">
                        <c:v>44820</c:v>
                      </c:pt>
                      <c:pt idx="69">
                        <c:v>44821</c:v>
                      </c:pt>
                      <c:pt idx="70">
                        <c:v>44822</c:v>
                      </c:pt>
                      <c:pt idx="71">
                        <c:v>44823</c:v>
                      </c:pt>
                      <c:pt idx="72">
                        <c:v>44824</c:v>
                      </c:pt>
                      <c:pt idx="73">
                        <c:v>44825</c:v>
                      </c:pt>
                      <c:pt idx="74">
                        <c:v>44826</c:v>
                      </c:pt>
                      <c:pt idx="75">
                        <c:v>44827</c:v>
                      </c:pt>
                      <c:pt idx="76">
                        <c:v>44828</c:v>
                      </c:pt>
                      <c:pt idx="77">
                        <c:v>44829</c:v>
                      </c:pt>
                      <c:pt idx="78">
                        <c:v>44830</c:v>
                      </c:pt>
                      <c:pt idx="79">
                        <c:v>44831</c:v>
                      </c:pt>
                      <c:pt idx="80">
                        <c:v>44832</c:v>
                      </c:pt>
                      <c:pt idx="81">
                        <c:v>44833</c:v>
                      </c:pt>
                      <c:pt idx="82">
                        <c:v>44834</c:v>
                      </c:pt>
                      <c:pt idx="83">
                        <c:v>44835</c:v>
                      </c:pt>
                      <c:pt idx="84">
                        <c:v>44836</c:v>
                      </c:pt>
                      <c:pt idx="85">
                        <c:v>44837</c:v>
                      </c:pt>
                      <c:pt idx="86">
                        <c:v>44838</c:v>
                      </c:pt>
                      <c:pt idx="87">
                        <c:v>44839</c:v>
                      </c:pt>
                      <c:pt idx="88">
                        <c:v>44840</c:v>
                      </c:pt>
                      <c:pt idx="89">
                        <c:v>44841</c:v>
                      </c:pt>
                      <c:pt idx="90">
                        <c:v>44842</c:v>
                      </c:pt>
                      <c:pt idx="91">
                        <c:v>44843</c:v>
                      </c:pt>
                      <c:pt idx="92">
                        <c:v>44844</c:v>
                      </c:pt>
                      <c:pt idx="93">
                        <c:v>44844</c:v>
                      </c:pt>
                      <c:pt idx="94">
                        <c:v>44845</c:v>
                      </c:pt>
                      <c:pt idx="95">
                        <c:v>44846</c:v>
                      </c:pt>
                      <c:pt idx="96">
                        <c:v>44847</c:v>
                      </c:pt>
                      <c:pt idx="97">
                        <c:v>44848</c:v>
                      </c:pt>
                      <c:pt idx="98">
                        <c:v>44849</c:v>
                      </c:pt>
                      <c:pt idx="99">
                        <c:v>44848</c:v>
                      </c:pt>
                      <c:pt idx="100">
                        <c:v>44851</c:v>
                      </c:pt>
                      <c:pt idx="101">
                        <c:v>44852</c:v>
                      </c:pt>
                      <c:pt idx="102">
                        <c:v>44853</c:v>
                      </c:pt>
                      <c:pt idx="103">
                        <c:v>44854</c:v>
                      </c:pt>
                      <c:pt idx="104">
                        <c:v>44855</c:v>
                      </c:pt>
                      <c:pt idx="105">
                        <c:v>44856</c:v>
                      </c:pt>
                      <c:pt idx="106">
                        <c:v>44855</c:v>
                      </c:pt>
                      <c:pt idx="107">
                        <c:v>44856</c:v>
                      </c:pt>
                      <c:pt idx="108">
                        <c:v>44859</c:v>
                      </c:pt>
                      <c:pt idx="109">
                        <c:v>44860</c:v>
                      </c:pt>
                      <c:pt idx="110">
                        <c:v>44861</c:v>
                      </c:pt>
                      <c:pt idx="111">
                        <c:v>44862</c:v>
                      </c:pt>
                      <c:pt idx="112">
                        <c:v>44863</c:v>
                      </c:pt>
                      <c:pt idx="113">
                        <c:v>44862</c:v>
                      </c:pt>
                      <c:pt idx="114">
                        <c:v>44865</c:v>
                      </c:pt>
                      <c:pt idx="115">
                        <c:v>44866</c:v>
                      </c:pt>
                      <c:pt idx="116">
                        <c:v>44867</c:v>
                      </c:pt>
                      <c:pt idx="117">
                        <c:v>44868</c:v>
                      </c:pt>
                      <c:pt idx="118">
                        <c:v>44869</c:v>
                      </c:pt>
                      <c:pt idx="119">
                        <c:v>44870</c:v>
                      </c:pt>
                      <c:pt idx="120">
                        <c:v>44869</c:v>
                      </c:pt>
                      <c:pt idx="121">
                        <c:v>44870</c:v>
                      </c:pt>
                      <c:pt idx="122">
                        <c:v>44872</c:v>
                      </c:pt>
                      <c:pt idx="123">
                        <c:v>44874</c:v>
                      </c:pt>
                      <c:pt idx="124">
                        <c:v>44875</c:v>
                      </c:pt>
                      <c:pt idx="125">
                        <c:v>44876</c:v>
                      </c:pt>
                      <c:pt idx="126">
                        <c:v>44877</c:v>
                      </c:pt>
                      <c:pt idx="127">
                        <c:v>44875</c:v>
                      </c:pt>
                      <c:pt idx="128">
                        <c:v>44879</c:v>
                      </c:pt>
                      <c:pt idx="129">
                        <c:v>44880</c:v>
                      </c:pt>
                      <c:pt idx="130">
                        <c:v>44881</c:v>
                      </c:pt>
                      <c:pt idx="131">
                        <c:v>44882</c:v>
                      </c:pt>
                      <c:pt idx="132">
                        <c:v>44883</c:v>
                      </c:pt>
                      <c:pt idx="133">
                        <c:v>44884</c:v>
                      </c:pt>
                      <c:pt idx="134">
                        <c:v>44883</c:v>
                      </c:pt>
                      <c:pt idx="135">
                        <c:v>44886</c:v>
                      </c:pt>
                      <c:pt idx="136">
                        <c:v>44887</c:v>
                      </c:pt>
                      <c:pt idx="137">
                        <c:v>44888</c:v>
                      </c:pt>
                      <c:pt idx="138">
                        <c:v>44889</c:v>
                      </c:pt>
                      <c:pt idx="139">
                        <c:v>44890</c:v>
                      </c:pt>
                      <c:pt idx="140">
                        <c:v>44891</c:v>
                      </c:pt>
                      <c:pt idx="141">
                        <c:v>44888</c:v>
                      </c:pt>
                      <c:pt idx="142">
                        <c:v>44893</c:v>
                      </c:pt>
                      <c:pt idx="143">
                        <c:v>44894</c:v>
                      </c:pt>
                      <c:pt idx="144">
                        <c:v>44895</c:v>
                      </c:pt>
                      <c:pt idx="145">
                        <c:v>44896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C237-4C8A-A0F4-F54F4DF91257}"/>
                  </c:ext>
                </c:extLst>
              </c15:ser>
            </c15:filteredLineSeries>
            <c15:filteredLine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Data'!$O$3</c15:sqref>
                        </c15:formulaRef>
                      </c:ext>
                    </c:extLst>
                    <c:strCache>
                      <c:ptCount val="1"/>
                      <c:pt idx="0">
                        <c:v>Days Before Start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Data'!$O$5:$O$150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46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C237-4C8A-A0F4-F54F4DF91257}"/>
                  </c:ext>
                </c:extLst>
              </c15:ser>
            </c15:filteredLineSeries>
            <c15:filteredLine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Data'!$P$3</c15:sqref>
                        </c15:formulaRef>
                      </c:ext>
                    </c:extLst>
                    <c:strCache>
                      <c:ptCount val="1"/>
                      <c:pt idx="0">
                        <c:v>2022 # of Students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Data'!$P$5:$P$150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46"/>
                      <c:pt idx="0">
                        <c:v>7188</c:v>
                      </c:pt>
                      <c:pt idx="1">
                        <c:v>7188</c:v>
                      </c:pt>
                      <c:pt idx="2">
                        <c:v>7253</c:v>
                      </c:pt>
                      <c:pt idx="3">
                        <c:v>7298</c:v>
                      </c:pt>
                      <c:pt idx="4">
                        <c:v>7347</c:v>
                      </c:pt>
                      <c:pt idx="5">
                        <c:v>7406</c:v>
                      </c:pt>
                      <c:pt idx="6">
                        <c:v>7406</c:v>
                      </c:pt>
                      <c:pt idx="7">
                        <c:v>7406</c:v>
                      </c:pt>
                      <c:pt idx="8">
                        <c:v>7460</c:v>
                      </c:pt>
                      <c:pt idx="9">
                        <c:v>7505</c:v>
                      </c:pt>
                      <c:pt idx="10">
                        <c:v>7569</c:v>
                      </c:pt>
                      <c:pt idx="11">
                        <c:v>7628</c:v>
                      </c:pt>
                      <c:pt idx="12">
                        <c:v>7679</c:v>
                      </c:pt>
                      <c:pt idx="13">
                        <c:v>7679</c:v>
                      </c:pt>
                      <c:pt idx="14">
                        <c:v>7679</c:v>
                      </c:pt>
                      <c:pt idx="15">
                        <c:v>7725</c:v>
                      </c:pt>
                      <c:pt idx="16">
                        <c:v>7766</c:v>
                      </c:pt>
                      <c:pt idx="17">
                        <c:v>7825</c:v>
                      </c:pt>
                      <c:pt idx="18">
                        <c:v>7859</c:v>
                      </c:pt>
                      <c:pt idx="19">
                        <c:v>7903</c:v>
                      </c:pt>
                      <c:pt idx="20">
                        <c:v>7903</c:v>
                      </c:pt>
                      <c:pt idx="21">
                        <c:v>7903</c:v>
                      </c:pt>
                      <c:pt idx="22">
                        <c:v>7952</c:v>
                      </c:pt>
                      <c:pt idx="23">
                        <c:v>8077</c:v>
                      </c:pt>
                      <c:pt idx="24">
                        <c:v>8135</c:v>
                      </c:pt>
                      <c:pt idx="25">
                        <c:v>8178</c:v>
                      </c:pt>
                      <c:pt idx="26">
                        <c:v>8275</c:v>
                      </c:pt>
                      <c:pt idx="27">
                        <c:v>8275</c:v>
                      </c:pt>
                      <c:pt idx="28">
                        <c:v>8275</c:v>
                      </c:pt>
                      <c:pt idx="29">
                        <c:v>8460</c:v>
                      </c:pt>
                      <c:pt idx="30">
                        <c:v>8566</c:v>
                      </c:pt>
                      <c:pt idx="31">
                        <c:v>8677</c:v>
                      </c:pt>
                      <c:pt idx="32">
                        <c:v>8775</c:v>
                      </c:pt>
                      <c:pt idx="33">
                        <c:v>8856</c:v>
                      </c:pt>
                      <c:pt idx="34">
                        <c:v>8856</c:v>
                      </c:pt>
                      <c:pt idx="35">
                        <c:v>8856</c:v>
                      </c:pt>
                      <c:pt idx="36">
                        <c:v>8973</c:v>
                      </c:pt>
                      <c:pt idx="37">
                        <c:v>9053</c:v>
                      </c:pt>
                      <c:pt idx="38">
                        <c:v>9138</c:v>
                      </c:pt>
                      <c:pt idx="39">
                        <c:v>9196</c:v>
                      </c:pt>
                      <c:pt idx="40">
                        <c:v>9273</c:v>
                      </c:pt>
                      <c:pt idx="41">
                        <c:v>9273</c:v>
                      </c:pt>
                      <c:pt idx="42">
                        <c:v>9273</c:v>
                      </c:pt>
                      <c:pt idx="43">
                        <c:v>9386</c:v>
                      </c:pt>
                      <c:pt idx="44">
                        <c:v>9481</c:v>
                      </c:pt>
                      <c:pt idx="45">
                        <c:v>9564</c:v>
                      </c:pt>
                      <c:pt idx="46">
                        <c:v>9678</c:v>
                      </c:pt>
                      <c:pt idx="47">
                        <c:v>9773</c:v>
                      </c:pt>
                      <c:pt idx="48">
                        <c:v>9773</c:v>
                      </c:pt>
                      <c:pt idx="49">
                        <c:v>9773</c:v>
                      </c:pt>
                      <c:pt idx="50">
                        <c:v>9941</c:v>
                      </c:pt>
                      <c:pt idx="51">
                        <c:v>10039</c:v>
                      </c:pt>
                      <c:pt idx="52">
                        <c:v>10059</c:v>
                      </c:pt>
                      <c:pt idx="53">
                        <c:v>10042</c:v>
                      </c:pt>
                      <c:pt idx="54">
                        <c:v>10047</c:v>
                      </c:pt>
                      <c:pt idx="55">
                        <c:v>10047</c:v>
                      </c:pt>
                      <c:pt idx="56">
                        <c:v>10047</c:v>
                      </c:pt>
                      <c:pt idx="57">
                        <c:v>10047</c:v>
                      </c:pt>
                      <c:pt idx="58">
                        <c:v>10068</c:v>
                      </c:pt>
                      <c:pt idx="59">
                        <c:v>10074</c:v>
                      </c:pt>
                      <c:pt idx="60">
                        <c:v>10060</c:v>
                      </c:pt>
                      <c:pt idx="61">
                        <c:v>10064</c:v>
                      </c:pt>
                      <c:pt idx="62">
                        <c:v>10064</c:v>
                      </c:pt>
                      <c:pt idx="63">
                        <c:v>10064</c:v>
                      </c:pt>
                      <c:pt idx="64">
                        <c:v>10075</c:v>
                      </c:pt>
                      <c:pt idx="65">
                        <c:v>10063</c:v>
                      </c:pt>
                      <c:pt idx="66">
                        <c:v>10052</c:v>
                      </c:pt>
                      <c:pt idx="67">
                        <c:v>10092</c:v>
                      </c:pt>
                      <c:pt idx="68">
                        <c:v>10102</c:v>
                      </c:pt>
                      <c:pt idx="69">
                        <c:v>10102</c:v>
                      </c:pt>
                      <c:pt idx="70">
                        <c:v>10102</c:v>
                      </c:pt>
                      <c:pt idx="71">
                        <c:v>10097</c:v>
                      </c:pt>
                      <c:pt idx="72">
                        <c:v>10123</c:v>
                      </c:pt>
                      <c:pt idx="73">
                        <c:v>9829</c:v>
                      </c:pt>
                      <c:pt idx="74">
                        <c:v>9969</c:v>
                      </c:pt>
                      <c:pt idx="75">
                        <c:v>9970</c:v>
                      </c:pt>
                      <c:pt idx="76">
                        <c:v>9970</c:v>
                      </c:pt>
                      <c:pt idx="77">
                        <c:v>9970</c:v>
                      </c:pt>
                      <c:pt idx="78">
                        <c:v>9971</c:v>
                      </c:pt>
                      <c:pt idx="79">
                        <c:v>9966</c:v>
                      </c:pt>
                      <c:pt idx="80">
                        <c:v>10025</c:v>
                      </c:pt>
                      <c:pt idx="81">
                        <c:v>10038</c:v>
                      </c:pt>
                      <c:pt idx="82">
                        <c:v>10035</c:v>
                      </c:pt>
                      <c:pt idx="83">
                        <c:v>10035</c:v>
                      </c:pt>
                      <c:pt idx="84">
                        <c:v>10035</c:v>
                      </c:pt>
                      <c:pt idx="85">
                        <c:v>10039</c:v>
                      </c:pt>
                      <c:pt idx="86">
                        <c:v>10059</c:v>
                      </c:pt>
                      <c:pt idx="87">
                        <c:v>10056</c:v>
                      </c:pt>
                      <c:pt idx="88">
                        <c:v>10054</c:v>
                      </c:pt>
                      <c:pt idx="89">
                        <c:v>9981</c:v>
                      </c:pt>
                      <c:pt idx="90">
                        <c:v>9981</c:v>
                      </c:pt>
                      <c:pt idx="91">
                        <c:v>9981</c:v>
                      </c:pt>
                      <c:pt idx="92">
                        <c:v>9981</c:v>
                      </c:pt>
                      <c:pt idx="93">
                        <c:v>9991</c:v>
                      </c:pt>
                      <c:pt idx="94">
                        <c:v>9991</c:v>
                      </c:pt>
                      <c:pt idx="95">
                        <c:v>10015</c:v>
                      </c:pt>
                      <c:pt idx="96">
                        <c:v>10002</c:v>
                      </c:pt>
                      <c:pt idx="97">
                        <c:v>10002</c:v>
                      </c:pt>
                      <c:pt idx="98">
                        <c:v>10002</c:v>
                      </c:pt>
                      <c:pt idx="99">
                        <c:v>10001</c:v>
                      </c:pt>
                      <c:pt idx="100">
                        <c:v>9994</c:v>
                      </c:pt>
                      <c:pt idx="101">
                        <c:v>9989</c:v>
                      </c:pt>
                      <c:pt idx="102">
                        <c:v>9994</c:v>
                      </c:pt>
                      <c:pt idx="103">
                        <c:v>9988</c:v>
                      </c:pt>
                      <c:pt idx="104">
                        <c:v>9988</c:v>
                      </c:pt>
                      <c:pt idx="105">
                        <c:v>9988</c:v>
                      </c:pt>
                      <c:pt idx="106">
                        <c:v>9984</c:v>
                      </c:pt>
                      <c:pt idx="107">
                        <c:v>9984</c:v>
                      </c:pt>
                      <c:pt idx="108">
                        <c:v>9984</c:v>
                      </c:pt>
                      <c:pt idx="109">
                        <c:v>9984</c:v>
                      </c:pt>
                      <c:pt idx="110">
                        <c:v>9976</c:v>
                      </c:pt>
                      <c:pt idx="111">
                        <c:v>9976</c:v>
                      </c:pt>
                      <c:pt idx="112">
                        <c:v>9976</c:v>
                      </c:pt>
                      <c:pt idx="113">
                        <c:v>9978</c:v>
                      </c:pt>
                      <c:pt idx="114">
                        <c:v>9967</c:v>
                      </c:pt>
                      <c:pt idx="115">
                        <c:v>9962</c:v>
                      </c:pt>
                      <c:pt idx="116">
                        <c:v>9959</c:v>
                      </c:pt>
                      <c:pt idx="117">
                        <c:v>9960</c:v>
                      </c:pt>
                      <c:pt idx="118">
                        <c:v>9960</c:v>
                      </c:pt>
                      <c:pt idx="119">
                        <c:v>9960</c:v>
                      </c:pt>
                      <c:pt idx="120">
                        <c:v>9960</c:v>
                      </c:pt>
                      <c:pt idx="121">
                        <c:v>9960</c:v>
                      </c:pt>
                      <c:pt idx="122">
                        <c:v>9956</c:v>
                      </c:pt>
                      <c:pt idx="123">
                        <c:v>9950</c:v>
                      </c:pt>
                      <c:pt idx="124">
                        <c:v>9950</c:v>
                      </c:pt>
                      <c:pt idx="125">
                        <c:v>9950</c:v>
                      </c:pt>
                      <c:pt idx="126">
                        <c:v>9950</c:v>
                      </c:pt>
                      <c:pt idx="127">
                        <c:v>9947</c:v>
                      </c:pt>
                      <c:pt idx="128">
                        <c:v>9947</c:v>
                      </c:pt>
                      <c:pt idx="129">
                        <c:v>9942</c:v>
                      </c:pt>
                      <c:pt idx="130">
                        <c:v>9939</c:v>
                      </c:pt>
                      <c:pt idx="131">
                        <c:v>9941</c:v>
                      </c:pt>
                      <c:pt idx="132">
                        <c:v>9941</c:v>
                      </c:pt>
                      <c:pt idx="133">
                        <c:v>9941</c:v>
                      </c:pt>
                      <c:pt idx="134">
                        <c:v>9941</c:v>
                      </c:pt>
                      <c:pt idx="135">
                        <c:v>9942</c:v>
                      </c:pt>
                      <c:pt idx="136">
                        <c:v>9938</c:v>
                      </c:pt>
                      <c:pt idx="137">
                        <c:v>9938</c:v>
                      </c:pt>
                      <c:pt idx="138">
                        <c:v>9938</c:v>
                      </c:pt>
                      <c:pt idx="139">
                        <c:v>9938</c:v>
                      </c:pt>
                      <c:pt idx="140">
                        <c:v>9938</c:v>
                      </c:pt>
                      <c:pt idx="141">
                        <c:v>9937</c:v>
                      </c:pt>
                      <c:pt idx="142">
                        <c:v>9937</c:v>
                      </c:pt>
                      <c:pt idx="143">
                        <c:v>9937</c:v>
                      </c:pt>
                      <c:pt idx="144">
                        <c:v>9937</c:v>
                      </c:pt>
                      <c:pt idx="145">
                        <c:v>9936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C237-4C8A-A0F4-F54F4DF91257}"/>
                  </c:ext>
                </c:extLst>
              </c15:ser>
            </c15:filteredLineSeries>
            <c15:filteredLineSeries>
              <c15:ser>
                <c:idx val="15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Data'!$Q$3</c15:sqref>
                        </c15:formulaRef>
                      </c:ext>
                    </c:extLst>
                    <c:strCache>
                      <c:ptCount val="1"/>
                      <c:pt idx="0">
                        <c:v>2022 # students Paid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Data'!$Q$5:$Q$150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46"/>
                      <c:pt idx="0">
                        <c:v>0</c:v>
                      </c:pt>
                      <c:pt idx="1">
                        <c:v>0</c:v>
                      </c:pt>
                      <c:pt idx="2">
                        <c:v>89</c:v>
                      </c:pt>
                      <c:pt idx="3">
                        <c:v>243</c:v>
                      </c:pt>
                      <c:pt idx="4">
                        <c:v>327</c:v>
                      </c:pt>
                      <c:pt idx="5">
                        <c:v>386</c:v>
                      </c:pt>
                      <c:pt idx="6">
                        <c:v>386</c:v>
                      </c:pt>
                      <c:pt idx="7">
                        <c:v>386</c:v>
                      </c:pt>
                      <c:pt idx="8">
                        <c:v>466</c:v>
                      </c:pt>
                      <c:pt idx="9">
                        <c:v>516</c:v>
                      </c:pt>
                      <c:pt idx="10">
                        <c:v>564</c:v>
                      </c:pt>
                      <c:pt idx="11">
                        <c:v>616</c:v>
                      </c:pt>
                      <c:pt idx="12">
                        <c:v>662</c:v>
                      </c:pt>
                      <c:pt idx="13">
                        <c:v>662</c:v>
                      </c:pt>
                      <c:pt idx="14">
                        <c:v>662</c:v>
                      </c:pt>
                      <c:pt idx="15">
                        <c:v>741</c:v>
                      </c:pt>
                      <c:pt idx="16">
                        <c:v>778</c:v>
                      </c:pt>
                      <c:pt idx="17">
                        <c:v>829</c:v>
                      </c:pt>
                      <c:pt idx="18">
                        <c:v>898</c:v>
                      </c:pt>
                      <c:pt idx="19">
                        <c:v>953</c:v>
                      </c:pt>
                      <c:pt idx="20">
                        <c:v>953</c:v>
                      </c:pt>
                      <c:pt idx="21">
                        <c:v>953</c:v>
                      </c:pt>
                      <c:pt idx="22">
                        <c:v>1075</c:v>
                      </c:pt>
                      <c:pt idx="23">
                        <c:v>1155</c:v>
                      </c:pt>
                      <c:pt idx="24">
                        <c:v>1279</c:v>
                      </c:pt>
                      <c:pt idx="25">
                        <c:v>1353</c:v>
                      </c:pt>
                      <c:pt idx="26">
                        <c:v>1443</c:v>
                      </c:pt>
                      <c:pt idx="27">
                        <c:v>1443</c:v>
                      </c:pt>
                      <c:pt idx="28">
                        <c:v>1443</c:v>
                      </c:pt>
                      <c:pt idx="29">
                        <c:v>1655</c:v>
                      </c:pt>
                      <c:pt idx="30">
                        <c:v>1796</c:v>
                      </c:pt>
                      <c:pt idx="31">
                        <c:v>1931</c:v>
                      </c:pt>
                      <c:pt idx="32">
                        <c:v>2072</c:v>
                      </c:pt>
                      <c:pt idx="33">
                        <c:v>2182</c:v>
                      </c:pt>
                      <c:pt idx="34">
                        <c:v>2182</c:v>
                      </c:pt>
                      <c:pt idx="35">
                        <c:v>2182</c:v>
                      </c:pt>
                      <c:pt idx="36">
                        <c:v>2484</c:v>
                      </c:pt>
                      <c:pt idx="37">
                        <c:v>2677</c:v>
                      </c:pt>
                      <c:pt idx="38">
                        <c:v>2981</c:v>
                      </c:pt>
                      <c:pt idx="39">
                        <c:v>3195</c:v>
                      </c:pt>
                      <c:pt idx="40">
                        <c:v>3409</c:v>
                      </c:pt>
                      <c:pt idx="41">
                        <c:v>3409</c:v>
                      </c:pt>
                      <c:pt idx="42">
                        <c:v>3409</c:v>
                      </c:pt>
                      <c:pt idx="43">
                        <c:v>3877</c:v>
                      </c:pt>
                      <c:pt idx="44">
                        <c:v>4233</c:v>
                      </c:pt>
                      <c:pt idx="45">
                        <c:v>4574</c:v>
                      </c:pt>
                      <c:pt idx="46">
                        <c:v>4647</c:v>
                      </c:pt>
                      <c:pt idx="47">
                        <c:v>5440</c:v>
                      </c:pt>
                      <c:pt idx="48">
                        <c:v>5440</c:v>
                      </c:pt>
                      <c:pt idx="49">
                        <c:v>5440</c:v>
                      </c:pt>
                      <c:pt idx="50">
                        <c:v>6852</c:v>
                      </c:pt>
                      <c:pt idx="51">
                        <c:v>7687</c:v>
                      </c:pt>
                      <c:pt idx="52">
                        <c:v>7837</c:v>
                      </c:pt>
                      <c:pt idx="53">
                        <c:v>7924</c:v>
                      </c:pt>
                      <c:pt idx="54">
                        <c:v>8024</c:v>
                      </c:pt>
                      <c:pt idx="55">
                        <c:v>8024</c:v>
                      </c:pt>
                      <c:pt idx="56">
                        <c:v>8024</c:v>
                      </c:pt>
                      <c:pt idx="57">
                        <c:v>8024</c:v>
                      </c:pt>
                      <c:pt idx="58">
                        <c:v>8149</c:v>
                      </c:pt>
                      <c:pt idx="59">
                        <c:v>8196</c:v>
                      </c:pt>
                      <c:pt idx="60">
                        <c:v>8332</c:v>
                      </c:pt>
                      <c:pt idx="61">
                        <c:v>8427</c:v>
                      </c:pt>
                      <c:pt idx="62">
                        <c:v>8427</c:v>
                      </c:pt>
                      <c:pt idx="63">
                        <c:v>8427</c:v>
                      </c:pt>
                      <c:pt idx="64">
                        <c:v>8532</c:v>
                      </c:pt>
                      <c:pt idx="65">
                        <c:v>8661</c:v>
                      </c:pt>
                      <c:pt idx="66">
                        <c:v>8751</c:v>
                      </c:pt>
                      <c:pt idx="67">
                        <c:v>8873</c:v>
                      </c:pt>
                      <c:pt idx="68">
                        <c:v>9047</c:v>
                      </c:pt>
                      <c:pt idx="69">
                        <c:v>9047</c:v>
                      </c:pt>
                      <c:pt idx="70">
                        <c:v>9047</c:v>
                      </c:pt>
                      <c:pt idx="71">
                        <c:v>9295</c:v>
                      </c:pt>
                      <c:pt idx="72">
                        <c:v>9580</c:v>
                      </c:pt>
                      <c:pt idx="73">
                        <c:v>9589</c:v>
                      </c:pt>
                      <c:pt idx="74">
                        <c:v>9594</c:v>
                      </c:pt>
                      <c:pt idx="75">
                        <c:v>9602</c:v>
                      </c:pt>
                      <c:pt idx="76">
                        <c:v>9602</c:v>
                      </c:pt>
                      <c:pt idx="77">
                        <c:v>9602</c:v>
                      </c:pt>
                      <c:pt idx="78">
                        <c:v>9617</c:v>
                      </c:pt>
                      <c:pt idx="79">
                        <c:v>9617</c:v>
                      </c:pt>
                      <c:pt idx="80">
                        <c:v>9631</c:v>
                      </c:pt>
                      <c:pt idx="81">
                        <c:v>9640</c:v>
                      </c:pt>
                      <c:pt idx="82">
                        <c:v>9656</c:v>
                      </c:pt>
                      <c:pt idx="83">
                        <c:v>9656</c:v>
                      </c:pt>
                      <c:pt idx="84">
                        <c:v>9656</c:v>
                      </c:pt>
                      <c:pt idx="85">
                        <c:v>9670</c:v>
                      </c:pt>
                      <c:pt idx="86">
                        <c:v>9678</c:v>
                      </c:pt>
                      <c:pt idx="87">
                        <c:v>9696</c:v>
                      </c:pt>
                      <c:pt idx="88">
                        <c:v>9810</c:v>
                      </c:pt>
                      <c:pt idx="89">
                        <c:v>9832</c:v>
                      </c:pt>
                      <c:pt idx="90">
                        <c:v>9832</c:v>
                      </c:pt>
                      <c:pt idx="91">
                        <c:v>9832</c:v>
                      </c:pt>
                      <c:pt idx="92">
                        <c:v>9832</c:v>
                      </c:pt>
                      <c:pt idx="93">
                        <c:v>9877</c:v>
                      </c:pt>
                      <c:pt idx="94">
                        <c:v>9881</c:v>
                      </c:pt>
                      <c:pt idx="95">
                        <c:v>9883</c:v>
                      </c:pt>
                      <c:pt idx="96">
                        <c:v>9873</c:v>
                      </c:pt>
                      <c:pt idx="97">
                        <c:v>9873</c:v>
                      </c:pt>
                      <c:pt idx="98">
                        <c:v>9873</c:v>
                      </c:pt>
                      <c:pt idx="99">
                        <c:v>9884</c:v>
                      </c:pt>
                      <c:pt idx="100">
                        <c:v>9886</c:v>
                      </c:pt>
                      <c:pt idx="101">
                        <c:v>9908</c:v>
                      </c:pt>
                      <c:pt idx="102">
                        <c:v>9910</c:v>
                      </c:pt>
                      <c:pt idx="103">
                        <c:v>9909</c:v>
                      </c:pt>
                      <c:pt idx="104">
                        <c:v>9909</c:v>
                      </c:pt>
                      <c:pt idx="105">
                        <c:v>9909</c:v>
                      </c:pt>
                      <c:pt idx="106">
                        <c:v>9907</c:v>
                      </c:pt>
                      <c:pt idx="107">
                        <c:v>9909</c:v>
                      </c:pt>
                      <c:pt idx="108">
                        <c:v>9911</c:v>
                      </c:pt>
                      <c:pt idx="109">
                        <c:v>9913</c:v>
                      </c:pt>
                      <c:pt idx="110">
                        <c:v>9905</c:v>
                      </c:pt>
                      <c:pt idx="111">
                        <c:v>9905</c:v>
                      </c:pt>
                      <c:pt idx="112">
                        <c:v>9905</c:v>
                      </c:pt>
                      <c:pt idx="113">
                        <c:v>9909</c:v>
                      </c:pt>
                      <c:pt idx="114">
                        <c:v>9899</c:v>
                      </c:pt>
                      <c:pt idx="115">
                        <c:v>9900</c:v>
                      </c:pt>
                      <c:pt idx="116">
                        <c:v>9900</c:v>
                      </c:pt>
                      <c:pt idx="117">
                        <c:v>9901</c:v>
                      </c:pt>
                      <c:pt idx="118">
                        <c:v>9901</c:v>
                      </c:pt>
                      <c:pt idx="119">
                        <c:v>9901</c:v>
                      </c:pt>
                      <c:pt idx="120">
                        <c:v>9905</c:v>
                      </c:pt>
                      <c:pt idx="121">
                        <c:v>9905</c:v>
                      </c:pt>
                      <c:pt idx="122">
                        <c:v>9902</c:v>
                      </c:pt>
                      <c:pt idx="123">
                        <c:v>9897</c:v>
                      </c:pt>
                      <c:pt idx="124">
                        <c:v>9897</c:v>
                      </c:pt>
                      <c:pt idx="125">
                        <c:v>9897</c:v>
                      </c:pt>
                      <c:pt idx="126">
                        <c:v>9897</c:v>
                      </c:pt>
                      <c:pt idx="127">
                        <c:v>9900</c:v>
                      </c:pt>
                      <c:pt idx="128">
                        <c:v>9898</c:v>
                      </c:pt>
                      <c:pt idx="129">
                        <c:v>9900</c:v>
                      </c:pt>
                      <c:pt idx="130">
                        <c:v>9894</c:v>
                      </c:pt>
                      <c:pt idx="131">
                        <c:v>9896</c:v>
                      </c:pt>
                      <c:pt idx="132">
                        <c:v>9896</c:v>
                      </c:pt>
                      <c:pt idx="133">
                        <c:v>9896</c:v>
                      </c:pt>
                      <c:pt idx="134">
                        <c:v>9896</c:v>
                      </c:pt>
                      <c:pt idx="135">
                        <c:v>9898</c:v>
                      </c:pt>
                      <c:pt idx="136">
                        <c:v>9896</c:v>
                      </c:pt>
                      <c:pt idx="137">
                        <c:v>9896</c:v>
                      </c:pt>
                      <c:pt idx="138">
                        <c:v>9896</c:v>
                      </c:pt>
                      <c:pt idx="139">
                        <c:v>9896</c:v>
                      </c:pt>
                      <c:pt idx="140">
                        <c:v>9896</c:v>
                      </c:pt>
                      <c:pt idx="141">
                        <c:v>9896</c:v>
                      </c:pt>
                      <c:pt idx="142">
                        <c:v>9896</c:v>
                      </c:pt>
                      <c:pt idx="143">
                        <c:v>9896</c:v>
                      </c:pt>
                      <c:pt idx="144">
                        <c:v>9896</c:v>
                      </c:pt>
                      <c:pt idx="145">
                        <c:v>9895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C237-4C8A-A0F4-F54F4DF91257}"/>
                  </c:ext>
                </c:extLst>
              </c15:ser>
            </c15:filteredLineSeries>
            <c15:filteredLineSeries>
              <c15:ser>
                <c:idx val="16"/>
                <c:order val="1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Data'!$R$3</c15:sqref>
                        </c15:formulaRef>
                      </c:ext>
                    </c:extLst>
                    <c:strCache>
                      <c:ptCount val="1"/>
                      <c:pt idx="0">
                        <c:v>2022 # students Confirmed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Data'!$R$5:$R$150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46"/>
                      <c:pt idx="0">
                        <c:v>0</c:v>
                      </c:pt>
                      <c:pt idx="1">
                        <c:v>0</c:v>
                      </c:pt>
                      <c:pt idx="2">
                        <c:v>1</c:v>
                      </c:pt>
                      <c:pt idx="3">
                        <c:v>2</c:v>
                      </c:pt>
                      <c:pt idx="4">
                        <c:v>2</c:v>
                      </c:pt>
                      <c:pt idx="5">
                        <c:v>2</c:v>
                      </c:pt>
                      <c:pt idx="6">
                        <c:v>2</c:v>
                      </c:pt>
                      <c:pt idx="7">
                        <c:v>2</c:v>
                      </c:pt>
                      <c:pt idx="8">
                        <c:v>2</c:v>
                      </c:pt>
                      <c:pt idx="9">
                        <c:v>2</c:v>
                      </c:pt>
                      <c:pt idx="10">
                        <c:v>2</c:v>
                      </c:pt>
                      <c:pt idx="11">
                        <c:v>2</c:v>
                      </c:pt>
                      <c:pt idx="12">
                        <c:v>2</c:v>
                      </c:pt>
                      <c:pt idx="13">
                        <c:v>2</c:v>
                      </c:pt>
                      <c:pt idx="14">
                        <c:v>2</c:v>
                      </c:pt>
                      <c:pt idx="15">
                        <c:v>2</c:v>
                      </c:pt>
                      <c:pt idx="16">
                        <c:v>2</c:v>
                      </c:pt>
                      <c:pt idx="17">
                        <c:v>2</c:v>
                      </c:pt>
                      <c:pt idx="18">
                        <c:v>2</c:v>
                      </c:pt>
                      <c:pt idx="19">
                        <c:v>2</c:v>
                      </c:pt>
                      <c:pt idx="20">
                        <c:v>2</c:v>
                      </c:pt>
                      <c:pt idx="21">
                        <c:v>2</c:v>
                      </c:pt>
                      <c:pt idx="22">
                        <c:v>2</c:v>
                      </c:pt>
                      <c:pt idx="23">
                        <c:v>2</c:v>
                      </c:pt>
                      <c:pt idx="24">
                        <c:v>2</c:v>
                      </c:pt>
                      <c:pt idx="25">
                        <c:v>2</c:v>
                      </c:pt>
                      <c:pt idx="26">
                        <c:v>2</c:v>
                      </c:pt>
                      <c:pt idx="27">
                        <c:v>2</c:v>
                      </c:pt>
                      <c:pt idx="28">
                        <c:v>2</c:v>
                      </c:pt>
                      <c:pt idx="29">
                        <c:v>2</c:v>
                      </c:pt>
                      <c:pt idx="30">
                        <c:v>2</c:v>
                      </c:pt>
                      <c:pt idx="31">
                        <c:v>2</c:v>
                      </c:pt>
                      <c:pt idx="32">
                        <c:v>2</c:v>
                      </c:pt>
                      <c:pt idx="33">
                        <c:v>2</c:v>
                      </c:pt>
                      <c:pt idx="34">
                        <c:v>2</c:v>
                      </c:pt>
                      <c:pt idx="35">
                        <c:v>2</c:v>
                      </c:pt>
                      <c:pt idx="36">
                        <c:v>2</c:v>
                      </c:pt>
                      <c:pt idx="37">
                        <c:v>2</c:v>
                      </c:pt>
                      <c:pt idx="38">
                        <c:v>2</c:v>
                      </c:pt>
                      <c:pt idx="39">
                        <c:v>2</c:v>
                      </c:pt>
                      <c:pt idx="40">
                        <c:v>2</c:v>
                      </c:pt>
                      <c:pt idx="41">
                        <c:v>2</c:v>
                      </c:pt>
                      <c:pt idx="42">
                        <c:v>2</c:v>
                      </c:pt>
                      <c:pt idx="43">
                        <c:v>3</c:v>
                      </c:pt>
                      <c:pt idx="44">
                        <c:v>7</c:v>
                      </c:pt>
                      <c:pt idx="45">
                        <c:v>7</c:v>
                      </c:pt>
                      <c:pt idx="46">
                        <c:v>8</c:v>
                      </c:pt>
                      <c:pt idx="47">
                        <c:v>9</c:v>
                      </c:pt>
                      <c:pt idx="48">
                        <c:v>9</c:v>
                      </c:pt>
                      <c:pt idx="49">
                        <c:v>9</c:v>
                      </c:pt>
                      <c:pt idx="50">
                        <c:v>11</c:v>
                      </c:pt>
                      <c:pt idx="51">
                        <c:v>13</c:v>
                      </c:pt>
                      <c:pt idx="52">
                        <c:v>13</c:v>
                      </c:pt>
                      <c:pt idx="53">
                        <c:v>13</c:v>
                      </c:pt>
                      <c:pt idx="54">
                        <c:v>12</c:v>
                      </c:pt>
                      <c:pt idx="55">
                        <c:v>12</c:v>
                      </c:pt>
                      <c:pt idx="56">
                        <c:v>12</c:v>
                      </c:pt>
                      <c:pt idx="57">
                        <c:v>12</c:v>
                      </c:pt>
                      <c:pt idx="58">
                        <c:v>12</c:v>
                      </c:pt>
                      <c:pt idx="59">
                        <c:v>13</c:v>
                      </c:pt>
                      <c:pt idx="60">
                        <c:v>14</c:v>
                      </c:pt>
                      <c:pt idx="61">
                        <c:v>16</c:v>
                      </c:pt>
                      <c:pt idx="62">
                        <c:v>16</c:v>
                      </c:pt>
                      <c:pt idx="63">
                        <c:v>16</c:v>
                      </c:pt>
                      <c:pt idx="64">
                        <c:v>17</c:v>
                      </c:pt>
                      <c:pt idx="65">
                        <c:v>19</c:v>
                      </c:pt>
                      <c:pt idx="66">
                        <c:v>24</c:v>
                      </c:pt>
                      <c:pt idx="67">
                        <c:v>36</c:v>
                      </c:pt>
                      <c:pt idx="68">
                        <c:v>47</c:v>
                      </c:pt>
                      <c:pt idx="69">
                        <c:v>47</c:v>
                      </c:pt>
                      <c:pt idx="70">
                        <c:v>47</c:v>
                      </c:pt>
                      <c:pt idx="71">
                        <c:v>186</c:v>
                      </c:pt>
                      <c:pt idx="72">
                        <c:v>195</c:v>
                      </c:pt>
                      <c:pt idx="73">
                        <c:v>240</c:v>
                      </c:pt>
                      <c:pt idx="74">
                        <c:v>375</c:v>
                      </c:pt>
                      <c:pt idx="75">
                        <c:v>368</c:v>
                      </c:pt>
                      <c:pt idx="76">
                        <c:v>368</c:v>
                      </c:pt>
                      <c:pt idx="77">
                        <c:v>368</c:v>
                      </c:pt>
                      <c:pt idx="78">
                        <c:v>353</c:v>
                      </c:pt>
                      <c:pt idx="79">
                        <c:v>348</c:v>
                      </c:pt>
                      <c:pt idx="80">
                        <c:v>335</c:v>
                      </c:pt>
                      <c:pt idx="81">
                        <c:v>328</c:v>
                      </c:pt>
                      <c:pt idx="82">
                        <c:v>310</c:v>
                      </c:pt>
                      <c:pt idx="83">
                        <c:v>310</c:v>
                      </c:pt>
                      <c:pt idx="84">
                        <c:v>310</c:v>
                      </c:pt>
                      <c:pt idx="85">
                        <c:v>295</c:v>
                      </c:pt>
                      <c:pt idx="86">
                        <c:v>284</c:v>
                      </c:pt>
                      <c:pt idx="87">
                        <c:v>263</c:v>
                      </c:pt>
                      <c:pt idx="88">
                        <c:v>203</c:v>
                      </c:pt>
                      <c:pt idx="89">
                        <c:v>87</c:v>
                      </c:pt>
                      <c:pt idx="90">
                        <c:v>87</c:v>
                      </c:pt>
                      <c:pt idx="91">
                        <c:v>87</c:v>
                      </c:pt>
                      <c:pt idx="92">
                        <c:v>87</c:v>
                      </c:pt>
                      <c:pt idx="93">
                        <c:v>71</c:v>
                      </c:pt>
                      <c:pt idx="94">
                        <c:v>71</c:v>
                      </c:pt>
                      <c:pt idx="95">
                        <c:v>70</c:v>
                      </c:pt>
                      <c:pt idx="96">
                        <c:v>69</c:v>
                      </c:pt>
                      <c:pt idx="97">
                        <c:v>69</c:v>
                      </c:pt>
                      <c:pt idx="98">
                        <c:v>69</c:v>
                      </c:pt>
                      <c:pt idx="99">
                        <c:v>58</c:v>
                      </c:pt>
                      <c:pt idx="100">
                        <c:v>50</c:v>
                      </c:pt>
                      <c:pt idx="101">
                        <c:v>48</c:v>
                      </c:pt>
                      <c:pt idx="102">
                        <c:v>46</c:v>
                      </c:pt>
                      <c:pt idx="103">
                        <c:v>42</c:v>
                      </c:pt>
                      <c:pt idx="104">
                        <c:v>42</c:v>
                      </c:pt>
                      <c:pt idx="105">
                        <c:v>42</c:v>
                      </c:pt>
                      <c:pt idx="106">
                        <c:v>40</c:v>
                      </c:pt>
                      <c:pt idx="107">
                        <c:v>39</c:v>
                      </c:pt>
                      <c:pt idx="108">
                        <c:v>37</c:v>
                      </c:pt>
                      <c:pt idx="109">
                        <c:v>35</c:v>
                      </c:pt>
                      <c:pt idx="110">
                        <c:v>35</c:v>
                      </c:pt>
                      <c:pt idx="111">
                        <c:v>35</c:v>
                      </c:pt>
                      <c:pt idx="112">
                        <c:v>35</c:v>
                      </c:pt>
                      <c:pt idx="113">
                        <c:v>33</c:v>
                      </c:pt>
                      <c:pt idx="114">
                        <c:v>32</c:v>
                      </c:pt>
                      <c:pt idx="115">
                        <c:v>29</c:v>
                      </c:pt>
                      <c:pt idx="116">
                        <c:v>27</c:v>
                      </c:pt>
                      <c:pt idx="117">
                        <c:v>27</c:v>
                      </c:pt>
                      <c:pt idx="118">
                        <c:v>27</c:v>
                      </c:pt>
                      <c:pt idx="119">
                        <c:v>27</c:v>
                      </c:pt>
                      <c:pt idx="120">
                        <c:v>27</c:v>
                      </c:pt>
                      <c:pt idx="121">
                        <c:v>27</c:v>
                      </c:pt>
                      <c:pt idx="122">
                        <c:v>27</c:v>
                      </c:pt>
                      <c:pt idx="123">
                        <c:v>26</c:v>
                      </c:pt>
                      <c:pt idx="124">
                        <c:v>26</c:v>
                      </c:pt>
                      <c:pt idx="125">
                        <c:v>26</c:v>
                      </c:pt>
                      <c:pt idx="126">
                        <c:v>26</c:v>
                      </c:pt>
                      <c:pt idx="127">
                        <c:v>25</c:v>
                      </c:pt>
                      <c:pt idx="128">
                        <c:v>24</c:v>
                      </c:pt>
                      <c:pt idx="129">
                        <c:v>17</c:v>
                      </c:pt>
                      <c:pt idx="130">
                        <c:v>17</c:v>
                      </c:pt>
                      <c:pt idx="131">
                        <c:v>16</c:v>
                      </c:pt>
                      <c:pt idx="132">
                        <c:v>16</c:v>
                      </c:pt>
                      <c:pt idx="133">
                        <c:v>16</c:v>
                      </c:pt>
                      <c:pt idx="134">
                        <c:v>16</c:v>
                      </c:pt>
                      <c:pt idx="135">
                        <c:v>15</c:v>
                      </c:pt>
                      <c:pt idx="136">
                        <c:v>14</c:v>
                      </c:pt>
                      <c:pt idx="137">
                        <c:v>14</c:v>
                      </c:pt>
                      <c:pt idx="138">
                        <c:v>14</c:v>
                      </c:pt>
                      <c:pt idx="139">
                        <c:v>14</c:v>
                      </c:pt>
                      <c:pt idx="140">
                        <c:v>14</c:v>
                      </c:pt>
                      <c:pt idx="141">
                        <c:v>12</c:v>
                      </c:pt>
                      <c:pt idx="142">
                        <c:v>12</c:v>
                      </c:pt>
                      <c:pt idx="143">
                        <c:v>11</c:v>
                      </c:pt>
                      <c:pt idx="144">
                        <c:v>11</c:v>
                      </c:pt>
                      <c:pt idx="145">
                        <c:v>11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2-C237-4C8A-A0F4-F54F4DF91257}"/>
                  </c:ext>
                </c:extLst>
              </c15:ser>
            </c15:filteredLineSeries>
            <c15:filteredLineSeries>
              <c15:ser>
                <c:idx val="17"/>
                <c:order val="1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Data'!$S$3</c15:sqref>
                        </c15:formulaRef>
                      </c:ext>
                    </c:extLst>
                    <c:strCache>
                      <c:ptCount val="1"/>
                      <c:pt idx="0">
                        <c:v>2022 % Students PAID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Data'!$S$5:$S$150</c15:sqref>
                        </c15:formulaRef>
                      </c:ext>
                    </c:extLst>
                    <c:numCache>
                      <c:formatCode>0.0%</c:formatCode>
                      <c:ptCount val="146"/>
                      <c:pt idx="0">
                        <c:v>0</c:v>
                      </c:pt>
                      <c:pt idx="1">
                        <c:v>0</c:v>
                      </c:pt>
                      <c:pt idx="2">
                        <c:v>1.227078450296429E-2</c:v>
                      </c:pt>
                      <c:pt idx="3">
                        <c:v>3.3296793642093724E-2</c:v>
                      </c:pt>
                      <c:pt idx="4">
                        <c:v>4.4507962433646388E-2</c:v>
                      </c:pt>
                      <c:pt idx="5">
                        <c:v>5.211990278152849E-2</c:v>
                      </c:pt>
                      <c:pt idx="6">
                        <c:v>5.211990278152849E-2</c:v>
                      </c:pt>
                      <c:pt idx="7">
                        <c:v>5.211990278152849E-2</c:v>
                      </c:pt>
                      <c:pt idx="8">
                        <c:v>6.2466487935656838E-2</c:v>
                      </c:pt>
                      <c:pt idx="9">
                        <c:v>6.8754163890739503E-2</c:v>
                      </c:pt>
                      <c:pt idx="10">
                        <c:v>7.4514466904478799E-2</c:v>
                      </c:pt>
                      <c:pt idx="11">
                        <c:v>8.0755112742527529E-2</c:v>
                      </c:pt>
                      <c:pt idx="12">
                        <c:v>8.6209141815340534E-2</c:v>
                      </c:pt>
                      <c:pt idx="13">
                        <c:v>8.6209141815340534E-2</c:v>
                      </c:pt>
                      <c:pt idx="14">
                        <c:v>8.6209141815340534E-2</c:v>
                      </c:pt>
                      <c:pt idx="15">
                        <c:v>9.592233009708738E-2</c:v>
                      </c:pt>
                      <c:pt idx="16">
                        <c:v>0.10018027298480556</c:v>
                      </c:pt>
                      <c:pt idx="17">
                        <c:v>0.10594249201277955</c:v>
                      </c:pt>
                      <c:pt idx="18">
                        <c:v>0.11426390125970225</c:v>
                      </c:pt>
                      <c:pt idx="19">
                        <c:v>0.12058711881563963</c:v>
                      </c:pt>
                      <c:pt idx="20">
                        <c:v>0.12058711881563963</c:v>
                      </c:pt>
                      <c:pt idx="21">
                        <c:v>0.12058711881563963</c:v>
                      </c:pt>
                      <c:pt idx="22">
                        <c:v>0.1351861167002012</c:v>
                      </c:pt>
                      <c:pt idx="23">
                        <c:v>0.14299863810820848</c:v>
                      </c:pt>
                      <c:pt idx="24">
                        <c:v>0.15722188076213892</c:v>
                      </c:pt>
                      <c:pt idx="25">
                        <c:v>0.16544387380777698</c:v>
                      </c:pt>
                      <c:pt idx="26">
                        <c:v>0.17438066465256796</c:v>
                      </c:pt>
                      <c:pt idx="27">
                        <c:v>0.17438066465256796</c:v>
                      </c:pt>
                      <c:pt idx="28">
                        <c:v>0.17438066465256796</c:v>
                      </c:pt>
                      <c:pt idx="29">
                        <c:v>0.19562647754137116</c:v>
                      </c:pt>
                      <c:pt idx="30">
                        <c:v>0.20966612187718889</c:v>
                      </c:pt>
                      <c:pt idx="31">
                        <c:v>0.22254235334793132</c:v>
                      </c:pt>
                      <c:pt idx="32">
                        <c:v>0.23612535612535612</c:v>
                      </c:pt>
                      <c:pt idx="33">
                        <c:v>0.246386630532972</c:v>
                      </c:pt>
                      <c:pt idx="34">
                        <c:v>0.246386630532972</c:v>
                      </c:pt>
                      <c:pt idx="35">
                        <c:v>0.246386630532972</c:v>
                      </c:pt>
                      <c:pt idx="36">
                        <c:v>0.27683049147442329</c:v>
                      </c:pt>
                      <c:pt idx="37">
                        <c:v>0.29570308185131999</c:v>
                      </c:pt>
                      <c:pt idx="38">
                        <c:v>0.3262201794703436</c:v>
                      </c:pt>
                      <c:pt idx="39">
                        <c:v>0.34743366681165722</c:v>
                      </c:pt>
                      <c:pt idx="40">
                        <c:v>0.36762644235953845</c:v>
                      </c:pt>
                      <c:pt idx="41">
                        <c:v>0.36762644235953845</c:v>
                      </c:pt>
                      <c:pt idx="42">
                        <c:v>0.36762644235953845</c:v>
                      </c:pt>
                      <c:pt idx="43">
                        <c:v>0.41306200724483272</c:v>
                      </c:pt>
                      <c:pt idx="44">
                        <c:v>0.4464718911507225</c:v>
                      </c:pt>
                      <c:pt idx="45">
                        <c:v>0.47825177749895442</c:v>
                      </c:pt>
                      <c:pt idx="46">
                        <c:v>0.48016119032858029</c:v>
                      </c:pt>
                      <c:pt idx="47">
                        <c:v>0.55663562877315054</c:v>
                      </c:pt>
                      <c:pt idx="48">
                        <c:v>0.55663562877315054</c:v>
                      </c:pt>
                      <c:pt idx="49">
                        <c:v>0.55663562877315054</c:v>
                      </c:pt>
                      <c:pt idx="50">
                        <c:v>0.68926667337290015</c:v>
                      </c:pt>
                      <c:pt idx="51">
                        <c:v>0.76571371650562803</c:v>
                      </c:pt>
                      <c:pt idx="52">
                        <c:v>0.77910329058554528</c:v>
                      </c:pt>
                      <c:pt idx="53">
                        <c:v>0.78908583947420829</c:v>
                      </c:pt>
                      <c:pt idx="54">
                        <c:v>0.79864636209813877</c:v>
                      </c:pt>
                      <c:pt idx="55">
                        <c:v>0.79864636209813877</c:v>
                      </c:pt>
                      <c:pt idx="56">
                        <c:v>0.79864636209813877</c:v>
                      </c:pt>
                      <c:pt idx="57">
                        <c:v>0.79864636209813877</c:v>
                      </c:pt>
                      <c:pt idx="58">
                        <c:v>0.80939610647596349</c:v>
                      </c:pt>
                      <c:pt idx="59">
                        <c:v>0.81357951161405595</c:v>
                      </c:pt>
                      <c:pt idx="60">
                        <c:v>0.82823061630218686</c:v>
                      </c:pt>
                      <c:pt idx="61">
                        <c:v>0.83734101748807632</c:v>
                      </c:pt>
                      <c:pt idx="62">
                        <c:v>0.83734101748807632</c:v>
                      </c:pt>
                      <c:pt idx="63">
                        <c:v>0.83734101748807632</c:v>
                      </c:pt>
                      <c:pt idx="64">
                        <c:v>0.84684863523573206</c:v>
                      </c:pt>
                      <c:pt idx="65">
                        <c:v>0.86067773029911554</c:v>
                      </c:pt>
                      <c:pt idx="66">
                        <c:v>0.87057302029446881</c:v>
                      </c:pt>
                      <c:pt idx="67">
                        <c:v>0.87921125644074516</c:v>
                      </c:pt>
                      <c:pt idx="68">
                        <c:v>0.89556523460700854</c:v>
                      </c:pt>
                      <c:pt idx="69">
                        <c:v>0.89556523460700854</c:v>
                      </c:pt>
                      <c:pt idx="70">
                        <c:v>0.89556523460700854</c:v>
                      </c:pt>
                      <c:pt idx="71">
                        <c:v>0.9205704664751907</c:v>
                      </c:pt>
                      <c:pt idx="72">
                        <c:v>0.94635977477032496</c:v>
                      </c:pt>
                      <c:pt idx="73">
                        <c:v>0.97558246006714822</c:v>
                      </c:pt>
                      <c:pt idx="74">
                        <c:v>0.96238338850436356</c:v>
                      </c:pt>
                      <c:pt idx="75">
                        <c:v>0.9630892678034102</c:v>
                      </c:pt>
                      <c:pt idx="76">
                        <c:v>0.9630892678034102</c:v>
                      </c:pt>
                      <c:pt idx="77">
                        <c:v>0.9630892678034102</c:v>
                      </c:pt>
                      <c:pt idx="78">
                        <c:v>0.96449704142011838</c:v>
                      </c:pt>
                      <c:pt idx="79">
                        <c:v>0.9649809351796107</c:v>
                      </c:pt>
                      <c:pt idx="80">
                        <c:v>0.96069825436408973</c:v>
                      </c:pt>
                      <c:pt idx="81">
                        <c:v>0.96035066746363817</c:v>
                      </c:pt>
                      <c:pt idx="82">
                        <c:v>0.96223218734429494</c:v>
                      </c:pt>
                      <c:pt idx="83">
                        <c:v>0.96223218734429494</c:v>
                      </c:pt>
                      <c:pt idx="84">
                        <c:v>0.96223218734429494</c:v>
                      </c:pt>
                      <c:pt idx="85">
                        <c:v>0.9632433509313677</c:v>
                      </c:pt>
                      <c:pt idx="86">
                        <c:v>0.96212347151804356</c:v>
                      </c:pt>
                      <c:pt idx="87">
                        <c:v>0.96420047732696901</c:v>
                      </c:pt>
                      <c:pt idx="88">
                        <c:v>0.97573105231748558</c:v>
                      </c:pt>
                      <c:pt idx="89">
                        <c:v>0.98507163610860637</c:v>
                      </c:pt>
                      <c:pt idx="90">
                        <c:v>0.98507163610860637</c:v>
                      </c:pt>
                      <c:pt idx="91">
                        <c:v>0.98507163610860637</c:v>
                      </c:pt>
                      <c:pt idx="92">
                        <c:v>0.98507163610860637</c:v>
                      </c:pt>
                      <c:pt idx="93">
                        <c:v>0.98858973075768186</c:v>
                      </c:pt>
                      <c:pt idx="94">
                        <c:v>0.98899009108197378</c:v>
                      </c:pt>
                      <c:pt idx="95">
                        <c:v>0.98681977034448332</c:v>
                      </c:pt>
                      <c:pt idx="96">
                        <c:v>0.98710257948410318</c:v>
                      </c:pt>
                      <c:pt idx="97">
                        <c:v>0.98710257948410318</c:v>
                      </c:pt>
                      <c:pt idx="98">
                        <c:v>0.98710257948410318</c:v>
                      </c:pt>
                      <c:pt idx="99">
                        <c:v>0.98830116988301175</c:v>
                      </c:pt>
                      <c:pt idx="100">
                        <c:v>0.98919351610966577</c:v>
                      </c:pt>
                      <c:pt idx="101">
                        <c:v>0.99189108018820704</c:v>
                      </c:pt>
                      <c:pt idx="102">
                        <c:v>0.99159495697418454</c:v>
                      </c:pt>
                      <c:pt idx="103">
                        <c:v>0.99209050861033243</c:v>
                      </c:pt>
                      <c:pt idx="104">
                        <c:v>0.99209050861033243</c:v>
                      </c:pt>
                      <c:pt idx="105">
                        <c:v>0.99209050861033243</c:v>
                      </c:pt>
                      <c:pt idx="106">
                        <c:v>0.99228766025641024</c:v>
                      </c:pt>
                      <c:pt idx="107">
                        <c:v>0.99248798076923073</c:v>
                      </c:pt>
                      <c:pt idx="108">
                        <c:v>0.99268830128205132</c:v>
                      </c:pt>
                      <c:pt idx="109">
                        <c:v>0.99288862179487181</c:v>
                      </c:pt>
                      <c:pt idx="110">
                        <c:v>0.99288291900561343</c:v>
                      </c:pt>
                      <c:pt idx="111">
                        <c:v>0.99288291900561343</c:v>
                      </c:pt>
                      <c:pt idx="112">
                        <c:v>0.99288291900561343</c:v>
                      </c:pt>
                      <c:pt idx="113">
                        <c:v>0.9930847865303668</c:v>
                      </c:pt>
                      <c:pt idx="114">
                        <c:v>0.99317748570281927</c:v>
                      </c:pt>
                      <c:pt idx="115">
                        <c:v>0.99377635013049592</c:v>
                      </c:pt>
                      <c:pt idx="116">
                        <c:v>0.99407571041269205</c:v>
                      </c:pt>
                      <c:pt idx="117">
                        <c:v>0.99407630522088353</c:v>
                      </c:pt>
                      <c:pt idx="118">
                        <c:v>0.99407630522088353</c:v>
                      </c:pt>
                      <c:pt idx="119">
                        <c:v>0.99407630522088353</c:v>
                      </c:pt>
                      <c:pt idx="120">
                        <c:v>0.99447791164658639</c:v>
                      </c:pt>
                      <c:pt idx="121">
                        <c:v>0.99447791164658639</c:v>
                      </c:pt>
                      <c:pt idx="122">
                        <c:v>0.99457613499397346</c:v>
                      </c:pt>
                      <c:pt idx="123">
                        <c:v>0.99467336683417085</c:v>
                      </c:pt>
                      <c:pt idx="124">
                        <c:v>0.99467336683417085</c:v>
                      </c:pt>
                      <c:pt idx="125">
                        <c:v>0.99467336683417085</c:v>
                      </c:pt>
                      <c:pt idx="126">
                        <c:v>0.99467336683417085</c:v>
                      </c:pt>
                      <c:pt idx="127">
                        <c:v>0.99527495727354987</c:v>
                      </c:pt>
                      <c:pt idx="128">
                        <c:v>0.99507389162561577</c:v>
                      </c:pt>
                      <c:pt idx="129">
                        <c:v>0.99577549788774899</c:v>
                      </c:pt>
                      <c:pt idx="130">
                        <c:v>0.99547238152731665</c:v>
                      </c:pt>
                      <c:pt idx="131">
                        <c:v>0.99547329242530935</c:v>
                      </c:pt>
                      <c:pt idx="132">
                        <c:v>0.99547329242530935</c:v>
                      </c:pt>
                      <c:pt idx="133">
                        <c:v>0.99547329242530935</c:v>
                      </c:pt>
                      <c:pt idx="134">
                        <c:v>0.99547329242530935</c:v>
                      </c:pt>
                      <c:pt idx="135">
                        <c:v>0.99557433112049887</c:v>
                      </c:pt>
                      <c:pt idx="136">
                        <c:v>0.99577379754477757</c:v>
                      </c:pt>
                      <c:pt idx="137">
                        <c:v>0.99577379754477757</c:v>
                      </c:pt>
                      <c:pt idx="138">
                        <c:v>0.99577379754477757</c:v>
                      </c:pt>
                      <c:pt idx="139">
                        <c:v>0.99577379754477757</c:v>
                      </c:pt>
                      <c:pt idx="140">
                        <c:v>0.99577379754477757</c:v>
                      </c:pt>
                      <c:pt idx="141">
                        <c:v>0.99587400623930766</c:v>
                      </c:pt>
                      <c:pt idx="142">
                        <c:v>0.99587400623930766</c:v>
                      </c:pt>
                      <c:pt idx="143">
                        <c:v>0.99587400623930766</c:v>
                      </c:pt>
                      <c:pt idx="144">
                        <c:v>0.99587400623930766</c:v>
                      </c:pt>
                      <c:pt idx="145">
                        <c:v>0.99587359098228667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C237-4C8A-A0F4-F54F4DF91257}"/>
                  </c:ext>
                </c:extLst>
              </c15:ser>
            </c15:filteredLineSeries>
            <c15:filteredLineSeries>
              <c15:ser>
                <c:idx val="18"/>
                <c:order val="1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Data'!$T$3</c15:sqref>
                        </c15:formulaRef>
                      </c:ext>
                    </c:extLst>
                    <c:strCache>
                      <c:ptCount val="1"/>
                      <c:pt idx="0">
                        <c:v>2022 Tuition Finalized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Data'!$T$5:$T$150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46"/>
                      <c:pt idx="0">
                        <c:v>0</c:v>
                      </c:pt>
                      <c:pt idx="1">
                        <c:v>0</c:v>
                      </c:pt>
                      <c:pt idx="2">
                        <c:v>234789.38</c:v>
                      </c:pt>
                      <c:pt idx="3">
                        <c:v>682485.52</c:v>
                      </c:pt>
                      <c:pt idx="4">
                        <c:v>944846</c:v>
                      </c:pt>
                      <c:pt idx="5">
                        <c:v>1134620.42</c:v>
                      </c:pt>
                      <c:pt idx="6">
                        <c:v>1134620.42</c:v>
                      </c:pt>
                      <c:pt idx="7">
                        <c:v>1134620.42</c:v>
                      </c:pt>
                      <c:pt idx="8">
                        <c:v>1411714.3199999998</c:v>
                      </c:pt>
                      <c:pt idx="9">
                        <c:v>1584561.5999999999</c:v>
                      </c:pt>
                      <c:pt idx="10">
                        <c:v>1751246.28</c:v>
                      </c:pt>
                      <c:pt idx="11">
                        <c:v>1976150</c:v>
                      </c:pt>
                      <c:pt idx="12">
                        <c:v>2178999.84</c:v>
                      </c:pt>
                      <c:pt idx="13">
                        <c:v>2178999.84</c:v>
                      </c:pt>
                      <c:pt idx="14">
                        <c:v>2178999.84</c:v>
                      </c:pt>
                      <c:pt idx="15">
                        <c:v>2543322.41</c:v>
                      </c:pt>
                      <c:pt idx="16">
                        <c:v>2736447.41</c:v>
                      </c:pt>
                      <c:pt idx="17">
                        <c:v>2960835.0500000003</c:v>
                      </c:pt>
                      <c:pt idx="18">
                        <c:v>3295577.99</c:v>
                      </c:pt>
                      <c:pt idx="19">
                        <c:v>3542723.41</c:v>
                      </c:pt>
                      <c:pt idx="20">
                        <c:v>3542723.41</c:v>
                      </c:pt>
                      <c:pt idx="21">
                        <c:v>3542723.41</c:v>
                      </c:pt>
                      <c:pt idx="22">
                        <c:v>4002238.37</c:v>
                      </c:pt>
                      <c:pt idx="23">
                        <c:v>4288274.0900000008</c:v>
                      </c:pt>
                      <c:pt idx="24">
                        <c:v>4942993.5599999996</c:v>
                      </c:pt>
                      <c:pt idx="25">
                        <c:v>5283635.96</c:v>
                      </c:pt>
                      <c:pt idx="26">
                        <c:v>5548202.1399999997</c:v>
                      </c:pt>
                      <c:pt idx="27">
                        <c:v>5548202.1399999997</c:v>
                      </c:pt>
                      <c:pt idx="28">
                        <c:v>5548202.1399999997</c:v>
                      </c:pt>
                      <c:pt idx="29">
                        <c:v>6263916.5199999996</c:v>
                      </c:pt>
                      <c:pt idx="30">
                        <c:v>6858123.0999999996</c:v>
                      </c:pt>
                      <c:pt idx="31">
                        <c:v>7461366.54</c:v>
                      </c:pt>
                      <c:pt idx="32">
                        <c:v>8089466.8600000003</c:v>
                      </c:pt>
                      <c:pt idx="33">
                        <c:v>8549983.4000000004</c:v>
                      </c:pt>
                      <c:pt idx="34">
                        <c:v>8549983.4000000004</c:v>
                      </c:pt>
                      <c:pt idx="35">
                        <c:v>8549983.4000000004</c:v>
                      </c:pt>
                      <c:pt idx="36">
                        <c:v>9857415.4199999999</c:v>
                      </c:pt>
                      <c:pt idx="37">
                        <c:v>10664143.140000001</c:v>
                      </c:pt>
                      <c:pt idx="38">
                        <c:v>12000254.880000001</c:v>
                      </c:pt>
                      <c:pt idx="39">
                        <c:v>12844126.66</c:v>
                      </c:pt>
                      <c:pt idx="40">
                        <c:v>13812518.42</c:v>
                      </c:pt>
                      <c:pt idx="41">
                        <c:v>13812518.42</c:v>
                      </c:pt>
                      <c:pt idx="42">
                        <c:v>13812518.42</c:v>
                      </c:pt>
                      <c:pt idx="43">
                        <c:v>15731271.939999999</c:v>
                      </c:pt>
                      <c:pt idx="44">
                        <c:v>17125423.98</c:v>
                      </c:pt>
                      <c:pt idx="45">
                        <c:v>18407591.359999999</c:v>
                      </c:pt>
                      <c:pt idx="46">
                        <c:v>20137264.369999997</c:v>
                      </c:pt>
                      <c:pt idx="47">
                        <c:v>21810282.150000002</c:v>
                      </c:pt>
                      <c:pt idx="48">
                        <c:v>21810282.150000002</c:v>
                      </c:pt>
                      <c:pt idx="49">
                        <c:v>21810282.150000002</c:v>
                      </c:pt>
                      <c:pt idx="50">
                        <c:v>27018942.830000002</c:v>
                      </c:pt>
                      <c:pt idx="51">
                        <c:v>30301159</c:v>
                      </c:pt>
                      <c:pt idx="52">
                        <c:v>30886848.889999997</c:v>
                      </c:pt>
                      <c:pt idx="53">
                        <c:v>31259929.859999999</c:v>
                      </c:pt>
                      <c:pt idx="54">
                        <c:v>31692071.84</c:v>
                      </c:pt>
                      <c:pt idx="55">
                        <c:v>31692071.84</c:v>
                      </c:pt>
                      <c:pt idx="56">
                        <c:v>31692071.84</c:v>
                      </c:pt>
                      <c:pt idx="57">
                        <c:v>31692071.84</c:v>
                      </c:pt>
                      <c:pt idx="58">
                        <c:v>32235592.949999999</c:v>
                      </c:pt>
                      <c:pt idx="59">
                        <c:v>32444576.310000002</c:v>
                      </c:pt>
                      <c:pt idx="60">
                        <c:v>32897753.199999999</c:v>
                      </c:pt>
                      <c:pt idx="61">
                        <c:v>33211697.689999998</c:v>
                      </c:pt>
                      <c:pt idx="62">
                        <c:v>33211697.689999998</c:v>
                      </c:pt>
                      <c:pt idx="63">
                        <c:v>33211697.689999998</c:v>
                      </c:pt>
                      <c:pt idx="64">
                        <c:v>33705623.960000001</c:v>
                      </c:pt>
                      <c:pt idx="65">
                        <c:v>34240216.100000001</c:v>
                      </c:pt>
                      <c:pt idx="66">
                        <c:v>34600936.330000006</c:v>
                      </c:pt>
                      <c:pt idx="67">
                        <c:v>35010389.869999997</c:v>
                      </c:pt>
                      <c:pt idx="68">
                        <c:v>35494068.089999996</c:v>
                      </c:pt>
                      <c:pt idx="69">
                        <c:v>35494068.089999996</c:v>
                      </c:pt>
                      <c:pt idx="70">
                        <c:v>35494068.089999996</c:v>
                      </c:pt>
                      <c:pt idx="71">
                        <c:v>36585652.759999998</c:v>
                      </c:pt>
                      <c:pt idx="72">
                        <c:v>37592349.560000002</c:v>
                      </c:pt>
                      <c:pt idx="73">
                        <c:v>37649659.509999998</c:v>
                      </c:pt>
                      <c:pt idx="74">
                        <c:v>37668306.310000002</c:v>
                      </c:pt>
                      <c:pt idx="75">
                        <c:v>37733490.509999998</c:v>
                      </c:pt>
                      <c:pt idx="76">
                        <c:v>37733490.509999998</c:v>
                      </c:pt>
                      <c:pt idx="77">
                        <c:v>37733490.509999998</c:v>
                      </c:pt>
                      <c:pt idx="78">
                        <c:v>37808682.769999996</c:v>
                      </c:pt>
                      <c:pt idx="79">
                        <c:v>37859493.729999997</c:v>
                      </c:pt>
                      <c:pt idx="80">
                        <c:v>37911432.07</c:v>
                      </c:pt>
                      <c:pt idx="81">
                        <c:v>37976703.75</c:v>
                      </c:pt>
                      <c:pt idx="82">
                        <c:v>38060437.530000001</c:v>
                      </c:pt>
                      <c:pt idx="83">
                        <c:v>38060437.530000001</c:v>
                      </c:pt>
                      <c:pt idx="84">
                        <c:v>38060437.530000001</c:v>
                      </c:pt>
                      <c:pt idx="85">
                        <c:v>38139016.850000001</c:v>
                      </c:pt>
                      <c:pt idx="86">
                        <c:v>38156122.5</c:v>
                      </c:pt>
                      <c:pt idx="87">
                        <c:v>38275256.960000001</c:v>
                      </c:pt>
                      <c:pt idx="88">
                        <c:v>38602168.189999998</c:v>
                      </c:pt>
                      <c:pt idx="89">
                        <c:v>38665073.810000002</c:v>
                      </c:pt>
                      <c:pt idx="90">
                        <c:v>38665073.810000002</c:v>
                      </c:pt>
                      <c:pt idx="91">
                        <c:v>38665073.810000002</c:v>
                      </c:pt>
                      <c:pt idx="92">
                        <c:v>38665073.810000002</c:v>
                      </c:pt>
                      <c:pt idx="93">
                        <c:v>38704895.68</c:v>
                      </c:pt>
                      <c:pt idx="94">
                        <c:v>38711270.289999999</c:v>
                      </c:pt>
                      <c:pt idx="95">
                        <c:v>38709383.380000003</c:v>
                      </c:pt>
                      <c:pt idx="96">
                        <c:v>38716044.5</c:v>
                      </c:pt>
                      <c:pt idx="97">
                        <c:v>38716044.5</c:v>
                      </c:pt>
                      <c:pt idx="98">
                        <c:v>38716044.5</c:v>
                      </c:pt>
                      <c:pt idx="99">
                        <c:v>38744023.450000003</c:v>
                      </c:pt>
                      <c:pt idx="100">
                        <c:v>38750600.779999994</c:v>
                      </c:pt>
                      <c:pt idx="101">
                        <c:v>38748196.710000001</c:v>
                      </c:pt>
                      <c:pt idx="102">
                        <c:v>38741927.670000002</c:v>
                      </c:pt>
                      <c:pt idx="103">
                        <c:v>38777112.959999993</c:v>
                      </c:pt>
                      <c:pt idx="104">
                        <c:v>38777112.959999993</c:v>
                      </c:pt>
                      <c:pt idx="105">
                        <c:v>38777112.959999993</c:v>
                      </c:pt>
                      <c:pt idx="106">
                        <c:v>38773997.25</c:v>
                      </c:pt>
                      <c:pt idx="107">
                        <c:v>38778203.450000003</c:v>
                      </c:pt>
                      <c:pt idx="108">
                        <c:v>38781133.25</c:v>
                      </c:pt>
                      <c:pt idx="109">
                        <c:v>38809948.329999998</c:v>
                      </c:pt>
                      <c:pt idx="110">
                        <c:v>38809948.329999998</c:v>
                      </c:pt>
                      <c:pt idx="111">
                        <c:v>38809948.329999998</c:v>
                      </c:pt>
                      <c:pt idx="112">
                        <c:v>38809948.329999998</c:v>
                      </c:pt>
                      <c:pt idx="113">
                        <c:v>38830843.149999999</c:v>
                      </c:pt>
                      <c:pt idx="114">
                        <c:v>38845056.759999998</c:v>
                      </c:pt>
                      <c:pt idx="115">
                        <c:v>38847419.030000001</c:v>
                      </c:pt>
                      <c:pt idx="116">
                        <c:v>38851420.039999999</c:v>
                      </c:pt>
                      <c:pt idx="117">
                        <c:v>38848504.119999997</c:v>
                      </c:pt>
                      <c:pt idx="118">
                        <c:v>38848504.119999997</c:v>
                      </c:pt>
                      <c:pt idx="119">
                        <c:v>38848504.119999997</c:v>
                      </c:pt>
                      <c:pt idx="120">
                        <c:v>38907316.589999996</c:v>
                      </c:pt>
                      <c:pt idx="121">
                        <c:v>38907316.589999996</c:v>
                      </c:pt>
                      <c:pt idx="122">
                        <c:v>38910730</c:v>
                      </c:pt>
                      <c:pt idx="123">
                        <c:v>38924771.009999998</c:v>
                      </c:pt>
                      <c:pt idx="124">
                        <c:v>38924771.009999998</c:v>
                      </c:pt>
                      <c:pt idx="125">
                        <c:v>38924771.009999998</c:v>
                      </c:pt>
                      <c:pt idx="126">
                        <c:v>38924771.009999998</c:v>
                      </c:pt>
                      <c:pt idx="127">
                        <c:v>38942483.640000001</c:v>
                      </c:pt>
                      <c:pt idx="128">
                        <c:v>38954343.840000004</c:v>
                      </c:pt>
                      <c:pt idx="129">
                        <c:v>38955771.539999999</c:v>
                      </c:pt>
                      <c:pt idx="130">
                        <c:v>38955771.539999999</c:v>
                      </c:pt>
                      <c:pt idx="131">
                        <c:v>38970110.5</c:v>
                      </c:pt>
                      <c:pt idx="132">
                        <c:v>38970110.5</c:v>
                      </c:pt>
                      <c:pt idx="133">
                        <c:v>38970110.5</c:v>
                      </c:pt>
                      <c:pt idx="134">
                        <c:v>38969019.700000003</c:v>
                      </c:pt>
                      <c:pt idx="135">
                        <c:v>38969016.579999998</c:v>
                      </c:pt>
                      <c:pt idx="136">
                        <c:v>38970682.380000003</c:v>
                      </c:pt>
                      <c:pt idx="137">
                        <c:v>38970682.380000003</c:v>
                      </c:pt>
                      <c:pt idx="138">
                        <c:v>38970682.380000003</c:v>
                      </c:pt>
                      <c:pt idx="139">
                        <c:v>38970682.380000003</c:v>
                      </c:pt>
                      <c:pt idx="140">
                        <c:v>38970682.380000003</c:v>
                      </c:pt>
                      <c:pt idx="141">
                        <c:v>38970682.380000003</c:v>
                      </c:pt>
                      <c:pt idx="142">
                        <c:v>38960496.579999998</c:v>
                      </c:pt>
                      <c:pt idx="143">
                        <c:v>38963254.18</c:v>
                      </c:pt>
                      <c:pt idx="144">
                        <c:v>38960772.340000004</c:v>
                      </c:pt>
                      <c:pt idx="145">
                        <c:v>38959589.259999998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C237-4C8A-A0F4-F54F4DF91257}"/>
                  </c:ext>
                </c:extLst>
              </c15:ser>
            </c15:filteredLineSeries>
            <c15:filteredLineSeries>
              <c15:ser>
                <c:idx val="19"/>
                <c:order val="1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Data'!$U$3</c15:sqref>
                        </c15:formulaRef>
                      </c:ext>
                    </c:extLst>
                    <c:strCache>
                      <c:ptCount val="1"/>
                      <c:pt idx="0">
                        <c:v>2022 Tuition Confirmed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Data'!$U$5:$U$150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4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  <c:pt idx="36">
                        <c:v>0</c:v>
                      </c:pt>
                      <c:pt idx="37">
                        <c:v>0</c:v>
                      </c:pt>
                      <c:pt idx="38">
                        <c:v>0</c:v>
                      </c:pt>
                      <c:pt idx="39">
                        <c:v>0</c:v>
                      </c:pt>
                      <c:pt idx="40">
                        <c:v>0</c:v>
                      </c:pt>
                      <c:pt idx="41">
                        <c:v>0</c:v>
                      </c:pt>
                      <c:pt idx="42">
                        <c:v>0</c:v>
                      </c:pt>
                      <c:pt idx="43">
                        <c:v>0</c:v>
                      </c:pt>
                      <c:pt idx="44">
                        <c:v>0</c:v>
                      </c:pt>
                      <c:pt idx="45">
                        <c:v>0</c:v>
                      </c:pt>
                      <c:pt idx="46">
                        <c:v>0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2117</c:v>
                      </c:pt>
                      <c:pt idx="51">
                        <c:v>3023.72</c:v>
                      </c:pt>
                      <c:pt idx="52">
                        <c:v>3023.72</c:v>
                      </c:pt>
                      <c:pt idx="53">
                        <c:v>3023.72</c:v>
                      </c:pt>
                      <c:pt idx="54">
                        <c:v>3023.72</c:v>
                      </c:pt>
                      <c:pt idx="55">
                        <c:v>3023.72</c:v>
                      </c:pt>
                      <c:pt idx="56">
                        <c:v>3023.72</c:v>
                      </c:pt>
                      <c:pt idx="57">
                        <c:v>3023.72</c:v>
                      </c:pt>
                      <c:pt idx="58">
                        <c:v>3023.72</c:v>
                      </c:pt>
                      <c:pt idx="59">
                        <c:v>4287.12</c:v>
                      </c:pt>
                      <c:pt idx="60">
                        <c:v>4287.12</c:v>
                      </c:pt>
                      <c:pt idx="61">
                        <c:v>12211.12</c:v>
                      </c:pt>
                      <c:pt idx="62">
                        <c:v>12211.12</c:v>
                      </c:pt>
                      <c:pt idx="63">
                        <c:v>12211.12</c:v>
                      </c:pt>
                      <c:pt idx="64">
                        <c:v>12211.12</c:v>
                      </c:pt>
                      <c:pt idx="65">
                        <c:v>14968.72</c:v>
                      </c:pt>
                      <c:pt idx="66">
                        <c:v>47607.4</c:v>
                      </c:pt>
                      <c:pt idx="67">
                        <c:v>100614.02</c:v>
                      </c:pt>
                      <c:pt idx="68">
                        <c:v>140758.57999999999</c:v>
                      </c:pt>
                      <c:pt idx="69">
                        <c:v>140758.57999999999</c:v>
                      </c:pt>
                      <c:pt idx="70">
                        <c:v>140758.57999999999</c:v>
                      </c:pt>
                      <c:pt idx="71">
                        <c:v>808149.78</c:v>
                      </c:pt>
                      <c:pt idx="72">
                        <c:v>977152.92</c:v>
                      </c:pt>
                      <c:pt idx="73">
                        <c:v>1304442.6399999999</c:v>
                      </c:pt>
                      <c:pt idx="74">
                        <c:v>1841109.58</c:v>
                      </c:pt>
                      <c:pt idx="75">
                        <c:v>1778223.38</c:v>
                      </c:pt>
                      <c:pt idx="76">
                        <c:v>1778223.38</c:v>
                      </c:pt>
                      <c:pt idx="77">
                        <c:v>1778223.38</c:v>
                      </c:pt>
                      <c:pt idx="78">
                        <c:v>1698464.76</c:v>
                      </c:pt>
                      <c:pt idx="79">
                        <c:v>1664971.56</c:v>
                      </c:pt>
                      <c:pt idx="80">
                        <c:v>1618098.42</c:v>
                      </c:pt>
                      <c:pt idx="81">
                        <c:v>1563172.42</c:v>
                      </c:pt>
                      <c:pt idx="82">
                        <c:v>1457268.04</c:v>
                      </c:pt>
                      <c:pt idx="83">
                        <c:v>1457268.04</c:v>
                      </c:pt>
                      <c:pt idx="84">
                        <c:v>1457268.04</c:v>
                      </c:pt>
                      <c:pt idx="85">
                        <c:v>1379549.72</c:v>
                      </c:pt>
                      <c:pt idx="86">
                        <c:v>1318683.2</c:v>
                      </c:pt>
                      <c:pt idx="87">
                        <c:v>1195387.6200000001</c:v>
                      </c:pt>
                      <c:pt idx="88">
                        <c:v>861401.1</c:v>
                      </c:pt>
                      <c:pt idx="89">
                        <c:v>457393.04</c:v>
                      </c:pt>
                      <c:pt idx="90">
                        <c:v>457393.04</c:v>
                      </c:pt>
                      <c:pt idx="91">
                        <c:v>457393.04</c:v>
                      </c:pt>
                      <c:pt idx="92">
                        <c:v>457393.04</c:v>
                      </c:pt>
                      <c:pt idx="93">
                        <c:v>393793.32</c:v>
                      </c:pt>
                      <c:pt idx="94">
                        <c:v>391489.08</c:v>
                      </c:pt>
                      <c:pt idx="95">
                        <c:v>384169.08</c:v>
                      </c:pt>
                      <c:pt idx="96">
                        <c:v>383479.68</c:v>
                      </c:pt>
                      <c:pt idx="97">
                        <c:v>383479.68</c:v>
                      </c:pt>
                      <c:pt idx="98">
                        <c:v>383479.68</c:v>
                      </c:pt>
                      <c:pt idx="99">
                        <c:v>343394.82</c:v>
                      </c:pt>
                      <c:pt idx="100">
                        <c:v>324102.24</c:v>
                      </c:pt>
                      <c:pt idx="101">
                        <c:v>309158.15999999997</c:v>
                      </c:pt>
                      <c:pt idx="102">
                        <c:v>291434.15999999997</c:v>
                      </c:pt>
                      <c:pt idx="103">
                        <c:v>255635.76</c:v>
                      </c:pt>
                      <c:pt idx="104">
                        <c:v>255635.76</c:v>
                      </c:pt>
                      <c:pt idx="105">
                        <c:v>255635.76</c:v>
                      </c:pt>
                      <c:pt idx="106">
                        <c:v>240691.68</c:v>
                      </c:pt>
                      <c:pt idx="107">
                        <c:v>229371.68</c:v>
                      </c:pt>
                      <c:pt idx="108">
                        <c:v>214179.08</c:v>
                      </c:pt>
                      <c:pt idx="109">
                        <c:v>199235</c:v>
                      </c:pt>
                      <c:pt idx="110">
                        <c:v>199235</c:v>
                      </c:pt>
                      <c:pt idx="111">
                        <c:v>199235</c:v>
                      </c:pt>
                      <c:pt idx="112">
                        <c:v>199235</c:v>
                      </c:pt>
                      <c:pt idx="113">
                        <c:v>179771</c:v>
                      </c:pt>
                      <c:pt idx="114">
                        <c:v>166187</c:v>
                      </c:pt>
                      <c:pt idx="115">
                        <c:v>151222.39999999999</c:v>
                      </c:pt>
                      <c:pt idx="116">
                        <c:v>145020.79999999999</c:v>
                      </c:pt>
                      <c:pt idx="117">
                        <c:v>145020.79999999999</c:v>
                      </c:pt>
                      <c:pt idx="118">
                        <c:v>145020.79999999999</c:v>
                      </c:pt>
                      <c:pt idx="119">
                        <c:v>145020.79999999999</c:v>
                      </c:pt>
                      <c:pt idx="120">
                        <c:v>145020.79999999999</c:v>
                      </c:pt>
                      <c:pt idx="121">
                        <c:v>145020.79999999999</c:v>
                      </c:pt>
                      <c:pt idx="122">
                        <c:v>145020.79999999999</c:v>
                      </c:pt>
                      <c:pt idx="123">
                        <c:v>131436.79999999999</c:v>
                      </c:pt>
                      <c:pt idx="124">
                        <c:v>131436.79999999999</c:v>
                      </c:pt>
                      <c:pt idx="125">
                        <c:v>131436.79999999999</c:v>
                      </c:pt>
                      <c:pt idx="126">
                        <c:v>131436.79999999999</c:v>
                      </c:pt>
                      <c:pt idx="127">
                        <c:v>128679.2</c:v>
                      </c:pt>
                      <c:pt idx="128">
                        <c:v>120579.2</c:v>
                      </c:pt>
                      <c:pt idx="129">
                        <c:v>92062.2</c:v>
                      </c:pt>
                      <c:pt idx="130">
                        <c:v>92062.2</c:v>
                      </c:pt>
                      <c:pt idx="131">
                        <c:v>78478.2</c:v>
                      </c:pt>
                      <c:pt idx="132">
                        <c:v>78478.2</c:v>
                      </c:pt>
                      <c:pt idx="133">
                        <c:v>78478.2</c:v>
                      </c:pt>
                      <c:pt idx="134">
                        <c:v>78478.2</c:v>
                      </c:pt>
                      <c:pt idx="135">
                        <c:v>78478.2</c:v>
                      </c:pt>
                      <c:pt idx="136">
                        <c:v>77099.399999999994</c:v>
                      </c:pt>
                      <c:pt idx="137">
                        <c:v>77099.399999999994</c:v>
                      </c:pt>
                      <c:pt idx="138">
                        <c:v>77099.399999999994</c:v>
                      </c:pt>
                      <c:pt idx="139">
                        <c:v>77099.399999999994</c:v>
                      </c:pt>
                      <c:pt idx="140">
                        <c:v>77099.399999999994</c:v>
                      </c:pt>
                      <c:pt idx="141">
                        <c:v>71859.839999999997</c:v>
                      </c:pt>
                      <c:pt idx="142">
                        <c:v>74580</c:v>
                      </c:pt>
                      <c:pt idx="143">
                        <c:v>71822.399999999994</c:v>
                      </c:pt>
                      <c:pt idx="144">
                        <c:v>71822.399999999994</c:v>
                      </c:pt>
                      <c:pt idx="145">
                        <c:v>70720.38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C237-4C8A-A0F4-F54F4DF91257}"/>
                  </c:ext>
                </c:extLst>
              </c15:ser>
            </c15:filteredLineSeries>
            <c15:filteredLineSeries>
              <c15:ser>
                <c:idx val="20"/>
                <c:order val="2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Data'!$V$3</c15:sqref>
                        </c15:formulaRef>
                      </c:ext>
                    </c:extLst>
                    <c:strCache>
                      <c:ptCount val="1"/>
                      <c:pt idx="0">
                        <c:v>2022 Total Assessed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Data'!$V$5:$V$150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46"/>
                      <c:pt idx="0">
                        <c:v>34221892.700000003</c:v>
                      </c:pt>
                      <c:pt idx="1">
                        <c:v>34221892.700000003</c:v>
                      </c:pt>
                      <c:pt idx="2">
                        <c:v>33841735.590000004</c:v>
                      </c:pt>
                      <c:pt idx="3">
                        <c:v>34121858.560000002</c:v>
                      </c:pt>
                      <c:pt idx="4">
                        <c:v>34259370</c:v>
                      </c:pt>
                      <c:pt idx="5">
                        <c:v>34573482.520000003</c:v>
                      </c:pt>
                      <c:pt idx="6">
                        <c:v>34573482.520000003</c:v>
                      </c:pt>
                      <c:pt idx="7">
                        <c:v>34573482.520000003</c:v>
                      </c:pt>
                      <c:pt idx="8">
                        <c:v>35881001.18</c:v>
                      </c:pt>
                      <c:pt idx="9">
                        <c:v>35779364.039999999</c:v>
                      </c:pt>
                      <c:pt idx="10">
                        <c:v>36000483.270000003</c:v>
                      </c:pt>
                      <c:pt idx="11">
                        <c:v>36238697</c:v>
                      </c:pt>
                      <c:pt idx="12">
                        <c:v>36398565.140000001</c:v>
                      </c:pt>
                      <c:pt idx="13">
                        <c:v>36398565.140000001</c:v>
                      </c:pt>
                      <c:pt idx="14">
                        <c:v>36398565.140000001</c:v>
                      </c:pt>
                      <c:pt idx="15">
                        <c:v>36586656.239999995</c:v>
                      </c:pt>
                      <c:pt idx="16">
                        <c:v>36806588.459999993</c:v>
                      </c:pt>
                      <c:pt idx="17">
                        <c:v>37028097.669999994</c:v>
                      </c:pt>
                      <c:pt idx="18">
                        <c:v>37099496.649999999</c:v>
                      </c:pt>
                      <c:pt idx="19">
                        <c:v>37220453.629999995</c:v>
                      </c:pt>
                      <c:pt idx="20">
                        <c:v>37220453.629999995</c:v>
                      </c:pt>
                      <c:pt idx="21">
                        <c:v>37220453.629999995</c:v>
                      </c:pt>
                      <c:pt idx="22">
                        <c:v>37234204.909999996</c:v>
                      </c:pt>
                      <c:pt idx="23">
                        <c:v>38112477.5</c:v>
                      </c:pt>
                      <c:pt idx="24">
                        <c:v>38323263.460000001</c:v>
                      </c:pt>
                      <c:pt idx="25">
                        <c:v>38531878.560000002</c:v>
                      </c:pt>
                      <c:pt idx="26">
                        <c:v>38659448.640000001</c:v>
                      </c:pt>
                      <c:pt idx="27">
                        <c:v>38659448.640000001</c:v>
                      </c:pt>
                      <c:pt idx="28">
                        <c:v>38659448.640000001</c:v>
                      </c:pt>
                      <c:pt idx="29">
                        <c:v>38809466.57</c:v>
                      </c:pt>
                      <c:pt idx="30">
                        <c:v>38920404.450000003</c:v>
                      </c:pt>
                      <c:pt idx="31">
                        <c:v>39054032.700000003</c:v>
                      </c:pt>
                      <c:pt idx="32">
                        <c:v>39248741.990000002</c:v>
                      </c:pt>
                      <c:pt idx="33">
                        <c:v>39414680.039999999</c:v>
                      </c:pt>
                      <c:pt idx="34">
                        <c:v>39414680.039999999</c:v>
                      </c:pt>
                      <c:pt idx="35">
                        <c:v>39414680.039999999</c:v>
                      </c:pt>
                      <c:pt idx="36">
                        <c:v>39625572.390000001</c:v>
                      </c:pt>
                      <c:pt idx="37">
                        <c:v>39819729.939999998</c:v>
                      </c:pt>
                      <c:pt idx="38">
                        <c:v>39883064.649999999</c:v>
                      </c:pt>
                      <c:pt idx="39">
                        <c:v>39842333.140000001</c:v>
                      </c:pt>
                      <c:pt idx="40">
                        <c:v>40058679.25</c:v>
                      </c:pt>
                      <c:pt idx="41">
                        <c:v>40058679.25</c:v>
                      </c:pt>
                      <c:pt idx="42">
                        <c:v>40058679.25</c:v>
                      </c:pt>
                      <c:pt idx="43">
                        <c:v>40194222.619999997</c:v>
                      </c:pt>
                      <c:pt idx="44">
                        <c:v>40292789.230000004</c:v>
                      </c:pt>
                      <c:pt idx="45">
                        <c:v>40361231.730000004</c:v>
                      </c:pt>
                      <c:pt idx="46">
                        <c:v>40553323.339999996</c:v>
                      </c:pt>
                      <c:pt idx="47">
                        <c:v>40647031.340000004</c:v>
                      </c:pt>
                      <c:pt idx="48">
                        <c:v>40647031.340000004</c:v>
                      </c:pt>
                      <c:pt idx="49">
                        <c:v>40647031.340000004</c:v>
                      </c:pt>
                      <c:pt idx="50">
                        <c:v>40872013.560000002</c:v>
                      </c:pt>
                      <c:pt idx="51">
                        <c:v>41136938.259999998</c:v>
                      </c:pt>
                      <c:pt idx="52">
                        <c:v>41197894.019999996</c:v>
                      </c:pt>
                      <c:pt idx="53">
                        <c:v>41019147.5</c:v>
                      </c:pt>
                      <c:pt idx="54">
                        <c:v>40962697.370000005</c:v>
                      </c:pt>
                      <c:pt idx="55">
                        <c:v>40962697.370000005</c:v>
                      </c:pt>
                      <c:pt idx="56">
                        <c:v>40962697.370000005</c:v>
                      </c:pt>
                      <c:pt idx="57">
                        <c:v>40962697.370000005</c:v>
                      </c:pt>
                      <c:pt idx="58">
                        <c:v>40925821.100000001</c:v>
                      </c:pt>
                      <c:pt idx="59">
                        <c:v>40919747.170000002</c:v>
                      </c:pt>
                      <c:pt idx="60">
                        <c:v>40799047.769999996</c:v>
                      </c:pt>
                      <c:pt idx="61">
                        <c:v>40808276.409999996</c:v>
                      </c:pt>
                      <c:pt idx="62">
                        <c:v>40808276.409999996</c:v>
                      </c:pt>
                      <c:pt idx="63">
                        <c:v>40808276.409999996</c:v>
                      </c:pt>
                      <c:pt idx="64">
                        <c:v>40828979.780000001</c:v>
                      </c:pt>
                      <c:pt idx="65">
                        <c:v>40646857.780000001</c:v>
                      </c:pt>
                      <c:pt idx="66">
                        <c:v>40551711.830000006</c:v>
                      </c:pt>
                      <c:pt idx="67">
                        <c:v>40429426.979999997</c:v>
                      </c:pt>
                      <c:pt idx="68">
                        <c:v>40337377.179999992</c:v>
                      </c:pt>
                      <c:pt idx="69">
                        <c:v>40337377.179999992</c:v>
                      </c:pt>
                      <c:pt idx="70">
                        <c:v>40337377.179999992</c:v>
                      </c:pt>
                      <c:pt idx="71">
                        <c:v>40291795.960000001</c:v>
                      </c:pt>
                      <c:pt idx="72">
                        <c:v>40177867.840000004</c:v>
                      </c:pt>
                      <c:pt idx="73">
                        <c:v>38954102.149999999</c:v>
                      </c:pt>
                      <c:pt idx="74">
                        <c:v>39509415.890000001</c:v>
                      </c:pt>
                      <c:pt idx="75">
                        <c:v>39511713.890000001</c:v>
                      </c:pt>
                      <c:pt idx="76">
                        <c:v>39511713.890000001</c:v>
                      </c:pt>
                      <c:pt idx="77">
                        <c:v>39511713.890000001</c:v>
                      </c:pt>
                      <c:pt idx="78">
                        <c:v>39508526.329999998</c:v>
                      </c:pt>
                      <c:pt idx="79">
                        <c:v>39525844.089999996</c:v>
                      </c:pt>
                      <c:pt idx="80">
                        <c:v>39540939.880000003</c:v>
                      </c:pt>
                      <c:pt idx="81">
                        <c:v>39555546.299999997</c:v>
                      </c:pt>
                      <c:pt idx="82">
                        <c:v>39531365.700000003</c:v>
                      </c:pt>
                      <c:pt idx="83">
                        <c:v>39531365.700000003</c:v>
                      </c:pt>
                      <c:pt idx="84">
                        <c:v>39531365.700000003</c:v>
                      </c:pt>
                      <c:pt idx="85">
                        <c:v>39533825.940000005</c:v>
                      </c:pt>
                      <c:pt idx="86">
                        <c:v>39494417.710000001</c:v>
                      </c:pt>
                      <c:pt idx="87">
                        <c:v>39489507.399999999</c:v>
                      </c:pt>
                      <c:pt idx="88">
                        <c:v>39475603.119999997</c:v>
                      </c:pt>
                      <c:pt idx="89">
                        <c:v>39144438.340000004</c:v>
                      </c:pt>
                      <c:pt idx="90">
                        <c:v>39144438.340000004</c:v>
                      </c:pt>
                      <c:pt idx="91">
                        <c:v>39144438.340000004</c:v>
                      </c:pt>
                      <c:pt idx="92">
                        <c:v>39144438.340000004</c:v>
                      </c:pt>
                      <c:pt idx="93">
                        <c:v>39124033.759999998</c:v>
                      </c:pt>
                      <c:pt idx="94">
                        <c:v>39124493.359999999</c:v>
                      </c:pt>
                      <c:pt idx="95">
                        <c:v>39133471.670000002</c:v>
                      </c:pt>
                      <c:pt idx="96">
                        <c:v>39124998.390000001</c:v>
                      </c:pt>
                      <c:pt idx="97">
                        <c:v>39124998.390000001</c:v>
                      </c:pt>
                      <c:pt idx="98">
                        <c:v>39124998.390000001</c:v>
                      </c:pt>
                      <c:pt idx="99">
                        <c:v>39112098.600000001</c:v>
                      </c:pt>
                      <c:pt idx="100">
                        <c:v>39099213.839999996</c:v>
                      </c:pt>
                      <c:pt idx="101">
                        <c:v>39077275.420000002</c:v>
                      </c:pt>
                      <c:pt idx="102">
                        <c:v>39054189.100000001</c:v>
                      </c:pt>
                      <c:pt idx="103">
                        <c:v>39053405.979999997</c:v>
                      </c:pt>
                      <c:pt idx="104">
                        <c:v>39053405.979999997</c:v>
                      </c:pt>
                      <c:pt idx="105">
                        <c:v>39053405.979999997</c:v>
                      </c:pt>
                      <c:pt idx="106">
                        <c:v>39036196.240000002</c:v>
                      </c:pt>
                      <c:pt idx="107">
                        <c:v>39028221.440000005</c:v>
                      </c:pt>
                      <c:pt idx="108">
                        <c:v>39013428.649999999</c:v>
                      </c:pt>
                      <c:pt idx="109">
                        <c:v>39027299.649999999</c:v>
                      </c:pt>
                      <c:pt idx="110">
                        <c:v>39027299.649999999</c:v>
                      </c:pt>
                      <c:pt idx="111">
                        <c:v>39027299.649999999</c:v>
                      </c:pt>
                      <c:pt idx="112">
                        <c:v>39027299.649999999</c:v>
                      </c:pt>
                      <c:pt idx="113">
                        <c:v>39028787.140000001</c:v>
                      </c:pt>
                      <c:pt idx="114">
                        <c:v>39030855.339999996</c:v>
                      </c:pt>
                      <c:pt idx="115">
                        <c:v>39016247.719999999</c:v>
                      </c:pt>
                      <c:pt idx="116">
                        <c:v>39015945.32</c:v>
                      </c:pt>
                      <c:pt idx="117">
                        <c:v>39013029.399999999</c:v>
                      </c:pt>
                      <c:pt idx="118">
                        <c:v>39013029.399999999</c:v>
                      </c:pt>
                      <c:pt idx="119">
                        <c:v>39013029.399999999</c:v>
                      </c:pt>
                      <c:pt idx="120">
                        <c:v>39060489.589999996</c:v>
                      </c:pt>
                      <c:pt idx="121">
                        <c:v>39060489.589999996</c:v>
                      </c:pt>
                      <c:pt idx="122">
                        <c:v>39063732.990000002</c:v>
                      </c:pt>
                      <c:pt idx="123">
                        <c:v>39077603.989999995</c:v>
                      </c:pt>
                      <c:pt idx="124">
                        <c:v>39077603.989999995</c:v>
                      </c:pt>
                      <c:pt idx="125">
                        <c:v>39077603.989999995</c:v>
                      </c:pt>
                      <c:pt idx="126">
                        <c:v>39077603.989999995</c:v>
                      </c:pt>
                      <c:pt idx="127">
                        <c:v>39078464.990000002</c:v>
                      </c:pt>
                      <c:pt idx="128">
                        <c:v>39092728.190000005</c:v>
                      </c:pt>
                      <c:pt idx="129">
                        <c:v>39065752.229999997</c:v>
                      </c:pt>
                      <c:pt idx="130">
                        <c:v>39066432.269999996</c:v>
                      </c:pt>
                      <c:pt idx="131">
                        <c:v>39066779.590000004</c:v>
                      </c:pt>
                      <c:pt idx="132">
                        <c:v>39066779.590000004</c:v>
                      </c:pt>
                      <c:pt idx="133">
                        <c:v>39066779.590000004</c:v>
                      </c:pt>
                      <c:pt idx="134">
                        <c:v>39065688.790000007</c:v>
                      </c:pt>
                      <c:pt idx="135">
                        <c:v>39055696.350000001</c:v>
                      </c:pt>
                      <c:pt idx="136">
                        <c:v>39055696.350000001</c:v>
                      </c:pt>
                      <c:pt idx="137">
                        <c:v>39055696.350000001</c:v>
                      </c:pt>
                      <c:pt idx="138">
                        <c:v>39055696.350000001</c:v>
                      </c:pt>
                      <c:pt idx="139">
                        <c:v>39055696.350000001</c:v>
                      </c:pt>
                      <c:pt idx="140">
                        <c:v>39055696.350000001</c:v>
                      </c:pt>
                      <c:pt idx="141">
                        <c:v>39050683.470000006</c:v>
                      </c:pt>
                      <c:pt idx="142">
                        <c:v>39040630.239999995</c:v>
                      </c:pt>
                      <c:pt idx="143">
                        <c:v>39054214.240000002</c:v>
                      </c:pt>
                      <c:pt idx="144">
                        <c:v>39051732.400000006</c:v>
                      </c:pt>
                      <c:pt idx="145">
                        <c:v>39049447.299999997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6-C237-4C8A-A0F4-F54F4DF91257}"/>
                  </c:ext>
                </c:extLst>
              </c15:ser>
            </c15:filteredLineSeries>
            <c15:filteredLineSeries>
              <c15:ser>
                <c:idx val="21"/>
                <c:order val="2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Data'!$W$3</c15:sqref>
                        </c15:formulaRef>
                      </c:ext>
                    </c:extLst>
                    <c:strCache>
                      <c:ptCount val="1"/>
                      <c:pt idx="0">
                        <c:v>2022 Cumulative Avg per Finalized Student</c:v>
                      </c:pt>
                    </c:strCache>
                  </c:strRef>
                </c:tx>
                <c:spPr>
                  <a:ln w="28575" cap="rnd">
                    <a:solidFill>
                      <a:schemeClr val="bg2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Data'!$W$5:$W$150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46"/>
                      <c:pt idx="2">
                        <c:v>2638.0829213483148</c:v>
                      </c:pt>
                      <c:pt idx="3">
                        <c:v>2808.5823868312759</c:v>
                      </c:pt>
                      <c:pt idx="4">
                        <c:v>2889.4373088685015</c:v>
                      </c:pt>
                      <c:pt idx="5">
                        <c:v>2939.4311398963728</c:v>
                      </c:pt>
                      <c:pt idx="6">
                        <c:v>2939.4311398963728</c:v>
                      </c:pt>
                      <c:pt idx="7">
                        <c:v>2939.4311398963728</c:v>
                      </c:pt>
                      <c:pt idx="8">
                        <c:v>3029.4298712446348</c:v>
                      </c:pt>
                      <c:pt idx="9">
                        <c:v>3070.855813953488</c:v>
                      </c:pt>
                      <c:pt idx="10">
                        <c:v>3105.0465957446809</c:v>
                      </c:pt>
                      <c:pt idx="11">
                        <c:v>3208.0357142857142</c:v>
                      </c:pt>
                      <c:pt idx="12">
                        <c:v>3291.5405438066464</c:v>
                      </c:pt>
                      <c:pt idx="13">
                        <c:v>3291.5405438066464</c:v>
                      </c:pt>
                      <c:pt idx="14">
                        <c:v>3291.5405438066464</c:v>
                      </c:pt>
                      <c:pt idx="15">
                        <c:v>3432.2839541160597</c:v>
                      </c:pt>
                      <c:pt idx="16">
                        <c:v>3517.2845886889463</c:v>
                      </c:pt>
                      <c:pt idx="17">
                        <c:v>3571.5742460796141</c:v>
                      </c:pt>
                      <c:pt idx="18">
                        <c:v>3669.9086748329623</c:v>
                      </c:pt>
                      <c:pt idx="19">
                        <c:v>3717.443242392445</c:v>
                      </c:pt>
                      <c:pt idx="20">
                        <c:v>3717.443242392445</c:v>
                      </c:pt>
                      <c:pt idx="21">
                        <c:v>3717.443242392445</c:v>
                      </c:pt>
                      <c:pt idx="22">
                        <c:v>3723.0124372093023</c:v>
                      </c:pt>
                      <c:pt idx="23">
                        <c:v>3712.7914199134207</c:v>
                      </c:pt>
                      <c:pt idx="24">
                        <c:v>3864.7330414386238</c:v>
                      </c:pt>
                      <c:pt idx="25">
                        <c:v>3905.1263562453805</c:v>
                      </c:pt>
                      <c:pt idx="26">
                        <c:v>3844.9079279279276</c:v>
                      </c:pt>
                      <c:pt idx="27">
                        <c:v>3844.9079279279276</c:v>
                      </c:pt>
                      <c:pt idx="28">
                        <c:v>3844.9079279279276</c:v>
                      </c:pt>
                      <c:pt idx="29">
                        <c:v>3784.8438187311176</c:v>
                      </c:pt>
                      <c:pt idx="30">
                        <c:v>3818.5540645879732</c:v>
                      </c:pt>
                      <c:pt idx="31">
                        <c:v>3863.9909580528224</c:v>
                      </c:pt>
                      <c:pt idx="32">
                        <c:v>3904.1828474903477</c:v>
                      </c:pt>
                      <c:pt idx="33">
                        <c:v>3918.4158570119157</c:v>
                      </c:pt>
                      <c:pt idx="34">
                        <c:v>3918.4158570119157</c:v>
                      </c:pt>
                      <c:pt idx="35">
                        <c:v>3918.4158570119157</c:v>
                      </c:pt>
                      <c:pt idx="36">
                        <c:v>3968.3636956521741</c:v>
                      </c:pt>
                      <c:pt idx="37">
                        <c:v>3983.6171610011211</c:v>
                      </c:pt>
                      <c:pt idx="38">
                        <c:v>4025.5803019121104</c:v>
                      </c:pt>
                      <c:pt idx="39">
                        <c:v>4020.0709420970265</c:v>
                      </c:pt>
                      <c:pt idx="40">
                        <c:v>4051.7801173364624</c:v>
                      </c:pt>
                      <c:pt idx="41">
                        <c:v>4051.7801173364624</c:v>
                      </c:pt>
                      <c:pt idx="42">
                        <c:v>4051.7801173364624</c:v>
                      </c:pt>
                      <c:pt idx="43">
                        <c:v>4057.5888418880577</c:v>
                      </c:pt>
                      <c:pt idx="44">
                        <c:v>4045.6943019135365</c:v>
                      </c:pt>
                      <c:pt idx="45">
                        <c:v>4024.3968867512021</c:v>
                      </c:pt>
                      <c:pt idx="46">
                        <c:v>4333.3902238003011</c:v>
                      </c:pt>
                      <c:pt idx="47">
                        <c:v>4009.2430422794123</c:v>
                      </c:pt>
                      <c:pt idx="48">
                        <c:v>4009.2430422794123</c:v>
                      </c:pt>
                      <c:pt idx="49">
                        <c:v>4009.2430422794123</c:v>
                      </c:pt>
                      <c:pt idx="50">
                        <c:v>3943.2199109748981</c:v>
                      </c:pt>
                      <c:pt idx="51">
                        <c:v>3941.8705606868739</c:v>
                      </c:pt>
                      <c:pt idx="52">
                        <c:v>3941.1571889753727</c:v>
                      </c:pt>
                      <c:pt idx="53">
                        <c:v>3944.9684326097931</c:v>
                      </c:pt>
                      <c:pt idx="54">
                        <c:v>3949.66</c:v>
                      </c:pt>
                      <c:pt idx="55">
                        <c:v>3949.66</c:v>
                      </c:pt>
                      <c:pt idx="56">
                        <c:v>3949.66</c:v>
                      </c:pt>
                      <c:pt idx="57">
                        <c:v>3949.66</c:v>
                      </c:pt>
                      <c:pt idx="58">
                        <c:v>3955.7728494293779</c:v>
                      </c:pt>
                      <c:pt idx="59">
                        <c:v>3958.5866654465594</c:v>
                      </c:pt>
                      <c:pt idx="60">
                        <c:v>3948.3621219395104</c:v>
                      </c:pt>
                      <c:pt idx="61">
                        <c:v>3941.105694790554</c:v>
                      </c:pt>
                      <c:pt idx="62">
                        <c:v>3941.105694790554</c:v>
                      </c:pt>
                      <c:pt idx="63">
                        <c:v>3941.105694790554</c:v>
                      </c:pt>
                      <c:pt idx="64">
                        <c:v>3950.4950726676043</c:v>
                      </c:pt>
                      <c:pt idx="65">
                        <c:v>3953.3790670823232</c:v>
                      </c:pt>
                      <c:pt idx="66">
                        <c:v>3953.9408444749179</c:v>
                      </c:pt>
                      <c:pt idx="67">
                        <c:v>3945.7218381607122</c:v>
                      </c:pt>
                      <c:pt idx="68">
                        <c:v>3923.2970144799378</c:v>
                      </c:pt>
                      <c:pt idx="69">
                        <c:v>3923.2970144799378</c:v>
                      </c:pt>
                      <c:pt idx="70">
                        <c:v>3923.2970144799378</c:v>
                      </c:pt>
                      <c:pt idx="71">
                        <c:v>3936.0573168370088</c:v>
                      </c:pt>
                      <c:pt idx="72">
                        <c:v>3924.0448392484345</c:v>
                      </c:pt>
                      <c:pt idx="73">
                        <c:v>3926.3384617791216</c:v>
                      </c:pt>
                      <c:pt idx="74">
                        <c:v>3926.2358046695854</c:v>
                      </c:pt>
                      <c:pt idx="75">
                        <c:v>3929.7532295355131</c:v>
                      </c:pt>
                      <c:pt idx="76">
                        <c:v>3929.7532295355131</c:v>
                      </c:pt>
                      <c:pt idx="77">
                        <c:v>3929.7532295355131</c:v>
                      </c:pt>
                      <c:pt idx="78">
                        <c:v>3931.4425257356761</c:v>
                      </c:pt>
                      <c:pt idx="79">
                        <c:v>3936.725977955703</c:v>
                      </c:pt>
                      <c:pt idx="80">
                        <c:v>3936.396227806043</c:v>
                      </c:pt>
                      <c:pt idx="81">
                        <c:v>3939.4920902489625</c:v>
                      </c:pt>
                      <c:pt idx="82">
                        <c:v>3941.6360325186415</c:v>
                      </c:pt>
                      <c:pt idx="83">
                        <c:v>3941.6360325186415</c:v>
                      </c:pt>
                      <c:pt idx="84">
                        <c:v>3941.6360325186415</c:v>
                      </c:pt>
                      <c:pt idx="85">
                        <c:v>3944.0555170630819</c:v>
                      </c:pt>
                      <c:pt idx="86">
                        <c:v>3942.5627712337259</c:v>
                      </c:pt>
                      <c:pt idx="87">
                        <c:v>3947.5306270627066</c:v>
                      </c:pt>
                      <c:pt idx="88">
                        <c:v>3934.9814668705399</c:v>
                      </c:pt>
                      <c:pt idx="89">
                        <c:v>3932.5746348657449</c:v>
                      </c:pt>
                      <c:pt idx="90">
                        <c:v>3932.5746348657449</c:v>
                      </c:pt>
                      <c:pt idx="91">
                        <c:v>3932.5746348657449</c:v>
                      </c:pt>
                      <c:pt idx="92">
                        <c:v>3932.5746348657449</c:v>
                      </c:pt>
                      <c:pt idx="93">
                        <c:v>3918.6894482130201</c:v>
                      </c:pt>
                      <c:pt idx="94">
                        <c:v>3917.7482329723712</c:v>
                      </c:pt>
                      <c:pt idx="95">
                        <c:v>3916.764482444602</c:v>
                      </c:pt>
                      <c:pt idx="96">
                        <c:v>3921.4063101387624</c:v>
                      </c:pt>
                      <c:pt idx="97">
                        <c:v>3921.4063101387624</c:v>
                      </c:pt>
                      <c:pt idx="98">
                        <c:v>3921.4063101387624</c:v>
                      </c:pt>
                      <c:pt idx="99">
                        <c:v>3919.8728702954272</c:v>
                      </c:pt>
                      <c:pt idx="100">
                        <c:v>3919.7451729718787</c:v>
                      </c:pt>
                      <c:pt idx="101">
                        <c:v>3910.7990220024226</c:v>
                      </c:pt>
                      <c:pt idx="102">
                        <c:v>3909.3771614530779</c:v>
                      </c:pt>
                      <c:pt idx="103">
                        <c:v>3913.3225310323942</c:v>
                      </c:pt>
                      <c:pt idx="104">
                        <c:v>3913.3225310323942</c:v>
                      </c:pt>
                      <c:pt idx="105">
                        <c:v>3913.3225310323942</c:v>
                      </c:pt>
                      <c:pt idx="106">
                        <c:v>3913.7980468355709</c:v>
                      </c:pt>
                      <c:pt idx="107">
                        <c:v>3913.4325814915737</c:v>
                      </c:pt>
                      <c:pt idx="108">
                        <c:v>3912.9384774492987</c:v>
                      </c:pt>
                      <c:pt idx="109">
                        <c:v>3915.0558186220114</c:v>
                      </c:pt>
                      <c:pt idx="110">
                        <c:v>3918.2179030792527</c:v>
                      </c:pt>
                      <c:pt idx="111">
                        <c:v>3918.2179030792527</c:v>
                      </c:pt>
                      <c:pt idx="112">
                        <c:v>3918.2179030792527</c:v>
                      </c:pt>
                      <c:pt idx="113">
                        <c:v>3918.7448935311331</c:v>
                      </c:pt>
                      <c:pt idx="114">
                        <c:v>3924.1394847964439</c:v>
                      </c:pt>
                      <c:pt idx="115">
                        <c:v>3923.9817202020204</c:v>
                      </c:pt>
                      <c:pt idx="116">
                        <c:v>3924.3858626262627</c:v>
                      </c:pt>
                      <c:pt idx="117">
                        <c:v>3923.6949924250075</c:v>
                      </c:pt>
                      <c:pt idx="118">
                        <c:v>3923.6949924250075</c:v>
                      </c:pt>
                      <c:pt idx="119">
                        <c:v>3923.6949924250075</c:v>
                      </c:pt>
                      <c:pt idx="120">
                        <c:v>3928.0481161029779</c:v>
                      </c:pt>
                      <c:pt idx="121">
                        <c:v>3928.0481161029779</c:v>
                      </c:pt>
                      <c:pt idx="122">
                        <c:v>3929.5829125429204</c:v>
                      </c:pt>
                      <c:pt idx="123">
                        <c:v>3932.9868657168836</c:v>
                      </c:pt>
                      <c:pt idx="124">
                        <c:v>3932.9868657168836</c:v>
                      </c:pt>
                      <c:pt idx="125">
                        <c:v>3932.9868657168836</c:v>
                      </c:pt>
                      <c:pt idx="126">
                        <c:v>3932.9868657168836</c:v>
                      </c:pt>
                      <c:pt idx="127">
                        <c:v>3933.584206060606</c:v>
                      </c:pt>
                      <c:pt idx="128">
                        <c:v>3935.5772721761978</c:v>
                      </c:pt>
                      <c:pt idx="129">
                        <c:v>3934.926418181818</c:v>
                      </c:pt>
                      <c:pt idx="130">
                        <c:v>3937.3126682838083</c:v>
                      </c:pt>
                      <c:pt idx="131">
                        <c:v>3937.9658953112366</c:v>
                      </c:pt>
                      <c:pt idx="132">
                        <c:v>3937.9658953112366</c:v>
                      </c:pt>
                      <c:pt idx="133">
                        <c:v>3937.9658953112366</c:v>
                      </c:pt>
                      <c:pt idx="134">
                        <c:v>3937.8556689571546</c:v>
                      </c:pt>
                      <c:pt idx="135">
                        <c:v>3937.059666599313</c:v>
                      </c:pt>
                      <c:pt idx="136">
                        <c:v>3938.0236843168959</c:v>
                      </c:pt>
                      <c:pt idx="137">
                        <c:v>3938.0236843168959</c:v>
                      </c:pt>
                      <c:pt idx="138">
                        <c:v>3938.0236843168959</c:v>
                      </c:pt>
                      <c:pt idx="139">
                        <c:v>3938.0236843168959</c:v>
                      </c:pt>
                      <c:pt idx="140">
                        <c:v>3938.0236843168959</c:v>
                      </c:pt>
                      <c:pt idx="141">
                        <c:v>3938.0236843168959</c:v>
                      </c:pt>
                      <c:pt idx="142">
                        <c:v>3936.9943997574774</c:v>
                      </c:pt>
                      <c:pt idx="143">
                        <c:v>3937.2730578011319</c:v>
                      </c:pt>
                      <c:pt idx="144">
                        <c:v>3937.0222655618436</c:v>
                      </c:pt>
                      <c:pt idx="145">
                        <c:v>3937.3005821121778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C237-4C8A-A0F4-F54F4DF91257}"/>
                  </c:ext>
                </c:extLst>
              </c15:ser>
            </c15:filteredLineSeries>
            <c15:filteredLineSeries>
              <c15:ser>
                <c:idx val="23"/>
                <c:order val="2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Data'!$Y$3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Data'!$Y$5:$Y$169</c15:sqref>
                        </c15:formulaRef>
                      </c:ext>
                    </c:extLst>
                    <c:numCache>
                      <c:formatCode>General</c:formatCode>
                      <c:ptCount val="165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8-C237-4C8A-A0F4-F54F4DF91257}"/>
                  </c:ext>
                </c:extLst>
              </c15:ser>
            </c15:filteredLineSeries>
            <c15:filteredLineSeries>
              <c15:ser>
                <c:idx val="24"/>
                <c:order val="2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Data'!$Z$3</c15:sqref>
                        </c15:formulaRef>
                      </c:ext>
                    </c:extLst>
                    <c:strCache>
                      <c:ptCount val="1"/>
                      <c:pt idx="0">
                        <c:v>Change in Students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Data'!$Z$5:$Z$169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65"/>
                      <c:pt idx="7">
                        <c:v>88</c:v>
                      </c:pt>
                      <c:pt idx="8">
                        <c:v>34</c:v>
                      </c:pt>
                      <c:pt idx="9">
                        <c:v>404</c:v>
                      </c:pt>
                      <c:pt idx="10">
                        <c:v>374</c:v>
                      </c:pt>
                      <c:pt idx="11">
                        <c:v>348</c:v>
                      </c:pt>
                      <c:pt idx="12">
                        <c:v>344</c:v>
                      </c:pt>
                      <c:pt idx="13">
                        <c:v>344</c:v>
                      </c:pt>
                      <c:pt idx="14">
                        <c:v>344</c:v>
                      </c:pt>
                      <c:pt idx="15">
                        <c:v>349</c:v>
                      </c:pt>
                      <c:pt idx="16">
                        <c:v>342</c:v>
                      </c:pt>
                      <c:pt idx="17">
                        <c:v>327</c:v>
                      </c:pt>
                      <c:pt idx="18">
                        <c:v>331</c:v>
                      </c:pt>
                      <c:pt idx="19">
                        <c:v>348</c:v>
                      </c:pt>
                      <c:pt idx="20">
                        <c:v>348</c:v>
                      </c:pt>
                      <c:pt idx="21">
                        <c:v>348</c:v>
                      </c:pt>
                      <c:pt idx="22">
                        <c:v>354</c:v>
                      </c:pt>
                      <c:pt idx="23">
                        <c:v>285</c:v>
                      </c:pt>
                      <c:pt idx="24">
                        <c:v>319</c:v>
                      </c:pt>
                      <c:pt idx="25">
                        <c:v>340</c:v>
                      </c:pt>
                      <c:pt idx="26">
                        <c:v>297</c:v>
                      </c:pt>
                      <c:pt idx="27">
                        <c:v>297</c:v>
                      </c:pt>
                      <c:pt idx="28">
                        <c:v>297</c:v>
                      </c:pt>
                      <c:pt idx="29">
                        <c:v>207</c:v>
                      </c:pt>
                      <c:pt idx="30">
                        <c:v>235</c:v>
                      </c:pt>
                      <c:pt idx="31">
                        <c:v>248</c:v>
                      </c:pt>
                      <c:pt idx="32">
                        <c:v>241</c:v>
                      </c:pt>
                      <c:pt idx="33">
                        <c:v>231</c:v>
                      </c:pt>
                      <c:pt idx="34">
                        <c:v>231</c:v>
                      </c:pt>
                      <c:pt idx="35">
                        <c:v>231</c:v>
                      </c:pt>
                      <c:pt idx="36">
                        <c:v>263</c:v>
                      </c:pt>
                      <c:pt idx="37">
                        <c:v>253</c:v>
                      </c:pt>
                      <c:pt idx="38">
                        <c:v>309</c:v>
                      </c:pt>
                      <c:pt idx="39">
                        <c:v>318</c:v>
                      </c:pt>
                      <c:pt idx="40">
                        <c:v>314</c:v>
                      </c:pt>
                      <c:pt idx="41">
                        <c:v>314</c:v>
                      </c:pt>
                      <c:pt idx="42">
                        <c:v>314</c:v>
                      </c:pt>
                      <c:pt idx="43">
                        <c:v>328</c:v>
                      </c:pt>
                      <c:pt idx="44">
                        <c:v>289</c:v>
                      </c:pt>
                      <c:pt idx="45">
                        <c:v>264</c:v>
                      </c:pt>
                      <c:pt idx="46">
                        <c:v>269</c:v>
                      </c:pt>
                      <c:pt idx="47">
                        <c:v>246</c:v>
                      </c:pt>
                      <c:pt idx="48">
                        <c:v>246</c:v>
                      </c:pt>
                      <c:pt idx="49">
                        <c:v>246</c:v>
                      </c:pt>
                      <c:pt idx="50">
                        <c:v>200</c:v>
                      </c:pt>
                      <c:pt idx="51">
                        <c:v>158</c:v>
                      </c:pt>
                      <c:pt idx="52">
                        <c:v>158</c:v>
                      </c:pt>
                      <c:pt idx="53">
                        <c:v>196</c:v>
                      </c:pt>
                      <c:pt idx="54">
                        <c:v>206</c:v>
                      </c:pt>
                      <c:pt idx="55">
                        <c:v>206</c:v>
                      </c:pt>
                      <c:pt idx="56">
                        <c:v>206</c:v>
                      </c:pt>
                      <c:pt idx="57">
                        <c:v>206</c:v>
                      </c:pt>
                      <c:pt idx="58">
                        <c:v>191</c:v>
                      </c:pt>
                      <c:pt idx="59">
                        <c:v>184</c:v>
                      </c:pt>
                      <c:pt idx="60">
                        <c:v>208</c:v>
                      </c:pt>
                      <c:pt idx="61">
                        <c:v>231</c:v>
                      </c:pt>
                      <c:pt idx="62">
                        <c:v>231</c:v>
                      </c:pt>
                      <c:pt idx="63">
                        <c:v>231</c:v>
                      </c:pt>
                      <c:pt idx="64">
                        <c:v>257</c:v>
                      </c:pt>
                      <c:pt idx="65">
                        <c:v>292</c:v>
                      </c:pt>
                      <c:pt idx="66">
                        <c:v>312</c:v>
                      </c:pt>
                      <c:pt idx="67">
                        <c:v>304</c:v>
                      </c:pt>
                      <c:pt idx="68">
                        <c:v>297</c:v>
                      </c:pt>
                      <c:pt idx="69">
                        <c:v>297</c:v>
                      </c:pt>
                      <c:pt idx="70">
                        <c:v>297</c:v>
                      </c:pt>
                      <c:pt idx="71">
                        <c:v>344</c:v>
                      </c:pt>
                      <c:pt idx="72">
                        <c:v>25</c:v>
                      </c:pt>
                      <c:pt idx="73">
                        <c:v>428</c:v>
                      </c:pt>
                      <c:pt idx="74">
                        <c:v>340</c:v>
                      </c:pt>
                      <c:pt idx="75">
                        <c:v>373</c:v>
                      </c:pt>
                      <c:pt idx="76">
                        <c:v>373</c:v>
                      </c:pt>
                      <c:pt idx="77">
                        <c:v>373</c:v>
                      </c:pt>
                      <c:pt idx="78">
                        <c:v>363</c:v>
                      </c:pt>
                      <c:pt idx="79">
                        <c:v>374</c:v>
                      </c:pt>
                      <c:pt idx="80">
                        <c:v>314</c:v>
                      </c:pt>
                      <c:pt idx="81">
                        <c:v>298</c:v>
                      </c:pt>
                      <c:pt idx="82">
                        <c:v>308</c:v>
                      </c:pt>
                      <c:pt idx="83">
                        <c:v>308</c:v>
                      </c:pt>
                      <c:pt idx="84">
                        <c:v>308</c:v>
                      </c:pt>
                      <c:pt idx="85">
                        <c:v>304</c:v>
                      </c:pt>
                      <c:pt idx="86">
                        <c:v>284</c:v>
                      </c:pt>
                      <c:pt idx="87">
                        <c:v>287</c:v>
                      </c:pt>
                      <c:pt idx="88">
                        <c:v>289</c:v>
                      </c:pt>
                      <c:pt idx="89">
                        <c:v>372</c:v>
                      </c:pt>
                      <c:pt idx="90">
                        <c:v>372</c:v>
                      </c:pt>
                      <c:pt idx="91">
                        <c:v>372</c:v>
                      </c:pt>
                      <c:pt idx="92">
                        <c:v>372</c:v>
                      </c:pt>
                      <c:pt idx="93">
                        <c:v>372</c:v>
                      </c:pt>
                      <c:pt idx="94">
                        <c:v>372</c:v>
                      </c:pt>
                      <c:pt idx="95">
                        <c:v>349</c:v>
                      </c:pt>
                      <c:pt idx="96">
                        <c:v>352</c:v>
                      </c:pt>
                      <c:pt idx="97">
                        <c:v>352</c:v>
                      </c:pt>
                      <c:pt idx="98">
                        <c:v>352</c:v>
                      </c:pt>
                      <c:pt idx="99">
                        <c:v>348</c:v>
                      </c:pt>
                      <c:pt idx="100">
                        <c:v>353</c:v>
                      </c:pt>
                      <c:pt idx="101">
                        <c:v>359</c:v>
                      </c:pt>
                      <c:pt idx="102">
                        <c:v>361</c:v>
                      </c:pt>
                      <c:pt idx="103">
                        <c:v>367</c:v>
                      </c:pt>
                      <c:pt idx="104">
                        <c:v>367</c:v>
                      </c:pt>
                      <c:pt idx="105">
                        <c:v>367</c:v>
                      </c:pt>
                      <c:pt idx="106">
                        <c:v>365</c:v>
                      </c:pt>
                      <c:pt idx="107">
                        <c:v>362</c:v>
                      </c:pt>
                      <c:pt idx="108">
                        <c:v>359</c:v>
                      </c:pt>
                      <c:pt idx="109">
                        <c:v>356</c:v>
                      </c:pt>
                      <c:pt idx="110">
                        <c:v>361</c:v>
                      </c:pt>
                      <c:pt idx="111">
                        <c:v>361</c:v>
                      </c:pt>
                      <c:pt idx="112">
                        <c:v>361</c:v>
                      </c:pt>
                      <c:pt idx="113">
                        <c:v>358</c:v>
                      </c:pt>
                      <c:pt idx="114">
                        <c:v>359</c:v>
                      </c:pt>
                      <c:pt idx="115">
                        <c:v>360</c:v>
                      </c:pt>
                      <c:pt idx="116">
                        <c:v>362</c:v>
                      </c:pt>
                      <c:pt idx="117">
                        <c:v>345</c:v>
                      </c:pt>
                      <c:pt idx="118">
                        <c:v>345</c:v>
                      </c:pt>
                      <c:pt idx="119">
                        <c:v>345</c:v>
                      </c:pt>
                      <c:pt idx="120">
                        <c:v>345</c:v>
                      </c:pt>
                      <c:pt idx="121">
                        <c:v>337</c:v>
                      </c:pt>
                      <c:pt idx="122">
                        <c:v>336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9-C237-4C8A-A0F4-F54F4DF91257}"/>
                  </c:ext>
                </c:extLst>
              </c15:ser>
            </c15:filteredLineSeries>
            <c15:filteredLineSeries>
              <c15:ser>
                <c:idx val="25"/>
                <c:order val="2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Data'!$AA$3</c15:sqref>
                        </c15:formulaRef>
                      </c:ext>
                    </c:extLst>
                    <c:strCache>
                      <c:ptCount val="1"/>
                      <c:pt idx="0">
                        <c:v>Change in Student %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Data'!$AA$5:$AA$169</c15:sqref>
                        </c15:formulaRef>
                      </c:ext>
                    </c:extLst>
                    <c:numCache>
                      <c:formatCode>0.0%</c:formatCode>
                      <c:ptCount val="165"/>
                      <c:pt idx="7">
                        <c:v>1.18822576289495E-2</c:v>
                      </c:pt>
                      <c:pt idx="8">
                        <c:v>4.5576407506702412E-3</c:v>
                      </c:pt>
                      <c:pt idx="9">
                        <c:v>5.3830779480346438E-2</c:v>
                      </c:pt>
                      <c:pt idx="10">
                        <c:v>4.9412075571409697E-2</c:v>
                      </c:pt>
                      <c:pt idx="11">
                        <c:v>4.5621394861038278E-2</c:v>
                      </c:pt>
                      <c:pt idx="12">
                        <c:v>4.4797499674436775E-2</c:v>
                      </c:pt>
                      <c:pt idx="13">
                        <c:v>4.4797499674436775E-2</c:v>
                      </c:pt>
                      <c:pt idx="14">
                        <c:v>4.4797499674436775E-2</c:v>
                      </c:pt>
                      <c:pt idx="15">
                        <c:v>4.5177993527508092E-2</c:v>
                      </c:pt>
                      <c:pt idx="16">
                        <c:v>4.4038114859644602E-2</c:v>
                      </c:pt>
                      <c:pt idx="17">
                        <c:v>4.1789137380191695E-2</c:v>
                      </c:pt>
                      <c:pt idx="18">
                        <c:v>4.211731772490139E-2</c:v>
                      </c:pt>
                      <c:pt idx="19">
                        <c:v>4.4033911172972291E-2</c:v>
                      </c:pt>
                      <c:pt idx="20">
                        <c:v>4.4033911172972291E-2</c:v>
                      </c:pt>
                      <c:pt idx="21">
                        <c:v>4.4033911172972291E-2</c:v>
                      </c:pt>
                      <c:pt idx="22">
                        <c:v>4.4517102615694165E-2</c:v>
                      </c:pt>
                      <c:pt idx="23">
                        <c:v>3.5285378234493008E-2</c:v>
                      </c:pt>
                      <c:pt idx="24">
                        <c:v>3.9213275968039335E-2</c:v>
                      </c:pt>
                      <c:pt idx="25">
                        <c:v>4.1574957202249942E-2</c:v>
                      </c:pt>
                      <c:pt idx="26">
                        <c:v>3.5891238670694867E-2</c:v>
                      </c:pt>
                      <c:pt idx="27">
                        <c:v>3.5891238670694867E-2</c:v>
                      </c:pt>
                      <c:pt idx="28">
                        <c:v>3.5891238670694867E-2</c:v>
                      </c:pt>
                      <c:pt idx="29">
                        <c:v>2.4468085106382979E-2</c:v>
                      </c:pt>
                      <c:pt idx="30">
                        <c:v>2.7434041559654447E-2</c:v>
                      </c:pt>
                      <c:pt idx="31">
                        <c:v>2.8581306903307596E-2</c:v>
                      </c:pt>
                      <c:pt idx="32">
                        <c:v>2.7464387464387466E-2</c:v>
                      </c:pt>
                      <c:pt idx="33">
                        <c:v>2.6084010840108401E-2</c:v>
                      </c:pt>
                      <c:pt idx="34">
                        <c:v>2.6084010840108401E-2</c:v>
                      </c:pt>
                      <c:pt idx="35">
                        <c:v>2.6084010840108401E-2</c:v>
                      </c:pt>
                      <c:pt idx="36">
                        <c:v>2.9310152680263012E-2</c:v>
                      </c:pt>
                      <c:pt idx="37">
                        <c:v>2.7946537059538274E-2</c:v>
                      </c:pt>
                      <c:pt idx="38">
                        <c:v>3.3814839133289559E-2</c:v>
                      </c:pt>
                      <c:pt idx="39">
                        <c:v>3.4580252283601565E-2</c:v>
                      </c:pt>
                      <c:pt idx="40">
                        <c:v>3.3861749164240271E-2</c:v>
                      </c:pt>
                      <c:pt idx="41">
                        <c:v>3.3861749164240271E-2</c:v>
                      </c:pt>
                      <c:pt idx="42">
                        <c:v>3.3861749164240271E-2</c:v>
                      </c:pt>
                      <c:pt idx="43">
                        <c:v>3.4945663754528018E-2</c:v>
                      </c:pt>
                      <c:pt idx="44">
                        <c:v>3.0482016664908764E-2</c:v>
                      </c:pt>
                      <c:pt idx="45">
                        <c:v>2.7603513174404015E-2</c:v>
                      </c:pt>
                      <c:pt idx="46">
                        <c:v>2.7794998966728664E-2</c:v>
                      </c:pt>
                      <c:pt idx="47">
                        <c:v>2.5171390565844675E-2</c:v>
                      </c:pt>
                      <c:pt idx="48">
                        <c:v>2.5171390565844675E-2</c:v>
                      </c:pt>
                      <c:pt idx="49">
                        <c:v>2.5171390565844675E-2</c:v>
                      </c:pt>
                      <c:pt idx="50">
                        <c:v>2.0118700331958554E-2</c:v>
                      </c:pt>
                      <c:pt idx="51">
                        <c:v>1.5738619384400836E-2</c:v>
                      </c:pt>
                      <c:pt idx="52">
                        <c:v>1.5707326772044936E-2</c:v>
                      </c:pt>
                      <c:pt idx="53">
                        <c:v>1.9518024297948616E-2</c:v>
                      </c:pt>
                      <c:pt idx="54">
                        <c:v>2.0503632925251317E-2</c:v>
                      </c:pt>
                      <c:pt idx="55">
                        <c:v>2.0503632925251317E-2</c:v>
                      </c:pt>
                      <c:pt idx="56">
                        <c:v>2.0503632925251317E-2</c:v>
                      </c:pt>
                      <c:pt idx="57">
                        <c:v>2.0503632925251317E-2</c:v>
                      </c:pt>
                      <c:pt idx="58">
                        <c:v>1.8970997218911403E-2</c:v>
                      </c:pt>
                      <c:pt idx="59">
                        <c:v>1.8264840182648401E-2</c:v>
                      </c:pt>
                      <c:pt idx="60">
                        <c:v>2.0675944333996023E-2</c:v>
                      </c:pt>
                      <c:pt idx="61">
                        <c:v>2.2953100158982512E-2</c:v>
                      </c:pt>
                      <c:pt idx="62">
                        <c:v>2.2953100158982512E-2</c:v>
                      </c:pt>
                      <c:pt idx="63">
                        <c:v>2.2953100158982512E-2</c:v>
                      </c:pt>
                      <c:pt idx="64">
                        <c:v>2.5508684863523572E-2</c:v>
                      </c:pt>
                      <c:pt idx="65">
                        <c:v>2.9017191692338268E-2</c:v>
                      </c:pt>
                      <c:pt idx="66">
                        <c:v>3.1038599283724631E-2</c:v>
                      </c:pt>
                      <c:pt idx="67">
                        <c:v>3.0122869599682918E-2</c:v>
                      </c:pt>
                      <c:pt idx="68">
                        <c:v>2.9400118788358742E-2</c:v>
                      </c:pt>
                      <c:pt idx="69">
                        <c:v>2.9400118788358742E-2</c:v>
                      </c:pt>
                      <c:pt idx="70">
                        <c:v>2.9400118788358742E-2</c:v>
                      </c:pt>
                      <c:pt idx="71">
                        <c:v>3.4069525601663861E-2</c:v>
                      </c:pt>
                      <c:pt idx="72">
                        <c:v>2.4696236293588855E-3</c:v>
                      </c:pt>
                      <c:pt idx="73">
                        <c:v>4.3544612880252312E-2</c:v>
                      </c:pt>
                      <c:pt idx="74">
                        <c:v>3.4105727756043737E-2</c:v>
                      </c:pt>
                      <c:pt idx="75">
                        <c:v>3.7412236710130393E-2</c:v>
                      </c:pt>
                      <c:pt idx="76">
                        <c:v>3.7412236710130393E-2</c:v>
                      </c:pt>
                      <c:pt idx="77">
                        <c:v>3.7412236710130393E-2</c:v>
                      </c:pt>
                      <c:pt idx="78">
                        <c:v>3.6405576170895598E-2</c:v>
                      </c:pt>
                      <c:pt idx="79">
                        <c:v>3.7527593818984545E-2</c:v>
                      </c:pt>
                      <c:pt idx="80">
                        <c:v>3.1321695760598504E-2</c:v>
                      </c:pt>
                      <c:pt idx="81">
                        <c:v>2.9687188683004583E-2</c:v>
                      </c:pt>
                      <c:pt idx="82">
                        <c:v>3.0692575984055805E-2</c:v>
                      </c:pt>
                      <c:pt idx="83">
                        <c:v>3.0692575984055805E-2</c:v>
                      </c:pt>
                      <c:pt idx="84">
                        <c:v>3.0692575984055805E-2</c:v>
                      </c:pt>
                      <c:pt idx="85">
                        <c:v>3.0281900587707938E-2</c:v>
                      </c:pt>
                      <c:pt idx="86">
                        <c:v>2.8233422805447859E-2</c:v>
                      </c:pt>
                      <c:pt idx="87">
                        <c:v>2.8540175019888623E-2</c:v>
                      </c:pt>
                      <c:pt idx="88">
                        <c:v>2.8744778197732246E-2</c:v>
                      </c:pt>
                      <c:pt idx="89">
                        <c:v>3.7270814547640516E-2</c:v>
                      </c:pt>
                      <c:pt idx="90">
                        <c:v>3.7270814547640516E-2</c:v>
                      </c:pt>
                      <c:pt idx="91">
                        <c:v>3.7270814547640516E-2</c:v>
                      </c:pt>
                      <c:pt idx="92">
                        <c:v>3.7270814547640516E-2</c:v>
                      </c:pt>
                      <c:pt idx="93">
                        <c:v>3.7233510159143231E-2</c:v>
                      </c:pt>
                      <c:pt idx="94">
                        <c:v>3.7233510159143231E-2</c:v>
                      </c:pt>
                      <c:pt idx="95">
                        <c:v>3.4847728407388916E-2</c:v>
                      </c:pt>
                      <c:pt idx="96">
                        <c:v>3.5192961407718458E-2</c:v>
                      </c:pt>
                      <c:pt idx="97">
                        <c:v>3.5192961407718458E-2</c:v>
                      </c:pt>
                      <c:pt idx="98">
                        <c:v>3.5192961407718458E-2</c:v>
                      </c:pt>
                      <c:pt idx="99">
                        <c:v>3.4796520347965203E-2</c:v>
                      </c:pt>
                      <c:pt idx="100">
                        <c:v>3.5321192715629376E-2</c:v>
                      </c:pt>
                      <c:pt idx="101">
                        <c:v>3.5939533486835519E-2</c:v>
                      </c:pt>
                      <c:pt idx="102">
                        <c:v>3.6121673003802278E-2</c:v>
                      </c:pt>
                      <c:pt idx="103">
                        <c:v>3.6744092911493789E-2</c:v>
                      </c:pt>
                      <c:pt idx="104">
                        <c:v>3.6744092911493789E-2</c:v>
                      </c:pt>
                      <c:pt idx="105">
                        <c:v>3.6744092911493789E-2</c:v>
                      </c:pt>
                      <c:pt idx="106">
                        <c:v>3.6558493589743592E-2</c:v>
                      </c:pt>
                      <c:pt idx="107">
                        <c:v>3.6258012820512824E-2</c:v>
                      </c:pt>
                      <c:pt idx="108">
                        <c:v>3.5957532051282048E-2</c:v>
                      </c:pt>
                      <c:pt idx="109">
                        <c:v>3.565705128205128E-2</c:v>
                      </c:pt>
                      <c:pt idx="110">
                        <c:v>3.6186848436246991E-2</c:v>
                      </c:pt>
                      <c:pt idx="111">
                        <c:v>3.6186848436246991E-2</c:v>
                      </c:pt>
                      <c:pt idx="112">
                        <c:v>3.6186848436246991E-2</c:v>
                      </c:pt>
                      <c:pt idx="113">
                        <c:v>3.5878933654038887E-2</c:v>
                      </c:pt>
                      <c:pt idx="114">
                        <c:v>3.6018862245409851E-2</c:v>
                      </c:pt>
                      <c:pt idx="115">
                        <c:v>3.6137321822927122E-2</c:v>
                      </c:pt>
                      <c:pt idx="116">
                        <c:v>3.634903102721157E-2</c:v>
                      </c:pt>
                      <c:pt idx="117">
                        <c:v>3.463855421686747E-2</c:v>
                      </c:pt>
                      <c:pt idx="118">
                        <c:v>3.463855421686747E-2</c:v>
                      </c:pt>
                      <c:pt idx="119">
                        <c:v>3.463855421686747E-2</c:v>
                      </c:pt>
                      <c:pt idx="120">
                        <c:v>3.463855421686747E-2</c:v>
                      </c:pt>
                      <c:pt idx="121">
                        <c:v>3.3835341365461846E-2</c:v>
                      </c:pt>
                      <c:pt idx="122">
                        <c:v>3.3748493370831661E-2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A-C237-4C8A-A0F4-F54F4DF91257}"/>
                  </c:ext>
                </c:extLst>
              </c15:ser>
            </c15:filteredLineSeries>
            <c15:filteredLineSeries>
              <c15:ser>
                <c:idx val="26"/>
                <c:order val="2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Data'!$AB$3</c15:sqref>
                        </c15:formulaRef>
                      </c:ext>
                    </c:extLst>
                    <c:strCache>
                      <c:ptCount val="1"/>
                      <c:pt idx="0">
                        <c:v>Change in Assessed Tuition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Data'!$AB$5:$AB$169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65"/>
                      <c:pt idx="7">
                        <c:v>3577484.5199999958</c:v>
                      </c:pt>
                      <c:pt idx="8">
                        <c:v>2269965.8599999994</c:v>
                      </c:pt>
                      <c:pt idx="9">
                        <c:v>2790620.3800000027</c:v>
                      </c:pt>
                      <c:pt idx="10">
                        <c:v>3376466.799999997</c:v>
                      </c:pt>
                      <c:pt idx="11">
                        <c:v>4018309.0300000012</c:v>
                      </c:pt>
                      <c:pt idx="12">
                        <c:v>3958033.8599999994</c:v>
                      </c:pt>
                      <c:pt idx="13">
                        <c:v>3958033.8599999994</c:v>
                      </c:pt>
                      <c:pt idx="14">
                        <c:v>3958033.8599999994</c:v>
                      </c:pt>
                      <c:pt idx="15">
                        <c:v>4021060.6000000089</c:v>
                      </c:pt>
                      <c:pt idx="16">
                        <c:v>3842510.2400000021</c:v>
                      </c:pt>
                      <c:pt idx="17">
                        <c:v>3897615.4400000051</c:v>
                      </c:pt>
                      <c:pt idx="18">
                        <c:v>3911490.5099999979</c:v>
                      </c:pt>
                      <c:pt idx="19">
                        <c:v>4130671.0600000024</c:v>
                      </c:pt>
                      <c:pt idx="20">
                        <c:v>4130671.0600000024</c:v>
                      </c:pt>
                      <c:pt idx="21">
                        <c:v>4130671.0600000024</c:v>
                      </c:pt>
                      <c:pt idx="22">
                        <c:v>4379510.0300000012</c:v>
                      </c:pt>
                      <c:pt idx="23">
                        <c:v>3749849.1299999952</c:v>
                      </c:pt>
                      <c:pt idx="24">
                        <c:v>3902279.9200000018</c:v>
                      </c:pt>
                      <c:pt idx="25">
                        <c:v>3461848.4399999976</c:v>
                      </c:pt>
                      <c:pt idx="26">
                        <c:v>3637566.6599999964</c:v>
                      </c:pt>
                      <c:pt idx="27">
                        <c:v>3637566.6599999964</c:v>
                      </c:pt>
                      <c:pt idx="28">
                        <c:v>3637566.6599999964</c:v>
                      </c:pt>
                      <c:pt idx="29">
                        <c:v>3750140.859999992</c:v>
                      </c:pt>
                      <c:pt idx="30">
                        <c:v>3763381.7399999946</c:v>
                      </c:pt>
                      <c:pt idx="31">
                        <c:v>3820131.6199999973</c:v>
                      </c:pt>
                      <c:pt idx="32">
                        <c:v>3805588.3799999952</c:v>
                      </c:pt>
                      <c:pt idx="33">
                        <c:v>4291350.5799999982</c:v>
                      </c:pt>
                      <c:pt idx="34">
                        <c:v>4291350.5799999982</c:v>
                      </c:pt>
                      <c:pt idx="35">
                        <c:v>4291350.5799999982</c:v>
                      </c:pt>
                      <c:pt idx="36">
                        <c:v>4225478.0400000066</c:v>
                      </c:pt>
                      <c:pt idx="37">
                        <c:v>3986583.1899999976</c:v>
                      </c:pt>
                      <c:pt idx="38">
                        <c:v>4014624.4400000051</c:v>
                      </c:pt>
                      <c:pt idx="39">
                        <c:v>4057788.25</c:v>
                      </c:pt>
                      <c:pt idx="40">
                        <c:v>4030179.7800000012</c:v>
                      </c:pt>
                      <c:pt idx="41">
                        <c:v>4030179.7800000012</c:v>
                      </c:pt>
                      <c:pt idx="42">
                        <c:v>4030179.7800000012</c:v>
                      </c:pt>
                      <c:pt idx="43">
                        <c:v>4113925.8200000003</c:v>
                      </c:pt>
                      <c:pt idx="44">
                        <c:v>3953828.3299999982</c:v>
                      </c:pt>
                      <c:pt idx="45">
                        <c:v>3995531.700000003</c:v>
                      </c:pt>
                      <c:pt idx="46">
                        <c:v>3986347.1499999985</c:v>
                      </c:pt>
                      <c:pt idx="47">
                        <c:v>3995749.9899999946</c:v>
                      </c:pt>
                      <c:pt idx="48">
                        <c:v>3995749.9899999946</c:v>
                      </c:pt>
                      <c:pt idx="49">
                        <c:v>3995749.9899999946</c:v>
                      </c:pt>
                      <c:pt idx="50">
                        <c:v>3959824.5</c:v>
                      </c:pt>
                      <c:pt idx="51">
                        <c:v>3734698.6600000039</c:v>
                      </c:pt>
                      <c:pt idx="52">
                        <c:v>3588607.5300000012</c:v>
                      </c:pt>
                      <c:pt idx="53">
                        <c:v>3778511.7800000012</c:v>
                      </c:pt>
                      <c:pt idx="54">
                        <c:v>3874613.7099999934</c:v>
                      </c:pt>
                      <c:pt idx="55">
                        <c:v>3874613.7099999934</c:v>
                      </c:pt>
                      <c:pt idx="56">
                        <c:v>3874613.7099999934</c:v>
                      </c:pt>
                      <c:pt idx="57">
                        <c:v>3874613.7099999934</c:v>
                      </c:pt>
                      <c:pt idx="58">
                        <c:v>3797555.7099999934</c:v>
                      </c:pt>
                      <c:pt idx="59">
                        <c:v>3658136.3000000045</c:v>
                      </c:pt>
                      <c:pt idx="60">
                        <c:v>3868596.9200000018</c:v>
                      </c:pt>
                      <c:pt idx="61">
                        <c:v>3831785.3200000003</c:v>
                      </c:pt>
                      <c:pt idx="62">
                        <c:v>3831785.3200000003</c:v>
                      </c:pt>
                      <c:pt idx="63">
                        <c:v>3831785.3200000003</c:v>
                      </c:pt>
                      <c:pt idx="64">
                        <c:v>3704668.1599999964</c:v>
                      </c:pt>
                      <c:pt idx="65">
                        <c:v>3797822.2300000042</c:v>
                      </c:pt>
                      <c:pt idx="66">
                        <c:v>3697176.8299999982</c:v>
                      </c:pt>
                      <c:pt idx="67">
                        <c:v>3840807.8100000024</c:v>
                      </c:pt>
                      <c:pt idx="68">
                        <c:v>3887953.2100000009</c:v>
                      </c:pt>
                      <c:pt idx="69">
                        <c:v>3887953.2100000009</c:v>
                      </c:pt>
                      <c:pt idx="70">
                        <c:v>3887953.2100000009</c:v>
                      </c:pt>
                      <c:pt idx="71">
                        <c:v>3253746.3599999994</c:v>
                      </c:pt>
                      <c:pt idx="72">
                        <c:v>3892598.2799999937</c:v>
                      </c:pt>
                      <c:pt idx="73">
                        <c:v>4624813.5200000033</c:v>
                      </c:pt>
                      <c:pt idx="74">
                        <c:v>4069260.1099999994</c:v>
                      </c:pt>
                      <c:pt idx="75">
                        <c:v>4101056.450000003</c:v>
                      </c:pt>
                      <c:pt idx="76">
                        <c:v>4101056.450000003</c:v>
                      </c:pt>
                      <c:pt idx="77">
                        <c:v>4101056.450000003</c:v>
                      </c:pt>
                      <c:pt idx="78">
                        <c:v>4145468.450000003</c:v>
                      </c:pt>
                      <c:pt idx="79">
                        <c:v>4180182.450000003</c:v>
                      </c:pt>
                      <c:pt idx="80">
                        <c:v>4163759.7599999979</c:v>
                      </c:pt>
                      <c:pt idx="81">
                        <c:v>4120303.8900000006</c:v>
                      </c:pt>
                      <c:pt idx="82">
                        <c:v>4163342.6899999976</c:v>
                      </c:pt>
                      <c:pt idx="83">
                        <c:v>4163342.6899999976</c:v>
                      </c:pt>
                      <c:pt idx="84">
                        <c:v>4163342.6899999976</c:v>
                      </c:pt>
                      <c:pt idx="85">
                        <c:v>4160882.4499999955</c:v>
                      </c:pt>
                      <c:pt idx="86">
                        <c:v>4200290.68</c:v>
                      </c:pt>
                      <c:pt idx="87">
                        <c:v>4205200.9900000021</c:v>
                      </c:pt>
                      <c:pt idx="88">
                        <c:v>4219105.2700000033</c:v>
                      </c:pt>
                      <c:pt idx="89">
                        <c:v>4790832.4499999955</c:v>
                      </c:pt>
                      <c:pt idx="90">
                        <c:v>4790832.4499999955</c:v>
                      </c:pt>
                      <c:pt idx="91">
                        <c:v>4790832.4499999955</c:v>
                      </c:pt>
                      <c:pt idx="92">
                        <c:v>4454079.4499999955</c:v>
                      </c:pt>
                      <c:pt idx="93">
                        <c:v>4433487.32</c:v>
                      </c:pt>
                      <c:pt idx="94">
                        <c:v>4743880.32</c:v>
                      </c:pt>
                      <c:pt idx="95">
                        <c:v>4734902.0599999949</c:v>
                      </c:pt>
                      <c:pt idx="96">
                        <c:v>4492206.7400000021</c:v>
                      </c:pt>
                      <c:pt idx="97">
                        <c:v>4492206.7400000021</c:v>
                      </c:pt>
                      <c:pt idx="98">
                        <c:v>4492206.7400000021</c:v>
                      </c:pt>
                      <c:pt idx="99">
                        <c:v>4505106.68</c:v>
                      </c:pt>
                      <c:pt idx="100">
                        <c:v>4502115.6200000048</c:v>
                      </c:pt>
                      <c:pt idx="101">
                        <c:v>4524230.8000000045</c:v>
                      </c:pt>
                      <c:pt idx="102">
                        <c:v>4551265.9399999976</c:v>
                      </c:pt>
                      <c:pt idx="103">
                        <c:v>4552943.5600000024</c:v>
                      </c:pt>
                      <c:pt idx="104">
                        <c:v>4552943.5600000024</c:v>
                      </c:pt>
                      <c:pt idx="105">
                        <c:v>4552943.5600000024</c:v>
                      </c:pt>
                      <c:pt idx="106">
                        <c:v>4534908.299999997</c:v>
                      </c:pt>
                      <c:pt idx="107">
                        <c:v>4533092.799999997</c:v>
                      </c:pt>
                      <c:pt idx="108">
                        <c:v>4539021.0899999961</c:v>
                      </c:pt>
                      <c:pt idx="109">
                        <c:v>4517284.3900000006</c:v>
                      </c:pt>
                      <c:pt idx="110">
                        <c:v>4493517.8400000036</c:v>
                      </c:pt>
                      <c:pt idx="111">
                        <c:v>4493517.8400000036</c:v>
                      </c:pt>
                      <c:pt idx="112">
                        <c:v>4493517.8400000036</c:v>
                      </c:pt>
                      <c:pt idx="113">
                        <c:v>4484866.9499999955</c:v>
                      </c:pt>
                      <c:pt idx="114">
                        <c:v>4480723.5</c:v>
                      </c:pt>
                      <c:pt idx="115">
                        <c:v>4496167.4399999976</c:v>
                      </c:pt>
                      <c:pt idx="116">
                        <c:v>4495642.3999999985</c:v>
                      </c:pt>
                      <c:pt idx="117">
                        <c:v>4397858.6600000039</c:v>
                      </c:pt>
                      <c:pt idx="118">
                        <c:v>4397858.6600000039</c:v>
                      </c:pt>
                      <c:pt idx="119">
                        <c:v>4397858.6600000039</c:v>
                      </c:pt>
                      <c:pt idx="120">
                        <c:v>4348025.5100000054</c:v>
                      </c:pt>
                      <c:pt idx="121">
                        <c:v>4324025.5100000054</c:v>
                      </c:pt>
                      <c:pt idx="122">
                        <c:v>4315282.5899999961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B-C237-4C8A-A0F4-F54F4DF91257}"/>
                  </c:ext>
                </c:extLst>
              </c15:ser>
            </c15:filteredLineSeries>
            <c15:filteredLineSeries>
              <c15:ser>
                <c:idx val="27"/>
                <c:order val="2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Data'!$AC$3</c15:sqref>
                        </c15:formulaRef>
                      </c:ext>
                    </c:extLst>
                    <c:strCache>
                      <c:ptCount val="1"/>
                      <c:pt idx="0">
                        <c:v>Change in Assessed Tuition %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Data'!$AC$5:$AC$169</c15:sqref>
                        </c15:formulaRef>
                      </c:ext>
                    </c:extLst>
                    <c:numCache>
                      <c:formatCode>0.0%</c:formatCode>
                      <c:ptCount val="165"/>
                      <c:pt idx="7">
                        <c:v>9.9373235997117643E-2</c:v>
                      </c:pt>
                      <c:pt idx="8">
                        <c:v>6.2639279221325186E-2</c:v>
                      </c:pt>
                      <c:pt idx="9">
                        <c:v>7.6668417264978E-2</c:v>
                      </c:pt>
                      <c:pt idx="10">
                        <c:v>9.2763733598098558E-2</c:v>
                      </c:pt>
                      <c:pt idx="11">
                        <c:v>0.11039745700261418</c:v>
                      </c:pt>
                      <c:pt idx="12">
                        <c:v>0.1081824431846467</c:v>
                      </c:pt>
                      <c:pt idx="13">
                        <c:v>0.10753601530610317</c:v>
                      </c:pt>
                      <c:pt idx="14">
                        <c:v>0.10689271415654662</c:v>
                      </c:pt>
                      <c:pt idx="15">
                        <c:v>0.10838585326197435</c:v>
                      </c:pt>
                      <c:pt idx="16">
                        <c:v>0.10323652361138626</c:v>
                      </c:pt>
                      <c:pt idx="17">
                        <c:v>0.10471703216584374</c:v>
                      </c:pt>
                      <c:pt idx="18">
                        <c:v>0.10508981295293253</c:v>
                      </c:pt>
                      <c:pt idx="19">
                        <c:v>0.11093753901780315</c:v>
                      </c:pt>
                      <c:pt idx="20">
                        <c:v>0.10838106916560337</c:v>
                      </c:pt>
                      <c:pt idx="21">
                        <c:v>0.10778495062956735</c:v>
                      </c:pt>
                      <c:pt idx="22">
                        <c:v>0.11365939563990987</c:v>
                      </c:pt>
                      <c:pt idx="23">
                        <c:v>9.6996963534552755E-2</c:v>
                      </c:pt>
                      <c:pt idx="24">
                        <c:v>0.10093987517355348</c:v>
                      </c:pt>
                      <c:pt idx="25">
                        <c:v>8.9547279171956595E-2</c:v>
                      </c:pt>
                      <c:pt idx="26">
                        <c:v>9.3728849723790378E-2</c:v>
                      </c:pt>
                      <c:pt idx="27">
                        <c:v>9.346168703547468E-2</c:v>
                      </c:pt>
                      <c:pt idx="28">
                        <c:v>9.3141896201669239E-2</c:v>
                      </c:pt>
                      <c:pt idx="29">
                        <c:v>9.5548052494407898E-2</c:v>
                      </c:pt>
                      <c:pt idx="30">
                        <c:v>9.5481727523367574E-2</c:v>
                      </c:pt>
                      <c:pt idx="31">
                        <c:v>9.6921543346873182E-2</c:v>
                      </c:pt>
                      <c:pt idx="32">
                        <c:v>9.6552563058685065E-2</c:v>
                      </c:pt>
                      <c:pt idx="33">
                        <c:v>0.10829750388875072</c:v>
                      </c:pt>
                      <c:pt idx="34">
                        <c:v>0.10776945465140436</c:v>
                      </c:pt>
                      <c:pt idx="35">
                        <c:v>0.10759831566754985</c:v>
                      </c:pt>
                      <c:pt idx="36">
                        <c:v>0.10605498491145859</c:v>
                      </c:pt>
                      <c:pt idx="37">
                        <c:v>9.9518587847601037E-2</c:v>
                      </c:pt>
                      <c:pt idx="38">
                        <c:v>0.10021859220433497</c:v>
                      </c:pt>
                      <c:pt idx="39">
                        <c:v>0.10129610676068408</c:v>
                      </c:pt>
                      <c:pt idx="40">
                        <c:v>0.10026763841414982</c:v>
                      </c:pt>
                      <c:pt idx="41">
                        <c:v>0.10002235777212787</c:v>
                      </c:pt>
                      <c:pt idx="42">
                        <c:v>9.9852745004420138E-2</c:v>
                      </c:pt>
                      <c:pt idx="43">
                        <c:v>0.10144485041358391</c:v>
                      </c:pt>
                      <c:pt idx="44">
                        <c:v>9.7272253339424269E-2</c:v>
                      </c:pt>
                      <c:pt idx="45">
                        <c:v>9.8298241428226352E-2</c:v>
                      </c:pt>
                      <c:pt idx="46">
                        <c:v>9.8072282737093938E-2</c:v>
                      </c:pt>
                      <c:pt idx="47">
                        <c:v>9.7762494234208575E-2</c:v>
                      </c:pt>
                      <c:pt idx="48">
                        <c:v>9.7132897075262181E-2</c:v>
                      </c:pt>
                      <c:pt idx="49">
                        <c:v>9.6989180759099278E-2</c:v>
                      </c:pt>
                      <c:pt idx="50">
                        <c:v>9.653600187570939E-2</c:v>
                      </c:pt>
                      <c:pt idx="51">
                        <c:v>9.1173162408372019E-2</c:v>
                      </c:pt>
                      <c:pt idx="52">
                        <c:v>8.7606719293544438E-2</c:v>
                      </c:pt>
                      <c:pt idx="53">
                        <c:v>9.2242748222124721E-2</c:v>
                      </c:pt>
                      <c:pt idx="54">
                        <c:v>9.4588832249061269E-2</c:v>
                      </c:pt>
                      <c:pt idx="55">
                        <c:v>9.4674061652485528E-2</c:v>
                      </c:pt>
                      <c:pt idx="56">
                        <c:v>9.4688114613783264E-2</c:v>
                      </c:pt>
                      <c:pt idx="57">
                        <c:v>9.4968238764852761E-2</c:v>
                      </c:pt>
                      <c:pt idx="58">
                        <c:v>9.3058468626462471E-2</c:v>
                      </c:pt>
                      <c:pt idx="59">
                        <c:v>8.9642019262141256E-2</c:v>
                      </c:pt>
                      <c:pt idx="60">
                        <c:v>9.4799321616337834E-2</c:v>
                      </c:pt>
                      <c:pt idx="61">
                        <c:v>9.384964651693288E-2</c:v>
                      </c:pt>
                      <c:pt idx="62">
                        <c:v>9.4270148525119279E-2</c:v>
                      </c:pt>
                      <c:pt idx="63">
                        <c:v>9.4491333339108502E-2</c:v>
                      </c:pt>
                      <c:pt idx="64">
                        <c:v>9.1632962342816676E-2</c:v>
                      </c:pt>
                      <c:pt idx="65">
                        <c:v>9.4151442049708517E-2</c:v>
                      </c:pt>
                      <c:pt idx="66">
                        <c:v>9.1656351713247389E-2</c:v>
                      </c:pt>
                      <c:pt idx="67">
                        <c:v>9.5217093388618862E-2</c:v>
                      </c:pt>
                      <c:pt idx="68">
                        <c:v>9.6494909630233341E-2</c:v>
                      </c:pt>
                      <c:pt idx="69">
                        <c:v>9.6768530014657961E-2</c:v>
                      </c:pt>
                      <c:pt idx="70">
                        <c:v>9.9808569455117097E-2</c:v>
                      </c:pt>
                      <c:pt idx="71">
                        <c:v>8.2353694346150447E-2</c:v>
                      </c:pt>
                      <c:pt idx="72">
                        <c:v>9.8517576100012438E-2</c:v>
                      </c:pt>
                      <c:pt idx="73">
                        <c:v>0.11704917516044513</c:v>
                      </c:pt>
                      <c:pt idx="74">
                        <c:v>0.10298870156148519</c:v>
                      </c:pt>
                      <c:pt idx="75">
                        <c:v>0.10380180763376003</c:v>
                      </c:pt>
                      <c:pt idx="76">
                        <c:v>0.10375632815486328</c:v>
                      </c:pt>
                      <c:pt idx="77">
                        <c:v>0.10371671645757559</c:v>
                      </c:pt>
                      <c:pt idx="78">
                        <c:v>0.10480119320207704</c:v>
                      </c:pt>
                      <c:pt idx="79">
                        <c:v>0.10574343628102893</c:v>
                      </c:pt>
                      <c:pt idx="80">
                        <c:v>0.10532800186055798</c:v>
                      </c:pt>
                      <c:pt idx="81">
                        <c:v>0.10422872615301526</c:v>
                      </c:pt>
                      <c:pt idx="82">
                        <c:v>0.10531089746584738</c:v>
                      </c:pt>
                      <c:pt idx="83">
                        <c:v>0.10541597854589556</c:v>
                      </c:pt>
                      <c:pt idx="84">
                        <c:v>0.10542908646158493</c:v>
                      </c:pt>
                      <c:pt idx="85">
                        <c:v>0.10540389813301973</c:v>
                      </c:pt>
                      <c:pt idx="86">
                        <c:v>0.10730236166673784</c:v>
                      </c:pt>
                      <c:pt idx="87">
                        <c:v>0.10742780247540018</c:v>
                      </c:pt>
                      <c:pt idx="88">
                        <c:v>0.10778300695883744</c:v>
                      </c:pt>
                      <c:pt idx="89">
                        <c:v>0.12238858579060136</c:v>
                      </c:pt>
                      <c:pt idx="90">
                        <c:v>0.12245241580631935</c:v>
                      </c:pt>
                      <c:pt idx="91">
                        <c:v>0.12245097734346727</c:v>
                      </c:pt>
                      <c:pt idx="92">
                        <c:v>0.11381764152078858</c:v>
                      </c:pt>
                      <c:pt idx="93">
                        <c:v>0.11331597450322604</c:v>
                      </c:pt>
                      <c:pt idx="94">
                        <c:v>0.12124934224182597</c:v>
                      </c:pt>
                      <c:pt idx="95">
                        <c:v>0.12101986593845314</c:v>
                      </c:pt>
                      <c:pt idx="96">
                        <c:v>0.11485465880882192</c:v>
                      </c:pt>
                      <c:pt idx="97">
                        <c:v>0.11489250802798245</c:v>
                      </c:pt>
                      <c:pt idx="98">
                        <c:v>0.11495700996853178</c:v>
                      </c:pt>
                      <c:pt idx="99">
                        <c:v>0.11535527388533076</c:v>
                      </c:pt>
                      <c:pt idx="100">
                        <c:v>0.11528099808517663</c:v>
                      </c:pt>
                      <c:pt idx="101">
                        <c:v>0.11584727852717765</c:v>
                      </c:pt>
                      <c:pt idx="102">
                        <c:v>0.11653953927426429</c:v>
                      </c:pt>
                      <c:pt idx="103">
                        <c:v>0.11663389363061574</c:v>
                      </c:pt>
                      <c:pt idx="104">
                        <c:v>0.11665772592275221</c:v>
                      </c:pt>
                      <c:pt idx="105">
                        <c:v>0.11670195923679737</c:v>
                      </c:pt>
                      <c:pt idx="106">
                        <c:v>0.11619836218927325</c:v>
                      </c:pt>
                      <c:pt idx="107">
                        <c:v>0.11615184346990805</c:v>
                      </c:pt>
                      <c:pt idx="108">
                        <c:v>0.11630374457639414</c:v>
                      </c:pt>
                      <c:pt idx="109">
                        <c:v>0.11574678316233444</c:v>
                      </c:pt>
                      <c:pt idx="110">
                        <c:v>0.11513342251403623</c:v>
                      </c:pt>
                      <c:pt idx="111">
                        <c:v>0.11512732172679063</c:v>
                      </c:pt>
                      <c:pt idx="112">
                        <c:v>0.11517042520971578</c:v>
                      </c:pt>
                      <c:pt idx="113">
                        <c:v>0.11494959082026916</c:v>
                      </c:pt>
                      <c:pt idx="114">
                        <c:v>0.11485197558126568</c:v>
                      </c:pt>
                      <c:pt idx="115">
                        <c:v>0.11524784178897929</c:v>
                      </c:pt>
                      <c:pt idx="116">
                        <c:v>0.11523438372104471</c:v>
                      </c:pt>
                      <c:pt idx="117">
                        <c:v>0.11259097635903453</c:v>
                      </c:pt>
                      <c:pt idx="118">
                        <c:v>0.11259097635903453</c:v>
                      </c:pt>
                      <c:pt idx="119">
                        <c:v>0.11258162810824608</c:v>
                      </c:pt>
                      <c:pt idx="120">
                        <c:v>0.11126643053941256</c:v>
                      </c:pt>
                      <c:pt idx="121">
                        <c:v>0.11065226801281186</c:v>
                      </c:pt>
                      <c:pt idx="122">
                        <c:v>0.11042853576960046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C-C237-4C8A-A0F4-F54F4DF91257}"/>
                  </c:ext>
                </c:extLst>
              </c15:ser>
            </c15:filteredLineSeries>
            <c15:filteredLineSeries>
              <c15:ser>
                <c:idx val="28"/>
                <c:order val="2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Data'!$AD$3</c15:sqref>
                        </c15:formulaRef>
                      </c:ext>
                    </c:extLst>
                    <c:strCache>
                      <c:ptCount val="1"/>
                      <c:pt idx="0">
                        <c:v>% Change In Cumuative Avg/Finalized Student - RIGHT AXIS</c:v>
                      </c:pt>
                    </c:strCache>
                  </c:strRef>
                </c:tx>
                <c:spPr>
                  <a:ln w="22225" cap="rnd">
                    <a:solidFill>
                      <a:srgbClr val="92D050">
                        <a:alpha val="67000"/>
                      </a:srgb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Data'!$AD$5:$AD$169</c15:sqref>
                        </c15:formulaRef>
                      </c:ext>
                    </c:extLst>
                    <c:numCache>
                      <c:formatCode>0.0%</c:formatCode>
                      <c:ptCount val="165"/>
                      <c:pt idx="9">
                        <c:v>-0.95174698593558515</c:v>
                      </c:pt>
                      <c:pt idx="10">
                        <c:v>-2.4155162199074209E-2</c:v>
                      </c:pt>
                      <c:pt idx="11">
                        <c:v>-7.8125365420596782E-2</c:v>
                      </c:pt>
                      <c:pt idx="12">
                        <c:v>-9.7396184043709089E-2</c:v>
                      </c:pt>
                      <c:pt idx="13">
                        <c:v>-9.7396184043709089E-2</c:v>
                      </c:pt>
                      <c:pt idx="14">
                        <c:v>-9.7396184043709089E-2</c:v>
                      </c:pt>
                      <c:pt idx="15">
                        <c:v>-0.11220418639105467</c:v>
                      </c:pt>
                      <c:pt idx="16">
                        <c:v>-8.6419003800345839E-2</c:v>
                      </c:pt>
                      <c:pt idx="17">
                        <c:v>-7.4334781312604514E-2</c:v>
                      </c:pt>
                      <c:pt idx="18">
                        <c:v>-9.5555191817217833E-2</c:v>
                      </c:pt>
                      <c:pt idx="19">
                        <c:v>-6.878119651300485E-2</c:v>
                      </c:pt>
                      <c:pt idx="20">
                        <c:v>-6.878119651300485E-2</c:v>
                      </c:pt>
                      <c:pt idx="21">
                        <c:v>-6.878119651300485E-2</c:v>
                      </c:pt>
                      <c:pt idx="22">
                        <c:v>-4.5375761968907025E-2</c:v>
                      </c:pt>
                      <c:pt idx="23">
                        <c:v>-8.5625675423647296E-3</c:v>
                      </c:pt>
                      <c:pt idx="24">
                        <c:v>-5.2311935754721928E-2</c:v>
                      </c:pt>
                      <c:pt idx="25">
                        <c:v>-8.2144645926406135E-2</c:v>
                      </c:pt>
                      <c:pt idx="26">
                        <c:v>-4.7913276964612117E-2</c:v>
                      </c:pt>
                      <c:pt idx="27">
                        <c:v>-4.7913276964612117E-2</c:v>
                      </c:pt>
                      <c:pt idx="28">
                        <c:v>-4.7913276964612117E-2</c:v>
                      </c:pt>
                      <c:pt idx="29">
                        <c:v>3.458661226353188E-3</c:v>
                      </c:pt>
                      <c:pt idx="30">
                        <c:v>1.612789960506511E-3</c:v>
                      </c:pt>
                      <c:pt idx="31">
                        <c:v>2.6966152150637912E-2</c:v>
                      </c:pt>
                      <c:pt idx="32">
                        <c:v>2.1058882649088284E-2</c:v>
                      </c:pt>
                      <c:pt idx="33">
                        <c:v>4.2632135605948918E-2</c:v>
                      </c:pt>
                      <c:pt idx="34">
                        <c:v>4.2632135605948918E-2</c:v>
                      </c:pt>
                      <c:pt idx="35">
                        <c:v>4.2632135605948918E-2</c:v>
                      </c:pt>
                      <c:pt idx="36">
                        <c:v>2.3409276087996256E-2</c:v>
                      </c:pt>
                      <c:pt idx="37">
                        <c:v>2.0052138659119256E-2</c:v>
                      </c:pt>
                      <c:pt idx="38">
                        <c:v>1.5812470271301615E-2</c:v>
                      </c:pt>
                      <c:pt idx="39">
                        <c:v>2.248109360605488E-2</c:v>
                      </c:pt>
                      <c:pt idx="40">
                        <c:v>2.2141966150722281E-2</c:v>
                      </c:pt>
                      <c:pt idx="41">
                        <c:v>2.2141966150722281E-2</c:v>
                      </c:pt>
                      <c:pt idx="42">
                        <c:v>2.2141966150722281E-2</c:v>
                      </c:pt>
                      <c:pt idx="43">
                        <c:v>1.9755090960905886E-2</c:v>
                      </c:pt>
                      <c:pt idx="44">
                        <c:v>2.6823570964795485E-2</c:v>
                      </c:pt>
                      <c:pt idx="45">
                        <c:v>4.8726415272397849E-2</c:v>
                      </c:pt>
                      <c:pt idx="46">
                        <c:v>-3.2626905598282852E-2</c:v>
                      </c:pt>
                      <c:pt idx="47">
                        <c:v>5.0348577180955534E-2</c:v>
                      </c:pt>
                      <c:pt idx="48">
                        <c:v>5.0348577180955534E-2</c:v>
                      </c:pt>
                      <c:pt idx="49">
                        <c:v>5.0348577180955534E-2</c:v>
                      </c:pt>
                      <c:pt idx="50">
                        <c:v>6.6343693503613244E-2</c:v>
                      </c:pt>
                      <c:pt idx="51">
                        <c:v>6.9306750208796508E-2</c:v>
                      </c:pt>
                      <c:pt idx="52">
                        <c:v>7.5375997089279778E-2</c:v>
                      </c:pt>
                      <c:pt idx="53">
                        <c:v>7.4316144002583462E-2</c:v>
                      </c:pt>
                      <c:pt idx="54">
                        <c:v>7.4228653158484592E-2</c:v>
                      </c:pt>
                      <c:pt idx="55">
                        <c:v>7.4228653158484592E-2</c:v>
                      </c:pt>
                      <c:pt idx="56">
                        <c:v>7.4228653158484592E-2</c:v>
                      </c:pt>
                      <c:pt idx="57">
                        <c:v>7.4228653158484592E-2</c:v>
                      </c:pt>
                      <c:pt idx="58">
                        <c:v>7.3356760128300058E-2</c:v>
                      </c:pt>
                      <c:pt idx="59">
                        <c:v>7.2410806431876029E-2</c:v>
                      </c:pt>
                      <c:pt idx="60">
                        <c:v>7.6100847060971644E-2</c:v>
                      </c:pt>
                      <c:pt idx="61">
                        <c:v>7.8153143732052399E-2</c:v>
                      </c:pt>
                      <c:pt idx="62">
                        <c:v>7.8153143732052399E-2</c:v>
                      </c:pt>
                      <c:pt idx="63">
                        <c:v>7.8153143732052399E-2</c:v>
                      </c:pt>
                      <c:pt idx="64">
                        <c:v>7.3810487196604324E-2</c:v>
                      </c:pt>
                      <c:pt idx="65">
                        <c:v>6.640352535685845E-2</c:v>
                      </c:pt>
                      <c:pt idx="66">
                        <c:v>6.4821857255241033E-2</c:v>
                      </c:pt>
                      <c:pt idx="67">
                        <c:v>6.6592318261309069E-2</c:v>
                      </c:pt>
                      <c:pt idx="68">
                        <c:v>6.7031717350411135E-2</c:v>
                      </c:pt>
                      <c:pt idx="69">
                        <c:v>6.7031717350411135E-2</c:v>
                      </c:pt>
                      <c:pt idx="70">
                        <c:v>6.7031717350411135E-2</c:v>
                      </c:pt>
                      <c:pt idx="71">
                        <c:v>5.0519444234113031E-2</c:v>
                      </c:pt>
                      <c:pt idx="72">
                        <c:v>0.10241612348661966</c:v>
                      </c:pt>
                      <c:pt idx="73">
                        <c:v>7.5348626900745952E-2</c:v>
                      </c:pt>
                      <c:pt idx="74">
                        <c:v>7.5185807196144205E-2</c:v>
                      </c:pt>
                      <c:pt idx="75">
                        <c:v>6.56228982983591E-2</c:v>
                      </c:pt>
                      <c:pt idx="76">
                        <c:v>6.56228982983591E-2</c:v>
                      </c:pt>
                      <c:pt idx="77">
                        <c:v>6.56228982983591E-2</c:v>
                      </c:pt>
                      <c:pt idx="78">
                        <c:v>6.8525948756295696E-2</c:v>
                      </c:pt>
                      <c:pt idx="79">
                        <c:v>6.5949281723063802E-2</c:v>
                      </c:pt>
                      <c:pt idx="80">
                        <c:v>6.7402637592229198E-2</c:v>
                      </c:pt>
                      <c:pt idx="81">
                        <c:v>6.6646630862646772E-2</c:v>
                      </c:pt>
                      <c:pt idx="82">
                        <c:v>6.4746155620898804E-2</c:v>
                      </c:pt>
                      <c:pt idx="83">
                        <c:v>6.4746155620898804E-2</c:v>
                      </c:pt>
                      <c:pt idx="84">
                        <c:v>6.4746155620898804E-2</c:v>
                      </c:pt>
                      <c:pt idx="85">
                        <c:v>6.5997338819190565E-2</c:v>
                      </c:pt>
                      <c:pt idx="86">
                        <c:v>6.640095016895442E-2</c:v>
                      </c:pt>
                      <c:pt idx="87">
                        <c:v>6.5058914684794411E-2</c:v>
                      </c:pt>
                      <c:pt idx="88">
                        <c:v>6.8455524058180783E-2</c:v>
                      </c:pt>
                      <c:pt idx="89">
                        <c:v>7.6044797853827895E-2</c:v>
                      </c:pt>
                      <c:pt idx="90">
                        <c:v>7.6044797853827895E-2</c:v>
                      </c:pt>
                      <c:pt idx="91">
                        <c:v>7.6044797853827895E-2</c:v>
                      </c:pt>
                      <c:pt idx="92">
                        <c:v>6.7390761781089825E-2</c:v>
                      </c:pt>
                      <c:pt idx="93">
                        <c:v>7.1946368886168788E-2</c:v>
                      </c:pt>
                      <c:pt idx="94">
                        <c:v>7.9277649885852508E-2</c:v>
                      </c:pt>
                      <c:pt idx="95">
                        <c:v>8.0393168600740861E-2</c:v>
                      </c:pt>
                      <c:pt idx="96">
                        <c:v>7.3440523701346683E-2</c:v>
                      </c:pt>
                      <c:pt idx="97">
                        <c:v>7.3440523701346683E-2</c:v>
                      </c:pt>
                      <c:pt idx="98">
                        <c:v>7.3440523701346683E-2</c:v>
                      </c:pt>
                      <c:pt idx="99">
                        <c:v>7.4930070688573824E-2</c:v>
                      </c:pt>
                      <c:pt idx="100">
                        <c:v>7.4898283621182227E-2</c:v>
                      </c:pt>
                      <c:pt idx="101">
                        <c:v>7.8304264257148093E-2</c:v>
                      </c:pt>
                      <c:pt idx="102">
                        <c:v>7.8624688416700561E-2</c:v>
                      </c:pt>
                      <c:pt idx="103">
                        <c:v>7.7748577309635802E-2</c:v>
                      </c:pt>
                      <c:pt idx="104">
                        <c:v>7.7748577309635802E-2</c:v>
                      </c:pt>
                      <c:pt idx="105">
                        <c:v>7.7748577309635802E-2</c:v>
                      </c:pt>
                      <c:pt idx="106">
                        <c:v>7.7935933581954719E-2</c:v>
                      </c:pt>
                      <c:pt idx="107">
                        <c:v>7.8211315082062471E-2</c:v>
                      </c:pt>
                      <c:pt idx="108">
                        <c:v>7.8737461729216696E-2</c:v>
                      </c:pt>
                      <c:pt idx="109">
                        <c:v>7.5942002204019143E-2</c:v>
                      </c:pt>
                      <c:pt idx="110">
                        <c:v>7.494253688493191E-2</c:v>
                      </c:pt>
                      <c:pt idx="111">
                        <c:v>7.494253688493191E-2</c:v>
                      </c:pt>
                      <c:pt idx="112">
                        <c:v>7.494253688493191E-2</c:v>
                      </c:pt>
                      <c:pt idx="113">
                        <c:v>7.4752579989007195E-2</c:v>
                      </c:pt>
                      <c:pt idx="114">
                        <c:v>7.1922352161732706E-2</c:v>
                      </c:pt>
                      <c:pt idx="115">
                        <c:v>7.2013615801334696E-2</c:v>
                      </c:pt>
                      <c:pt idx="116">
                        <c:v>7.1585092763460256E-2</c:v>
                      </c:pt>
                      <c:pt idx="117">
                        <c:v>7.2064858972434864E-2</c:v>
                      </c:pt>
                      <c:pt idx="118">
                        <c:v>7.2064858972434864E-2</c:v>
                      </c:pt>
                      <c:pt idx="119">
                        <c:v>7.2064858972434864E-2</c:v>
                      </c:pt>
                      <c:pt idx="120">
                        <c:v>7.0707701409193469E-2</c:v>
                      </c:pt>
                      <c:pt idx="121">
                        <c:v>7.0786688027116185E-2</c:v>
                      </c:pt>
                      <c:pt idx="122">
                        <c:v>7.1113770626509698E-2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C237-4C8A-A0F4-F54F4DF91257}"/>
                  </c:ext>
                </c:extLst>
              </c15:ser>
            </c15:filteredLineSeries>
            <c15:filteredLineSeries>
              <c15:ser>
                <c:idx val="30"/>
                <c:order val="3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Data'!$AF$3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Data'!$AF$5:$AF$169</c15:sqref>
                        </c15:formulaRef>
                      </c:ext>
                    </c:extLst>
                    <c:numCache>
                      <c:formatCode>General</c:formatCode>
                      <c:ptCount val="165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C237-4C8A-A0F4-F54F4DF91257}"/>
                  </c:ext>
                </c:extLst>
              </c15:ser>
            </c15:filteredLineSeries>
            <c15:filteredLineSeries>
              <c15:ser>
                <c:idx val="31"/>
                <c:order val="3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Data'!$AG$3</c15:sqref>
                        </c15:formulaRef>
                      </c:ext>
                    </c:extLst>
                    <c:strCache>
                      <c:ptCount val="1"/>
                      <c:pt idx="0">
                        <c:v>Compared to FINAL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Data'!$AG$5:$AG$169</c15:sqref>
                        </c15:formulaRef>
                      </c:ext>
                    </c:extLst>
                    <c:numCache>
                      <c:formatCode>0.0%</c:formatCode>
                      <c:ptCount val="165"/>
                      <c:pt idx="1">
                        <c:v>0.87799413351635902</c:v>
                      </c:pt>
                      <c:pt idx="2">
                        <c:v>0.87799413351635902</c:v>
                      </c:pt>
                      <c:pt idx="3">
                        <c:v>0.86824085320189726</c:v>
                      </c:pt>
                      <c:pt idx="4">
                        <c:v>0.87542766564617736</c:v>
                      </c:pt>
                      <c:pt idx="5">
                        <c:v>0.87895564811838545</c:v>
                      </c:pt>
                      <c:pt idx="6">
                        <c:v>0.88701449373051144</c:v>
                      </c:pt>
                      <c:pt idx="7">
                        <c:v>0.88701449373051144</c:v>
                      </c:pt>
                      <c:pt idx="8">
                        <c:v>0.88701449373051144</c:v>
                      </c:pt>
                      <c:pt idx="9">
                        <c:v>0.92056008757030416</c:v>
                      </c:pt>
                      <c:pt idx="10">
                        <c:v>0.91795249326072992</c:v>
                      </c:pt>
                      <c:pt idx="11">
                        <c:v>0.92362551048539265</c:v>
                      </c:pt>
                      <c:pt idx="12">
                        <c:v>0.9297371028305772</c:v>
                      </c:pt>
                      <c:pt idx="13">
                        <c:v>0.93383866700432527</c:v>
                      </c:pt>
                      <c:pt idx="14">
                        <c:v>0.93383866700432527</c:v>
                      </c:pt>
                      <c:pt idx="15">
                        <c:v>0.93383866700432527</c:v>
                      </c:pt>
                      <c:pt idx="16">
                        <c:v>0.9386643171755279</c:v>
                      </c:pt>
                      <c:pt idx="17">
                        <c:v>0.94430688056686329</c:v>
                      </c:pt>
                      <c:pt idx="18">
                        <c:v>0.94998990308711817</c:v>
                      </c:pt>
                      <c:pt idx="19">
                        <c:v>0.95182170958971568</c:v>
                      </c:pt>
                      <c:pt idx="20">
                        <c:v>0.95492497216431471</c:v>
                      </c:pt>
                      <c:pt idx="21">
                        <c:v>0.95492497216431471</c:v>
                      </c:pt>
                      <c:pt idx="22">
                        <c:v>0.95492497216431471</c:v>
                      </c:pt>
                      <c:pt idx="23">
                        <c:v>0.95527777390074065</c:v>
                      </c:pt>
                      <c:pt idx="24">
                        <c:v>0.97781066500667946</c:v>
                      </c:pt>
                      <c:pt idx="25">
                        <c:v>0.98321857268525192</c:v>
                      </c:pt>
                      <c:pt idx="26">
                        <c:v>0.98857078495383077</c:v>
                      </c:pt>
                      <c:pt idx="27">
                        <c:v>0.99184371269146621</c:v>
                      </c:pt>
                      <c:pt idx="28">
                        <c:v>0.99184371269146621</c:v>
                      </c:pt>
                      <c:pt idx="29">
                        <c:v>0.99184371269146621</c:v>
                      </c:pt>
                      <c:pt idx="30">
                        <c:v>0.99569256066772871</c:v>
                      </c:pt>
                      <c:pt idx="31">
                        <c:v>0.99853877401655211</c:v>
                      </c:pt>
                      <c:pt idx="32">
                        <c:v>1.0019671296776653</c:v>
                      </c:pt>
                      <c:pt idx="33">
                        <c:v>1.0069625756005363</c:v>
                      </c:pt>
                      <c:pt idx="34">
                        <c:v>1.0112198688982603</c:v>
                      </c:pt>
                      <c:pt idx="35">
                        <c:v>1.0112198688982603</c:v>
                      </c:pt>
                      <c:pt idx="36">
                        <c:v>1.0112198688982603</c:v>
                      </c:pt>
                      <c:pt idx="37">
                        <c:v>1.0166305061101371</c:v>
                      </c:pt>
                      <c:pt idx="38">
                        <c:v>1.0216117966358336</c:v>
                      </c:pt>
                      <c:pt idx="39">
                        <c:v>1.0232367068743009</c:v>
                      </c:pt>
                      <c:pt idx="40">
                        <c:v>1.022191702521597</c:v>
                      </c:pt>
                      <c:pt idx="41">
                        <c:v>1.0277422609624831</c:v>
                      </c:pt>
                      <c:pt idx="42">
                        <c:v>1.0277422609624831</c:v>
                      </c:pt>
                      <c:pt idx="43">
                        <c:v>1.0277422609624831</c:v>
                      </c:pt>
                      <c:pt idx="44">
                        <c:v>1.031219750788668</c:v>
                      </c:pt>
                      <c:pt idx="45">
                        <c:v>1.0337485678269085</c:v>
                      </c:pt>
                      <c:pt idx="46">
                        <c:v>1.035504523115822</c:v>
                      </c:pt>
                      <c:pt idx="47">
                        <c:v>1.0404328100506268</c:v>
                      </c:pt>
                      <c:pt idx="48">
                        <c:v>1.0428369749805098</c:v>
                      </c:pt>
                      <c:pt idx="49">
                        <c:v>1.0428369749805098</c:v>
                      </c:pt>
                      <c:pt idx="50">
                        <c:v>1.0428369749805098</c:v>
                      </c:pt>
                      <c:pt idx="51">
                        <c:v>1.0486091007666878</c:v>
                      </c:pt>
                      <c:pt idx="52">
                        <c:v>1.0554059876151927</c:v>
                      </c:pt>
                      <c:pt idx="53">
                        <c:v>1.0569698637033211</c:v>
                      </c:pt>
                      <c:pt idx="54">
                        <c:v>1.0523839573268905</c:v>
                      </c:pt>
                      <c:pt idx="55">
                        <c:v>1.0509356773205589</c:v>
                      </c:pt>
                      <c:pt idx="56">
                        <c:v>1.0509356773205589</c:v>
                      </c:pt>
                      <c:pt idx="57">
                        <c:v>1.0509356773205589</c:v>
                      </c:pt>
                      <c:pt idx="58">
                        <c:v>1.0509356773205589</c:v>
                      </c:pt>
                      <c:pt idx="59">
                        <c:v>1.0499895826959922</c:v>
                      </c:pt>
                      <c:pt idx="60">
                        <c:v>1.0498337504352186</c:v>
                      </c:pt>
                      <c:pt idx="61">
                        <c:v>1.0467370963124341</c:v>
                      </c:pt>
                      <c:pt idx="62">
                        <c:v>1.0469738655598677</c:v>
                      </c:pt>
                      <c:pt idx="63">
                        <c:v>1.0469738655598677</c:v>
                      </c:pt>
                      <c:pt idx="64">
                        <c:v>1.0469738655598677</c:v>
                      </c:pt>
                      <c:pt idx="65">
                        <c:v>1.0475050295595731</c:v>
                      </c:pt>
                      <c:pt idx="66">
                        <c:v>1.0428325221390744</c:v>
                      </c:pt>
                      <c:pt idx="67">
                        <c:v>1.0403914652793573</c:v>
                      </c:pt>
                      <c:pt idx="68">
                        <c:v>1.0372541349785718</c:v>
                      </c:pt>
                      <c:pt idx="69">
                        <c:v>1.0348925126948529</c:v>
                      </c:pt>
                      <c:pt idx="70">
                        <c:v>1.0348925126948529</c:v>
                      </c:pt>
                      <c:pt idx="71">
                        <c:v>1.0348925126948529</c:v>
                      </c:pt>
                      <c:pt idx="72">
                        <c:v>1.0337230845714778</c:v>
                      </c:pt>
                      <c:pt idx="73">
                        <c:v>1.0308001538651188</c:v>
                      </c:pt>
                      <c:pt idx="74">
                        <c:v>0.99940331950421268</c:v>
                      </c:pt>
                      <c:pt idx="75">
                        <c:v>1.0136504042652794</c:v>
                      </c:pt>
                      <c:pt idx="76">
                        <c:v>1.0137093615689128</c:v>
                      </c:pt>
                      <c:pt idx="77">
                        <c:v>1.0137093615689128</c:v>
                      </c:pt>
                      <c:pt idx="78">
                        <c:v>1.0137093615689128</c:v>
                      </c:pt>
                      <c:pt idx="79">
                        <c:v>1.013627581785288</c:v>
                      </c:pt>
                      <c:pt idx="80">
                        <c:v>1.014071884846458</c:v>
                      </c:pt>
                      <c:pt idx="81">
                        <c:v>1.0144591812235753</c:v>
                      </c:pt>
                      <c:pt idx="82">
                        <c:v>1.0148339223632339</c:v>
                      </c:pt>
                      <c:pt idx="83">
                        <c:v>1.0142135468296241</c:v>
                      </c:pt>
                      <c:pt idx="84">
                        <c:v>1.0142135468296241</c:v>
                      </c:pt>
                      <c:pt idx="85">
                        <c:v>1.0142135468296241</c:v>
                      </c:pt>
                      <c:pt idx="86">
                        <c:v>1.014276666549681</c:v>
                      </c:pt>
                      <c:pt idx="87">
                        <c:v>1.0132656121624912</c:v>
                      </c:pt>
                      <c:pt idx="88">
                        <c:v>1.0131396336430816</c:v>
                      </c:pt>
                      <c:pt idx="89">
                        <c:v>1.0127829065509306</c:v>
                      </c:pt>
                      <c:pt idx="90">
                        <c:v>1.0042865695243339</c:v>
                      </c:pt>
                      <c:pt idx="91">
                        <c:v>1.0042865695243339</c:v>
                      </c:pt>
                      <c:pt idx="92">
                        <c:v>1.0042865695243339</c:v>
                      </c:pt>
                      <c:pt idx="93">
                        <c:v>1.0042865695243339</c:v>
                      </c:pt>
                      <c:pt idx="94">
                        <c:v>1.0037630712568968</c:v>
                      </c:pt>
                      <c:pt idx="95">
                        <c:v>1.0037748627176235</c:v>
                      </c:pt>
                      <c:pt idx="96">
                        <c:v>1.0040052095186609</c:v>
                      </c:pt>
                      <c:pt idx="97">
                        <c:v>1.0037878197267853</c:v>
                      </c:pt>
                      <c:pt idx="98">
                        <c:v>1.0037878197267853</c:v>
                      </c:pt>
                      <c:pt idx="99">
                        <c:v>1.0037878197267853</c:v>
                      </c:pt>
                      <c:pt idx="100">
                        <c:v>1.0034568637494852</c:v>
                      </c:pt>
                      <c:pt idx="101">
                        <c:v>1.0031262933806588</c:v>
                      </c:pt>
                      <c:pt idx="102">
                        <c:v>1.0025634430372408</c:v>
                      </c:pt>
                      <c:pt idx="103">
                        <c:v>1.0019711422635176</c:v>
                      </c:pt>
                      <c:pt idx="104">
                        <c:v>1.0019510505996265</c:v>
                      </c:pt>
                      <c:pt idx="105">
                        <c:v>1.0019510505996265</c:v>
                      </c:pt>
                      <c:pt idx="106">
                        <c:v>1.0019510505996265</c:v>
                      </c:pt>
                      <c:pt idx="107">
                        <c:v>1.0015095188909102</c:v>
                      </c:pt>
                      <c:pt idx="108">
                        <c:v>1.001304918061922</c:v>
                      </c:pt>
                      <c:pt idx="109">
                        <c:v>1.0009253954284956</c:v>
                      </c:pt>
                      <c:pt idx="110">
                        <c:v>1.0012812686916364</c:v>
                      </c:pt>
                      <c:pt idx="111">
                        <c:v>1.0012812686916364</c:v>
                      </c:pt>
                      <c:pt idx="112">
                        <c:v>1.0012812686916364</c:v>
                      </c:pt>
                      <c:pt idx="113">
                        <c:v>1.0012812686916364</c:v>
                      </c:pt>
                      <c:pt idx="114">
                        <c:v>1.0013194316157363</c:v>
                      </c:pt>
                      <c:pt idx="115">
                        <c:v>1.0013724931890062</c:v>
                      </c:pt>
                      <c:pt idx="116">
                        <c:v>1.0009977212622438</c:v>
                      </c:pt>
                      <c:pt idx="117">
                        <c:v>1.0009899629121051</c:v>
                      </c:pt>
                      <c:pt idx="118">
                        <c:v>1.000915152302527</c:v>
                      </c:pt>
                      <c:pt idx="119">
                        <c:v>1.000915152302527</c:v>
                      </c:pt>
                      <c:pt idx="120">
                        <c:v>1.000915152302527</c:v>
                      </c:pt>
                      <c:pt idx="121">
                        <c:v>1.0021327871294743</c:v>
                      </c:pt>
                      <c:pt idx="122">
                        <c:v>1.0021327871294743</c:v>
                      </c:pt>
                      <c:pt idx="123">
                        <c:v>1.0022159995396589</c:v>
                      </c:pt>
                      <c:pt idx="124">
                        <c:v>1.0025718728027997</c:v>
                      </c:pt>
                      <c:pt idx="125">
                        <c:v>1.0025718728027997</c:v>
                      </c:pt>
                      <c:pt idx="126">
                        <c:v>1.0025718728027997</c:v>
                      </c:pt>
                      <c:pt idx="127">
                        <c:v>1.0025718728027997</c:v>
                      </c:pt>
                      <c:pt idx="128">
                        <c:v>1.0025939625497224</c:v>
                      </c:pt>
                      <c:pt idx="129">
                        <c:v>1.0029598980645975</c:v>
                      </c:pt>
                      <c:pt idx="130">
                        <c:v>1.0022678049990967</c:v>
                      </c:pt>
                      <c:pt idx="131">
                        <c:v>1.0022852520507777</c:v>
                      </c:pt>
                      <c:pt idx="132">
                        <c:v>1.0022941628648327</c:v>
                      </c:pt>
                      <c:pt idx="133">
                        <c:v>1.0022941628648327</c:v>
                      </c:pt>
                      <c:pt idx="134">
                        <c:v>1.0022941628648327</c:v>
                      </c:pt>
                      <c:pt idx="135">
                        <c:v>1.0022661773875468</c:v>
                      </c:pt>
                      <c:pt idx="136">
                        <c:v>1.0020098121485921</c:v>
                      </c:pt>
                      <c:pt idx="137">
                        <c:v>1.0020098121485921</c:v>
                      </c:pt>
                      <c:pt idx="138">
                        <c:v>1.0020098121485921</c:v>
                      </c:pt>
                      <c:pt idx="139">
                        <c:v>1.0020098121485921</c:v>
                      </c:pt>
                      <c:pt idx="140">
                        <c:v>1.0020098121485921</c:v>
                      </c:pt>
                      <c:pt idx="141">
                        <c:v>1.0020098121485921</c:v>
                      </c:pt>
                      <c:pt idx="142">
                        <c:v>1.0018812021014916</c:v>
                      </c:pt>
                      <c:pt idx="143">
                        <c:v>1.0016232772391738</c:v>
                      </c:pt>
                      <c:pt idx="144">
                        <c:v>1.0019717872533407</c:v>
                      </c:pt>
                      <c:pt idx="145">
                        <c:v>1.0019081133654166</c:v>
                      </c:pt>
                      <c:pt idx="146">
                        <c:v>1.0018494870231482</c:v>
                      </c:pt>
                      <c:pt idx="147">
                        <c:v>1.0018494870231482</c:v>
                      </c:pt>
                      <c:pt idx="148">
                        <c:v>1.0018494870231482</c:v>
                      </c:pt>
                      <c:pt idx="149">
                        <c:v>1.0018493392450505</c:v>
                      </c:pt>
                      <c:pt idx="150">
                        <c:v>1.0017874317672026</c:v>
                      </c:pt>
                      <c:pt idx="151">
                        <c:v>1.0017743464784421</c:v>
                      </c:pt>
                      <c:pt idx="152">
                        <c:v>1.0017743464784421</c:v>
                      </c:pt>
                      <c:pt idx="153">
                        <c:v>1.0012189979259647</c:v>
                      </c:pt>
                      <c:pt idx="154">
                        <c:v>1.0012189979259647</c:v>
                      </c:pt>
                      <c:pt idx="155">
                        <c:v>1.0012189979259647</c:v>
                      </c:pt>
                      <c:pt idx="156">
                        <c:v>0.99986739789178303</c:v>
                      </c:pt>
                      <c:pt idx="157">
                        <c:v>0.99986003464280881</c:v>
                      </c:pt>
                      <c:pt idx="158">
                        <c:v>0.99997648173146447</c:v>
                      </c:pt>
                      <c:pt idx="159">
                        <c:v>1.0003249917456312</c:v>
                      </c:pt>
                      <c:pt idx="160">
                        <c:v>1.0003249917456312</c:v>
                      </c:pt>
                      <c:pt idx="161">
                        <c:v>1.0003249917456312</c:v>
                      </c:pt>
                      <c:pt idx="162">
                        <c:v>1.0003249917456312</c:v>
                      </c:pt>
                      <c:pt idx="163">
                        <c:v>1.0003249917456312</c:v>
                      </c:pt>
                      <c:pt idx="164">
                        <c:v>1.0003308074295247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F-C237-4C8A-A0F4-F54F4DF91257}"/>
                  </c:ext>
                </c:extLst>
              </c15:ser>
            </c15:filteredLineSeries>
            <c15:filteredLineSeries>
              <c15:ser>
                <c:idx val="32"/>
                <c:order val="3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Data'!$AH$3</c15:sqref>
                        </c15:formulaRef>
                      </c:ext>
                    </c:extLst>
                    <c:strCache>
                      <c:ptCount val="1"/>
                      <c:pt idx="0">
                        <c:v>Indicated End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Data'!$AH$5:$AH$169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65"/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43010533.998772345</c:v>
                      </c:pt>
                      <c:pt idx="8">
                        <c:v>43010533.998772345</c:v>
                      </c:pt>
                      <c:pt idx="9">
                        <c:v>41898388.753525414</c:v>
                      </c:pt>
                      <c:pt idx="10">
                        <c:v>42896501.027113177</c:v>
                      </c:pt>
                      <c:pt idx="11">
                        <c:v>43585853.327983275</c:v>
                      </c:pt>
                      <c:pt idx="12">
                        <c:v>43406462.834638581</c:v>
                      </c:pt>
                      <c:pt idx="13">
                        <c:v>43215814.921715036</c:v>
                      </c:pt>
                      <c:pt idx="14">
                        <c:v>43215814.921715036</c:v>
                      </c:pt>
                      <c:pt idx="15">
                        <c:v>43484724.155047141</c:v>
                      </c:pt>
                      <c:pt idx="16">
                        <c:v>43305256.156231105</c:v>
                      </c:pt>
                      <c:pt idx="17">
                        <c:v>43339420.639858596</c:v>
                      </c:pt>
                      <c:pt idx="18">
                        <c:v>43169918.992538087</c:v>
                      </c:pt>
                      <c:pt idx="19">
                        <c:v>43444191.568003282</c:v>
                      </c:pt>
                      <c:pt idx="20">
                        <c:v>43303009.027273275</c:v>
                      </c:pt>
                      <c:pt idx="21">
                        <c:v>43303009.027273275</c:v>
                      </c:pt>
                      <c:pt idx="22">
                        <c:v>43577994.243551411</c:v>
                      </c:pt>
                      <c:pt idx="23">
                        <c:v>43822150.764652617</c:v>
                      </c:pt>
                      <c:pt idx="24">
                        <c:v>43183762.349034674</c:v>
                      </c:pt>
                      <c:pt idx="25">
                        <c:v>42710469.641873859</c:v>
                      </c:pt>
                      <c:pt idx="26">
                        <c:v>42786025.992033936</c:v>
                      </c:pt>
                      <c:pt idx="27">
                        <c:v>42644838.857951574</c:v>
                      </c:pt>
                      <c:pt idx="28">
                        <c:v>42644838.857951574</c:v>
                      </c:pt>
                      <c:pt idx="29">
                        <c:v>42909590.377409644</c:v>
                      </c:pt>
                      <c:pt idx="30">
                        <c:v>42868439.391949974</c:v>
                      </c:pt>
                      <c:pt idx="31">
                        <c:v>42936904.841002502</c:v>
                      </c:pt>
                      <c:pt idx="32">
                        <c:v>42969803.194891885</c:v>
                      </c:pt>
                      <c:pt idx="33">
                        <c:v>43403828.184909873</c:v>
                      </c:pt>
                      <c:pt idx="34">
                        <c:v>43221095.593798399</c:v>
                      </c:pt>
                      <c:pt idx="35">
                        <c:v>43221095.593798399</c:v>
                      </c:pt>
                      <c:pt idx="36">
                        <c:v>43364506.353871793</c:v>
                      </c:pt>
                      <c:pt idx="37">
                        <c:v>43089709.453647085</c:v>
                      </c:pt>
                      <c:pt idx="38">
                        <c:v>42969050.704538696</c:v>
                      </c:pt>
                      <c:pt idx="39">
                        <c:v>42903192.482316695</c:v>
                      </c:pt>
                      <c:pt idx="40">
                        <c:v>43131693.322533585</c:v>
                      </c:pt>
                      <c:pt idx="41">
                        <c:v>42898750.693301916</c:v>
                      </c:pt>
                      <c:pt idx="42">
                        <c:v>42898750.693301916</c:v>
                      </c:pt>
                      <c:pt idx="43">
                        <c:v>43112120.735898621</c:v>
                      </c:pt>
                      <c:pt idx="44">
                        <c:v>42907069.541831963</c:v>
                      </c:pt>
                      <c:pt idx="45">
                        <c:v>42908657.6857315</c:v>
                      </c:pt>
                      <c:pt idx="46">
                        <c:v>43012531.085794397</c:v>
                      </c:pt>
                      <c:pt idx="47">
                        <c:v>42907894.578822158</c:v>
                      </c:pt>
                      <c:pt idx="48">
                        <c:v>42808974.366136521</c:v>
                      </c:pt>
                      <c:pt idx="49">
                        <c:v>42808974.366136521</c:v>
                      </c:pt>
                      <c:pt idx="50">
                        <c:v>42990265.147472255</c:v>
                      </c:pt>
                      <c:pt idx="51">
                        <c:v>42791576.848982356</c:v>
                      </c:pt>
                      <c:pt idx="52">
                        <c:v>42435330.172041267</c:v>
                      </c:pt>
                      <c:pt idx="53">
                        <c:v>42383099.857778132</c:v>
                      </c:pt>
                      <c:pt idx="54">
                        <c:v>42605468.059289955</c:v>
                      </c:pt>
                      <c:pt idx="55">
                        <c:v>42664182.068988428</c:v>
                      </c:pt>
                      <c:pt idx="56">
                        <c:v>42664182.068988428</c:v>
                      </c:pt>
                      <c:pt idx="57">
                        <c:v>42664182.068988428</c:v>
                      </c:pt>
                      <c:pt idx="58">
                        <c:v>42555769.848850951</c:v>
                      </c:pt>
                      <c:pt idx="59">
                        <c:v>42455548.326051176</c:v>
                      </c:pt>
                      <c:pt idx="60">
                        <c:v>42547350.636691377</c:v>
                      </c:pt>
                      <c:pt idx="61">
                        <c:v>42646870.821014315</c:v>
                      </c:pt>
                      <c:pt idx="62">
                        <c:v>42637226.38972348</c:v>
                      </c:pt>
                      <c:pt idx="63">
                        <c:v>42637226.38972348</c:v>
                      </c:pt>
                      <c:pt idx="64">
                        <c:v>42535586.994987398</c:v>
                      </c:pt>
                      <c:pt idx="65">
                        <c:v>42429085.069583781</c:v>
                      </c:pt>
                      <c:pt idx="66">
                        <c:v>42431442.940843455</c:v>
                      </c:pt>
                      <c:pt idx="67">
                        <c:v>42551516.681380041</c:v>
                      </c:pt>
                      <c:pt idx="68">
                        <c:v>42636928.500568114</c:v>
                      </c:pt>
                      <c:pt idx="69">
                        <c:v>42734225.871281587</c:v>
                      </c:pt>
                      <c:pt idx="70">
                        <c:v>42734225.871281587</c:v>
                      </c:pt>
                      <c:pt idx="71">
                        <c:v>42077357.586255707</c:v>
                      </c:pt>
                      <c:pt idx="72">
                        <c:v>42632758.015913986</c:v>
                      </c:pt>
                      <c:pt idx="73">
                        <c:v>42276784.211367458</c:v>
                      </c:pt>
                      <c:pt idx="74">
                        <c:v>43604694.070476629</c:v>
                      </c:pt>
                      <c:pt idx="75">
                        <c:v>43025455.479013689</c:v>
                      </c:pt>
                      <c:pt idx="76">
                        <c:v>43022953.119916685</c:v>
                      </c:pt>
                      <c:pt idx="77">
                        <c:v>43022953.119916685</c:v>
                      </c:pt>
                      <c:pt idx="78">
                        <c:v>43063620.04237283</c:v>
                      </c:pt>
                      <c:pt idx="79">
                        <c:v>43118426.654315375</c:v>
                      </c:pt>
                      <c:pt idx="80">
                        <c:v>43098226.361553632</c:v>
                      </c:pt>
                      <c:pt idx="81">
                        <c:v>43053334.228116505</c:v>
                      </c:pt>
                      <c:pt idx="82">
                        <c:v>43056018.750583895</c:v>
                      </c:pt>
                      <c:pt idx="83">
                        <c:v>43082355.315196946</c:v>
                      </c:pt>
                      <c:pt idx="84">
                        <c:v>43082355.315196946</c:v>
                      </c:pt>
                      <c:pt idx="85">
                        <c:v>43082355.315196946</c:v>
                      </c:pt>
                      <c:pt idx="86">
                        <c:v>43079674.245724909</c:v>
                      </c:pt>
                      <c:pt idx="87">
                        <c:v>43122659.908242248</c:v>
                      </c:pt>
                      <c:pt idx="88">
                        <c:v>43128021.981413461</c:v>
                      </c:pt>
                      <c:pt idx="89">
                        <c:v>43380738.859054379</c:v>
                      </c:pt>
                      <c:pt idx="90">
                        <c:v>43747743.047892511</c:v>
                      </c:pt>
                      <c:pt idx="91">
                        <c:v>43747743.047892511</c:v>
                      </c:pt>
                      <c:pt idx="92">
                        <c:v>43412427.401722416</c:v>
                      </c:pt>
                      <c:pt idx="93">
                        <c:v>43371605.67688404</c:v>
                      </c:pt>
                      <c:pt idx="94">
                        <c:v>43703912.742146105</c:v>
                      </c:pt>
                      <c:pt idx="95">
                        <c:v>43703399.396982916</c:v>
                      </c:pt>
                      <c:pt idx="96">
                        <c:v>43443205.987856291</c:v>
                      </c:pt>
                      <c:pt idx="97">
                        <c:v>43452614.459768891</c:v>
                      </c:pt>
                      <c:pt idx="98">
                        <c:v>43452614.459768891</c:v>
                      </c:pt>
                      <c:pt idx="99">
                        <c:v>43452614.609202862</c:v>
                      </c:pt>
                      <c:pt idx="100">
                        <c:v>43451124.841660507</c:v>
                      </c:pt>
                      <c:pt idx="101">
                        <c:v>43465619.940095052</c:v>
                      </c:pt>
                      <c:pt idx="102">
                        <c:v>43493960.749155551</c:v>
                      </c:pt>
                      <c:pt idx="103">
                        <c:v>43520564.316343918</c:v>
                      </c:pt>
                      <c:pt idx="104">
                        <c:v>43521437.014216803</c:v>
                      </c:pt>
                      <c:pt idx="105">
                        <c:v>43521437.014216803</c:v>
                      </c:pt>
                      <c:pt idx="106">
                        <c:v>43486260.645092875</c:v>
                      </c:pt>
                      <c:pt idx="107">
                        <c:v>43495656.724501818</c:v>
                      </c:pt>
                      <c:pt idx="108">
                        <c:v>43495691.426641583</c:v>
                      </c:pt>
                      <c:pt idx="109">
                        <c:v>43504325.33621408</c:v>
                      </c:pt>
                      <c:pt idx="110">
                        <c:v>43465126.983617894</c:v>
                      </c:pt>
                      <c:pt idx="111">
                        <c:v>43465126.983617894</c:v>
                      </c:pt>
                      <c:pt idx="112">
                        <c:v>43465126.983617894</c:v>
                      </c:pt>
                      <c:pt idx="113">
                        <c:v>43457972.750113294</c:v>
                      </c:pt>
                      <c:pt idx="114">
                        <c:v>43454243.936711982</c:v>
                      </c:pt>
                      <c:pt idx="115">
                        <c:v>43452776.520182639</c:v>
                      </c:pt>
                      <c:pt idx="116">
                        <c:v>43468218.554116696</c:v>
                      </c:pt>
                      <c:pt idx="117">
                        <c:v>43367955.392587513</c:v>
                      </c:pt>
                      <c:pt idx="118">
                        <c:v>43371196.809376545</c:v>
                      </c:pt>
                      <c:pt idx="119">
                        <c:v>43371196.809376545</c:v>
                      </c:pt>
                      <c:pt idx="120">
                        <c:v>43368826.019010812</c:v>
                      </c:pt>
                      <c:pt idx="121">
                        <c:v>43292182.091228969</c:v>
                      </c:pt>
                      <c:pt idx="122">
                        <c:v>43286694.27557157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0-C237-4C8A-A0F4-F54F4DF91257}"/>
                  </c:ext>
                </c:extLst>
              </c15:ser>
            </c15:filteredLineSeries>
            <c15:filteredLineSeries>
              <c15:ser>
                <c:idx val="33"/>
                <c:order val="3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Data'!$AI$3</c15:sqref>
                        </c15:formulaRef>
                      </c:ext>
                    </c:extLst>
                    <c:strCache>
                      <c:ptCount val="1"/>
                      <c:pt idx="0">
                        <c:v>Average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Data'!$AI$5:$AI$169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65"/>
                      <c:pt idx="11">
                        <c:v>42880362.221233308</c:v>
                      </c:pt>
                      <c:pt idx="12">
                        <c:v>42959547.988406561</c:v>
                      </c:pt>
                      <c:pt idx="13">
                        <c:v>43000604.17299509</c:v>
                      </c:pt>
                      <c:pt idx="14">
                        <c:v>43264089.406633019</c:v>
                      </c:pt>
                      <c:pt idx="15">
                        <c:v>43381734.032219812</c:v>
                      </c:pt>
                      <c:pt idx="16">
                        <c:v>43325614.597869381</c:v>
                      </c:pt>
                      <c:pt idx="17">
                        <c:v>43312206.158913389</c:v>
                      </c:pt>
                      <c:pt idx="18">
                        <c:v>43303026.973077998</c:v>
                      </c:pt>
                      <c:pt idx="19">
                        <c:v>43348702.302335642</c:v>
                      </c:pt>
                      <c:pt idx="20">
                        <c:v>43312359.276780874</c:v>
                      </c:pt>
                      <c:pt idx="21">
                        <c:v>43311909.850989297</c:v>
                      </c:pt>
                      <c:pt idx="22">
                        <c:v>43359624.571727857</c:v>
                      </c:pt>
                      <c:pt idx="23">
                        <c:v>43490070.926150769</c:v>
                      </c:pt>
                      <c:pt idx="24">
                        <c:v>43437985.082357049</c:v>
                      </c:pt>
                      <c:pt idx="25">
                        <c:v>43319477.205277167</c:v>
                      </c:pt>
                      <c:pt idx="26">
                        <c:v>43216080.598229304</c:v>
                      </c:pt>
                      <c:pt idx="27">
                        <c:v>43029449.521109328</c:v>
                      </c:pt>
                      <c:pt idx="28">
                        <c:v>42793987.139769122</c:v>
                      </c:pt>
                      <c:pt idx="29">
                        <c:v>42739152.745444119</c:v>
                      </c:pt>
                      <c:pt idx="30">
                        <c:v>42770746.695459343</c:v>
                      </c:pt>
                      <c:pt idx="31">
                        <c:v>42800922.465253055</c:v>
                      </c:pt>
                      <c:pt idx="32">
                        <c:v>42865915.33264111</c:v>
                      </c:pt>
                      <c:pt idx="33">
                        <c:v>43017713.198032774</c:v>
                      </c:pt>
                      <c:pt idx="34">
                        <c:v>43080014.241310522</c:v>
                      </c:pt>
                      <c:pt idx="35">
                        <c:v>43150545.481680214</c:v>
                      </c:pt>
                      <c:pt idx="36">
                        <c:v>43236065.784254067</c:v>
                      </c:pt>
                      <c:pt idx="37">
                        <c:v>43260047.03600511</c:v>
                      </c:pt>
                      <c:pt idx="38">
                        <c:v>43173091.539930873</c:v>
                      </c:pt>
                      <c:pt idx="39">
                        <c:v>43109510.917634532</c:v>
                      </c:pt>
                      <c:pt idx="40">
                        <c:v>43091630.463381574</c:v>
                      </c:pt>
                      <c:pt idx="41">
                        <c:v>42998479.331267595</c:v>
                      </c:pt>
                      <c:pt idx="42">
                        <c:v>42960287.579198562</c:v>
                      </c:pt>
                      <c:pt idx="43">
                        <c:v>42988901.585470542</c:v>
                      </c:pt>
                      <c:pt idx="44">
                        <c:v>42989676.997373596</c:v>
                      </c:pt>
                      <c:pt idx="45">
                        <c:v>42945069.870013185</c:v>
                      </c:pt>
                      <c:pt idx="46">
                        <c:v>42967825.948511675</c:v>
                      </c:pt>
                      <c:pt idx="47">
                        <c:v>42969654.725615725</c:v>
                      </c:pt>
                      <c:pt idx="48">
                        <c:v>42909025.451663308</c:v>
                      </c:pt>
                      <c:pt idx="49">
                        <c:v>42889406.416524217</c:v>
                      </c:pt>
                      <c:pt idx="50">
                        <c:v>42905727.908872373</c:v>
                      </c:pt>
                      <c:pt idx="51">
                        <c:v>42861537.061509967</c:v>
                      </c:pt>
                      <c:pt idx="52">
                        <c:v>42767024.180153787</c:v>
                      </c:pt>
                      <c:pt idx="53">
                        <c:v>42681849.278482109</c:v>
                      </c:pt>
                      <c:pt idx="54">
                        <c:v>42641148.017112799</c:v>
                      </c:pt>
                      <c:pt idx="55">
                        <c:v>42575931.401416026</c:v>
                      </c:pt>
                      <c:pt idx="56">
                        <c:v>42550452.445417248</c:v>
                      </c:pt>
                      <c:pt idx="57">
                        <c:v>42596222.824806675</c:v>
                      </c:pt>
                      <c:pt idx="58">
                        <c:v>42630756.823021233</c:v>
                      </c:pt>
                      <c:pt idx="59">
                        <c:v>42600772.876373485</c:v>
                      </c:pt>
                      <c:pt idx="60">
                        <c:v>42577406.589914069</c:v>
                      </c:pt>
                      <c:pt idx="61">
                        <c:v>42573944.340319246</c:v>
                      </c:pt>
                      <c:pt idx="62">
                        <c:v>42568553.204466261</c:v>
                      </c:pt>
                      <c:pt idx="63">
                        <c:v>42584844.512640759</c:v>
                      </c:pt>
                      <c:pt idx="64">
                        <c:v>42600852.246428005</c:v>
                      </c:pt>
                      <c:pt idx="65">
                        <c:v>42577199.133006491</c:v>
                      </c:pt>
                      <c:pt idx="66">
                        <c:v>42534113.556972317</c:v>
                      </c:pt>
                      <c:pt idx="67">
                        <c:v>42516971.615303628</c:v>
                      </c:pt>
                      <c:pt idx="68">
                        <c:v>42516912.037472561</c:v>
                      </c:pt>
                      <c:pt idx="69">
                        <c:v>42556639.8127314</c:v>
                      </c:pt>
                      <c:pt idx="70">
                        <c:v>42617667.973070964</c:v>
                      </c:pt>
                      <c:pt idx="71">
                        <c:v>42546850.90215341</c:v>
                      </c:pt>
                      <c:pt idx="72">
                        <c:v>42563099.169060193</c:v>
                      </c:pt>
                      <c:pt idx="73">
                        <c:v>42491070.311220065</c:v>
                      </c:pt>
                      <c:pt idx="74">
                        <c:v>42665163.951059073</c:v>
                      </c:pt>
                      <c:pt idx="75">
                        <c:v>42723409.872605488</c:v>
                      </c:pt>
                      <c:pt idx="76">
                        <c:v>42912528.979337685</c:v>
                      </c:pt>
                      <c:pt idx="77">
                        <c:v>42990568.000138223</c:v>
                      </c:pt>
                      <c:pt idx="78">
                        <c:v>43147935.166339301</c:v>
                      </c:pt>
                      <c:pt idx="79">
                        <c:v>43050681.683107056</c:v>
                      </c:pt>
                      <c:pt idx="80">
                        <c:v>43065235.859615043</c:v>
                      </c:pt>
                      <c:pt idx="81">
                        <c:v>43071312.081255004</c:v>
                      </c:pt>
                      <c:pt idx="82">
                        <c:v>43077925.207388446</c:v>
                      </c:pt>
                      <c:pt idx="83">
                        <c:v>43081672.261953272</c:v>
                      </c:pt>
                      <c:pt idx="84">
                        <c:v>43074457.994129583</c:v>
                      </c:pt>
                      <c:pt idx="85">
                        <c:v>43071283.784858249</c:v>
                      </c:pt>
                      <c:pt idx="86">
                        <c:v>43076551.78837993</c:v>
                      </c:pt>
                      <c:pt idx="87">
                        <c:v>43089880.019911602</c:v>
                      </c:pt>
                      <c:pt idx="88">
                        <c:v>43099013.353154905</c:v>
                      </c:pt>
                      <c:pt idx="89">
                        <c:v>43158690.061926387</c:v>
                      </c:pt>
                      <c:pt idx="90">
                        <c:v>43291767.608465508</c:v>
                      </c:pt>
                      <c:pt idx="91">
                        <c:v>43425381.368899025</c:v>
                      </c:pt>
                      <c:pt idx="92">
                        <c:v>43483334.867595054</c:v>
                      </c:pt>
                      <c:pt idx="93">
                        <c:v>43532051.606689177</c:v>
                      </c:pt>
                      <c:pt idx="94">
                        <c:v>43596686.383307517</c:v>
                      </c:pt>
                      <c:pt idx="95">
                        <c:v>43587817.653125599</c:v>
                      </c:pt>
                      <c:pt idx="96">
                        <c:v>43526910.241118357</c:v>
                      </c:pt>
                      <c:pt idx="97">
                        <c:v>43534947.652727649</c:v>
                      </c:pt>
                      <c:pt idx="98">
                        <c:v>43551149.409304619</c:v>
                      </c:pt>
                      <c:pt idx="99">
                        <c:v>43500889.782715969</c:v>
                      </c:pt>
                      <c:pt idx="100">
                        <c:v>43450434.871651486</c:v>
                      </c:pt>
                      <c:pt idx="101">
                        <c:v>43454917.662099242</c:v>
                      </c:pt>
                      <c:pt idx="102">
                        <c:v>43463186.919976577</c:v>
                      </c:pt>
                      <c:pt idx="103">
                        <c:v>43476776.891291574</c:v>
                      </c:pt>
                      <c:pt idx="104">
                        <c:v>43490541.372294374</c:v>
                      </c:pt>
                      <c:pt idx="105">
                        <c:v>43504603.806805626</c:v>
                      </c:pt>
                      <c:pt idx="106">
                        <c:v>43508731.947805189</c:v>
                      </c:pt>
                      <c:pt idx="107">
                        <c:v>43509071.142874442</c:v>
                      </c:pt>
                      <c:pt idx="108">
                        <c:v>43504096.564933978</c:v>
                      </c:pt>
                      <c:pt idx="109">
                        <c:v>43500674.229333438</c:v>
                      </c:pt>
                      <c:pt idx="110">
                        <c:v>43489412.22321365</c:v>
                      </c:pt>
                      <c:pt idx="111">
                        <c:v>43485185.490918651</c:v>
                      </c:pt>
                      <c:pt idx="112">
                        <c:v>43479079.542741872</c:v>
                      </c:pt>
                      <c:pt idx="113">
                        <c:v>43471535.807436213</c:v>
                      </c:pt>
                      <c:pt idx="114">
                        <c:v>43461519.527535781</c:v>
                      </c:pt>
                      <c:pt idx="115">
                        <c:v>43459049.434848741</c:v>
                      </c:pt>
                      <c:pt idx="116">
                        <c:v>43459667.7489485</c:v>
                      </c:pt>
                      <c:pt idx="117">
                        <c:v>43440233.430742428</c:v>
                      </c:pt>
                      <c:pt idx="118">
                        <c:v>43422878.242595077</c:v>
                      </c:pt>
                      <c:pt idx="119">
                        <c:v>43406268.817127988</c:v>
                      </c:pt>
                      <c:pt idx="120">
                        <c:v>43389478.716893621</c:v>
                      </c:pt>
                      <c:pt idx="121">
                        <c:v>43354271.424316071</c:v>
                      </c:pt>
                      <c:pt idx="122">
                        <c:v>43338019.200912893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1-C237-4C8A-A0F4-F54F4DF91257}"/>
                  </c:ext>
                </c:extLst>
              </c15:ser>
            </c15:filteredLineSeries>
            <c15:filteredLineSeries>
              <c15:ser>
                <c:idx val="34"/>
                <c:order val="3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Data'!$AJ$3</c15:sqref>
                        </c15:formulaRef>
                      </c:ext>
                    </c:extLst>
                    <c:strCache>
                      <c:ptCount val="1"/>
                      <c:pt idx="0">
                        <c:v>2023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Data'!$AJ$5:$AJ$169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65"/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234843.99877234548</c:v>
                      </c:pt>
                      <c:pt idx="8">
                        <c:v>234843.99877234548</c:v>
                      </c:pt>
                      <c:pt idx="9">
                        <c:v>-877301.24647458643</c:v>
                      </c:pt>
                      <c:pt idx="10">
                        <c:v>120811.02711317688</c:v>
                      </c:pt>
                      <c:pt idx="11">
                        <c:v>810163.32798327506</c:v>
                      </c:pt>
                      <c:pt idx="12">
                        <c:v>630772.83463858068</c:v>
                      </c:pt>
                      <c:pt idx="13">
                        <c:v>440124.92171503603</c:v>
                      </c:pt>
                      <c:pt idx="14">
                        <c:v>440124.92171503603</c:v>
                      </c:pt>
                      <c:pt idx="15">
                        <c:v>709034.15504714102</c:v>
                      </c:pt>
                      <c:pt idx="16">
                        <c:v>529566.15623110533</c:v>
                      </c:pt>
                      <c:pt idx="17">
                        <c:v>563730.63985859603</c:v>
                      </c:pt>
                      <c:pt idx="18">
                        <c:v>394228.99253808707</c:v>
                      </c:pt>
                      <c:pt idx="19">
                        <c:v>668501.56800328195</c:v>
                      </c:pt>
                      <c:pt idx="20">
                        <c:v>527319.02727327496</c:v>
                      </c:pt>
                      <c:pt idx="21">
                        <c:v>527319.02727327496</c:v>
                      </c:pt>
                      <c:pt idx="22">
                        <c:v>802304.24355141073</c:v>
                      </c:pt>
                      <c:pt idx="23">
                        <c:v>1046460.7646526173</c:v>
                      </c:pt>
                      <c:pt idx="24">
                        <c:v>408072.34903467447</c:v>
                      </c:pt>
                      <c:pt idx="25">
                        <c:v>-65220.358126141131</c:v>
                      </c:pt>
                      <c:pt idx="26">
                        <c:v>10335.992033936083</c:v>
                      </c:pt>
                      <c:pt idx="27">
                        <c:v>-130851.14204842597</c:v>
                      </c:pt>
                      <c:pt idx="28">
                        <c:v>-130851.14204842597</c:v>
                      </c:pt>
                      <c:pt idx="29">
                        <c:v>133900.37740964442</c:v>
                      </c:pt>
                      <c:pt idx="30">
                        <c:v>92749.391949974</c:v>
                      </c:pt>
                      <c:pt idx="31">
                        <c:v>161214.84100250155</c:v>
                      </c:pt>
                      <c:pt idx="32">
                        <c:v>194113.19489188492</c:v>
                      </c:pt>
                      <c:pt idx="33">
                        <c:v>628138.18490987271</c:v>
                      </c:pt>
                      <c:pt idx="34">
                        <c:v>445405.59379839897</c:v>
                      </c:pt>
                      <c:pt idx="35">
                        <c:v>445405.59379839897</c:v>
                      </c:pt>
                      <c:pt idx="36">
                        <c:v>588816.35387179255</c:v>
                      </c:pt>
                      <c:pt idx="37">
                        <c:v>314019.45364708453</c:v>
                      </c:pt>
                      <c:pt idx="38">
                        <c:v>193360.70453869551</c:v>
                      </c:pt>
                      <c:pt idx="39">
                        <c:v>127502.48231669515</c:v>
                      </c:pt>
                      <c:pt idx="40">
                        <c:v>356003.32253358513</c:v>
                      </c:pt>
                      <c:pt idx="41">
                        <c:v>123060.69330191612</c:v>
                      </c:pt>
                      <c:pt idx="42">
                        <c:v>123060.69330191612</c:v>
                      </c:pt>
                      <c:pt idx="43">
                        <c:v>336430.73589862138</c:v>
                      </c:pt>
                      <c:pt idx="44">
                        <c:v>131379.54183196276</c:v>
                      </c:pt>
                      <c:pt idx="45">
                        <c:v>132967.68573150039</c:v>
                      </c:pt>
                      <c:pt idx="46">
                        <c:v>236841.0857943967</c:v>
                      </c:pt>
                      <c:pt idx="47">
                        <c:v>132204.57882215828</c:v>
                      </c:pt>
                      <c:pt idx="48">
                        <c:v>33284.366136521101</c:v>
                      </c:pt>
                      <c:pt idx="49">
                        <c:v>33284.366136521101</c:v>
                      </c:pt>
                      <c:pt idx="50">
                        <c:v>214575.14747225493</c:v>
                      </c:pt>
                      <c:pt idx="51">
                        <c:v>15886.848982356489</c:v>
                      </c:pt>
                      <c:pt idx="52">
                        <c:v>-340359.82795873284</c:v>
                      </c:pt>
                      <c:pt idx="53">
                        <c:v>-392590.14222186804</c:v>
                      </c:pt>
                      <c:pt idx="54">
                        <c:v>-170221.9407100454</c:v>
                      </c:pt>
                      <c:pt idx="55">
                        <c:v>-111507.93101157248</c:v>
                      </c:pt>
                      <c:pt idx="56">
                        <c:v>-111507.93101157248</c:v>
                      </c:pt>
                      <c:pt idx="57">
                        <c:v>-111507.93101157248</c:v>
                      </c:pt>
                      <c:pt idx="58">
                        <c:v>-219920.1511490494</c:v>
                      </c:pt>
                      <c:pt idx="59">
                        <c:v>-320141.67394882441</c:v>
                      </c:pt>
                      <c:pt idx="60">
                        <c:v>-228339.36330862343</c:v>
                      </c:pt>
                      <c:pt idx="61">
                        <c:v>-128819.17898568511</c:v>
                      </c:pt>
                      <c:pt idx="62">
                        <c:v>-138463.61027652025</c:v>
                      </c:pt>
                      <c:pt idx="63">
                        <c:v>-138463.61027652025</c:v>
                      </c:pt>
                      <c:pt idx="64">
                        <c:v>-240103.00501260161</c:v>
                      </c:pt>
                      <c:pt idx="65">
                        <c:v>-346604.93041621894</c:v>
                      </c:pt>
                      <c:pt idx="66">
                        <c:v>-344247.05915654451</c:v>
                      </c:pt>
                      <c:pt idx="67">
                        <c:v>-224173.31861995906</c:v>
                      </c:pt>
                      <c:pt idx="68">
                        <c:v>-138761.49943188578</c:v>
                      </c:pt>
                      <c:pt idx="69">
                        <c:v>-41464.128718413413</c:v>
                      </c:pt>
                      <c:pt idx="70">
                        <c:v>-41464.128718413413</c:v>
                      </c:pt>
                      <c:pt idx="71">
                        <c:v>-698332.41374429315</c:v>
                      </c:pt>
                      <c:pt idx="72">
                        <c:v>-142931.98408601433</c:v>
                      </c:pt>
                      <c:pt idx="73">
                        <c:v>-498905.78863254189</c:v>
                      </c:pt>
                      <c:pt idx="74">
                        <c:v>829004.07047662884</c:v>
                      </c:pt>
                      <c:pt idx="75">
                        <c:v>249765.47901368886</c:v>
                      </c:pt>
                      <c:pt idx="76">
                        <c:v>247263.11991668493</c:v>
                      </c:pt>
                      <c:pt idx="77">
                        <c:v>247263.11991668493</c:v>
                      </c:pt>
                      <c:pt idx="78">
                        <c:v>287930.04237283021</c:v>
                      </c:pt>
                      <c:pt idx="79">
                        <c:v>342736.65431537479</c:v>
                      </c:pt>
                      <c:pt idx="80">
                        <c:v>322536.36155363172</c:v>
                      </c:pt>
                      <c:pt idx="81">
                        <c:v>277644.22811650485</c:v>
                      </c:pt>
                      <c:pt idx="82">
                        <c:v>280328.75058389455</c:v>
                      </c:pt>
                      <c:pt idx="83">
                        <c:v>306665.31519694626</c:v>
                      </c:pt>
                      <c:pt idx="84">
                        <c:v>306665.31519694626</c:v>
                      </c:pt>
                      <c:pt idx="85">
                        <c:v>306665.31519694626</c:v>
                      </c:pt>
                      <c:pt idx="86">
                        <c:v>303984.24572490901</c:v>
                      </c:pt>
                      <c:pt idx="87">
                        <c:v>346969.908242248</c:v>
                      </c:pt>
                      <c:pt idx="88">
                        <c:v>352331.98141346127</c:v>
                      </c:pt>
                      <c:pt idx="89">
                        <c:v>605048.85905437917</c:v>
                      </c:pt>
                      <c:pt idx="90">
                        <c:v>972053.04789251089</c:v>
                      </c:pt>
                      <c:pt idx="91">
                        <c:v>972053.04789251089</c:v>
                      </c:pt>
                      <c:pt idx="92">
                        <c:v>636737.40172241628</c:v>
                      </c:pt>
                      <c:pt idx="93">
                        <c:v>595915.67688404024</c:v>
                      </c:pt>
                      <c:pt idx="94">
                        <c:v>928222.74214610457</c:v>
                      </c:pt>
                      <c:pt idx="95">
                        <c:v>927709.3969829157</c:v>
                      </c:pt>
                      <c:pt idx="96">
                        <c:v>667515.98785629123</c:v>
                      </c:pt>
                      <c:pt idx="97">
                        <c:v>676924.45976889133</c:v>
                      </c:pt>
                      <c:pt idx="98">
                        <c:v>676924.45976889133</c:v>
                      </c:pt>
                      <c:pt idx="99">
                        <c:v>676924.60920286179</c:v>
                      </c:pt>
                      <c:pt idx="100">
                        <c:v>675434.84166050702</c:v>
                      </c:pt>
                      <c:pt idx="101">
                        <c:v>689929.94009505212</c:v>
                      </c:pt>
                      <c:pt idx="102">
                        <c:v>718270.7491555512</c:v>
                      </c:pt>
                      <c:pt idx="103">
                        <c:v>744874.31634391844</c:v>
                      </c:pt>
                      <c:pt idx="104">
                        <c:v>745747.01421680301</c:v>
                      </c:pt>
                      <c:pt idx="105">
                        <c:v>745747.01421680301</c:v>
                      </c:pt>
                      <c:pt idx="106">
                        <c:v>710570.64509287477</c:v>
                      </c:pt>
                      <c:pt idx="107">
                        <c:v>719966.72450181842</c:v>
                      </c:pt>
                      <c:pt idx="108">
                        <c:v>720001.42664158344</c:v>
                      </c:pt>
                      <c:pt idx="109">
                        <c:v>728635.33621408045</c:v>
                      </c:pt>
                      <c:pt idx="110">
                        <c:v>689436.98361789435</c:v>
                      </c:pt>
                      <c:pt idx="111">
                        <c:v>689436.98361789435</c:v>
                      </c:pt>
                      <c:pt idx="112">
                        <c:v>689436.98361789435</c:v>
                      </c:pt>
                      <c:pt idx="113">
                        <c:v>682282.75011329353</c:v>
                      </c:pt>
                      <c:pt idx="114">
                        <c:v>678553.93671198189</c:v>
                      </c:pt>
                      <c:pt idx="115">
                        <c:v>677086.52018263936</c:v>
                      </c:pt>
                      <c:pt idx="116">
                        <c:v>692528.55411669612</c:v>
                      </c:pt>
                      <c:pt idx="117">
                        <c:v>592265.39258751273</c:v>
                      </c:pt>
                      <c:pt idx="118">
                        <c:v>595506.80937654525</c:v>
                      </c:pt>
                      <c:pt idx="119">
                        <c:v>595506.80937654525</c:v>
                      </c:pt>
                      <c:pt idx="120">
                        <c:v>593136.01901081204</c:v>
                      </c:pt>
                      <c:pt idx="121">
                        <c:v>516492.0912289694</c:v>
                      </c:pt>
                      <c:pt idx="122">
                        <c:v>511004.2755715698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2-C237-4C8A-A0F4-F54F4DF91257}"/>
                  </c:ext>
                </c:extLst>
              </c15:ser>
            </c15:filteredLineSeries>
            <c15:filteredLineSeries>
              <c15:ser>
                <c:idx val="35"/>
                <c:order val="3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Data'!$AK$3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Data'!$AK$5:$AK$169</c15:sqref>
                        </c15:formulaRef>
                      </c:ext>
                    </c:extLst>
                    <c:numCache>
                      <c:formatCode>General</c:formatCode>
                      <c:ptCount val="165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3-C237-4C8A-A0F4-F54F4DF91257}"/>
                  </c:ext>
                </c:extLst>
              </c15:ser>
            </c15:filteredLineSeries>
            <c15:filteredLineSeries>
              <c15:ser>
                <c:idx val="36"/>
                <c:order val="3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Data'!$AL$3</c15:sqref>
                        </c15:formulaRef>
                      </c:ext>
                    </c:extLst>
                    <c:strCache>
                      <c:ptCount val="1"/>
                      <c:pt idx="0">
                        <c:v>Compared to FINAL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Data'!$AL$5:$AL$169</c15:sqref>
                        </c15:formulaRef>
                      </c:ext>
                    </c:extLst>
                    <c:numCache>
                      <c:formatCode>0.0%</c:formatCode>
                      <c:ptCount val="165"/>
                      <c:pt idx="1">
                        <c:v>0</c:v>
                      </c:pt>
                      <c:pt idx="2">
                        <c:v>6.023737496317471E-3</c:v>
                      </c:pt>
                      <c:pt idx="3">
                        <c:v>1.7509793745857361E-2</c:v>
                      </c:pt>
                      <c:pt idx="4">
                        <c:v>2.4240893171767725E-2</c:v>
                      </c:pt>
                      <c:pt idx="5">
                        <c:v>2.9109730465839114E-2</c:v>
                      </c:pt>
                      <c:pt idx="6">
                        <c:v>2.9109730465839114E-2</c:v>
                      </c:pt>
                      <c:pt idx="7">
                        <c:v>2.9109730465839114E-2</c:v>
                      </c:pt>
                      <c:pt idx="8">
                        <c:v>3.6218829333219078E-2</c:v>
                      </c:pt>
                      <c:pt idx="9">
                        <c:v>4.0653385281501253E-2</c:v>
                      </c:pt>
                      <c:pt idx="10">
                        <c:v>4.4929834058603867E-2</c:v>
                      </c:pt>
                      <c:pt idx="11">
                        <c:v>5.0699945855079864E-2</c:v>
                      </c:pt>
                      <c:pt idx="12">
                        <c:v>5.5904245075640853E-2</c:v>
                      </c:pt>
                      <c:pt idx="13">
                        <c:v>5.5904245075640853E-2</c:v>
                      </c:pt>
                      <c:pt idx="14">
                        <c:v>5.5904245075640853E-2</c:v>
                      </c:pt>
                      <c:pt idx="15">
                        <c:v>6.5251275702255002E-2</c:v>
                      </c:pt>
                      <c:pt idx="16">
                        <c:v>7.0206075207992075E-2</c:v>
                      </c:pt>
                      <c:pt idx="17">
                        <c:v>7.5962946497392755E-2</c:v>
                      </c:pt>
                      <c:pt idx="18">
                        <c:v>8.4551084509876751E-2</c:v>
                      </c:pt>
                      <c:pt idx="19">
                        <c:v>9.0891827577119097E-2</c:v>
                      </c:pt>
                      <c:pt idx="20">
                        <c:v>9.0891827577119097E-2</c:v>
                      </c:pt>
                      <c:pt idx="21">
                        <c:v>9.0891827577119097E-2</c:v>
                      </c:pt>
                      <c:pt idx="22">
                        <c:v>0.10268110652436459</c:v>
                      </c:pt>
                      <c:pt idx="23">
                        <c:v>0.11001961600826957</c:v>
                      </c:pt>
                      <c:pt idx="24">
                        <c:v>0.12681704620297468</c:v>
                      </c:pt>
                      <c:pt idx="25">
                        <c:v>0.13555654028790978</c:v>
                      </c:pt>
                      <c:pt idx="26">
                        <c:v>0.14234422897605861</c:v>
                      </c:pt>
                      <c:pt idx="27">
                        <c:v>0.14234422897605861</c:v>
                      </c:pt>
                      <c:pt idx="28">
                        <c:v>0.14234422897605861</c:v>
                      </c:pt>
                      <c:pt idx="29">
                        <c:v>0.16070653968815132</c:v>
                      </c:pt>
                      <c:pt idx="30">
                        <c:v>0.17595145603191684</c:v>
                      </c:pt>
                      <c:pt idx="31">
                        <c:v>0.19142822133082235</c:v>
                      </c:pt>
                      <c:pt idx="32">
                        <c:v>0.20754271274876043</c:v>
                      </c:pt>
                      <c:pt idx="33">
                        <c:v>0.21935768815212997</c:v>
                      </c:pt>
                      <c:pt idx="34">
                        <c:v>0.21935768815212997</c:v>
                      </c:pt>
                      <c:pt idx="35">
                        <c:v>0.21935768815212997</c:v>
                      </c:pt>
                      <c:pt idx="36">
                        <c:v>0.25290105916303385</c:v>
                      </c:pt>
                      <c:pt idx="37">
                        <c:v>0.27359840082423975</c:v>
                      </c:pt>
                      <c:pt idx="38">
                        <c:v>0.30787757643051283</c:v>
                      </c:pt>
                      <c:pt idx="39">
                        <c:v>0.32952788311504072</c:v>
                      </c:pt>
                      <c:pt idx="40">
                        <c:v>0.35437286441631111</c:v>
                      </c:pt>
                      <c:pt idx="41">
                        <c:v>0.35437286441631111</c:v>
                      </c:pt>
                      <c:pt idx="42">
                        <c:v>0.35437286441631111</c:v>
                      </c:pt>
                      <c:pt idx="43">
                        <c:v>0.40360025078538425</c:v>
                      </c:pt>
                      <c:pt idx="44">
                        <c:v>0.43936850367193092</c:v>
                      </c:pt>
                      <c:pt idx="45">
                        <c:v>0.47226368710595645</c:v>
                      </c:pt>
                      <c:pt idx="46">
                        <c:v>0.51664003908024636</c:v>
                      </c:pt>
                      <c:pt idx="47">
                        <c:v>0.55956284901905973</c:v>
                      </c:pt>
                      <c:pt idx="48">
                        <c:v>0.55956284901905973</c:v>
                      </c:pt>
                      <c:pt idx="49">
                        <c:v>0.55956284901905973</c:v>
                      </c:pt>
                      <c:pt idx="50">
                        <c:v>0.69319582953849579</c:v>
                      </c:pt>
                      <c:pt idx="51">
                        <c:v>0.77740410426646045</c:v>
                      </c:pt>
                      <c:pt idx="52">
                        <c:v>0.792430517094873</c:v>
                      </c:pt>
                      <c:pt idx="53">
                        <c:v>0.80200225252920787</c:v>
                      </c:pt>
                      <c:pt idx="54">
                        <c:v>0.81308925249768549</c:v>
                      </c:pt>
                      <c:pt idx="55">
                        <c:v>0.81308925249768549</c:v>
                      </c:pt>
                      <c:pt idx="56">
                        <c:v>0.81308925249768549</c:v>
                      </c:pt>
                      <c:pt idx="57">
                        <c:v>0.81308925249768549</c:v>
                      </c:pt>
                      <c:pt idx="58">
                        <c:v>0.82703378648958537</c:v>
                      </c:pt>
                      <c:pt idx="59">
                        <c:v>0.83239544680717903</c:v>
                      </c:pt>
                      <c:pt idx="60">
                        <c:v>0.84402211673900274</c:v>
                      </c:pt>
                      <c:pt idx="61">
                        <c:v>0.85207665138692956</c:v>
                      </c:pt>
                      <c:pt idx="62">
                        <c:v>0.85207665138692956</c:v>
                      </c:pt>
                      <c:pt idx="63">
                        <c:v>0.85207665138692956</c:v>
                      </c:pt>
                      <c:pt idx="64">
                        <c:v>0.86474878414274348</c:v>
                      </c:pt>
                      <c:pt idx="65">
                        <c:v>0.87846423719668743</c:v>
                      </c:pt>
                      <c:pt idx="66">
                        <c:v>0.8877188464772745</c:v>
                      </c:pt>
                      <c:pt idx="67">
                        <c:v>0.89822375364938711</c:v>
                      </c:pt>
                      <c:pt idx="68">
                        <c:v>0.91063296325659371</c:v>
                      </c:pt>
                      <c:pt idx="69">
                        <c:v>0.91063296325659371</c:v>
                      </c:pt>
                      <c:pt idx="70">
                        <c:v>0.91063296325659371</c:v>
                      </c:pt>
                      <c:pt idx="71">
                        <c:v>0.93863857197315637</c:v>
                      </c:pt>
                      <c:pt idx="72">
                        <c:v>0.96446630430748448</c:v>
                      </c:pt>
                      <c:pt idx="73">
                        <c:v>0.96593664378675326</c:v>
                      </c:pt>
                      <c:pt idx="74">
                        <c:v>0.96641504459153571</c:v>
                      </c:pt>
                      <c:pt idx="75">
                        <c:v>0.96808740519705982</c:v>
                      </c:pt>
                      <c:pt idx="76">
                        <c:v>0.96808740519705982</c:v>
                      </c:pt>
                      <c:pt idx="77">
                        <c:v>0.96808740519705982</c:v>
                      </c:pt>
                      <c:pt idx="78">
                        <c:v>0.97001653178700542</c:v>
                      </c:pt>
                      <c:pt idx="79">
                        <c:v>0.97132013370024306</c:v>
                      </c:pt>
                      <c:pt idx="80">
                        <c:v>0.97265265958431202</c:v>
                      </c:pt>
                      <c:pt idx="81">
                        <c:v>0.97432726456969787</c:v>
                      </c:pt>
                      <c:pt idx="82">
                        <c:v>0.97647553171148427</c:v>
                      </c:pt>
                      <c:pt idx="83">
                        <c:v>0.97647553171148427</c:v>
                      </c:pt>
                      <c:pt idx="84">
                        <c:v>0.97647553171148427</c:v>
                      </c:pt>
                      <c:pt idx="85">
                        <c:v>0.97849155644104879</c:v>
                      </c:pt>
                      <c:pt idx="86">
                        <c:v>0.97893041762507627</c:v>
                      </c:pt>
                      <c:pt idx="87">
                        <c:v>0.98198692177277469</c:v>
                      </c:pt>
                      <c:pt idx="88">
                        <c:v>0.99037413006183039</c:v>
                      </c:pt>
                      <c:pt idx="89">
                        <c:v>0.99198803160168336</c:v>
                      </c:pt>
                      <c:pt idx="90">
                        <c:v>0.99198803160168336</c:v>
                      </c:pt>
                      <c:pt idx="91">
                        <c:v>0.99198803160168336</c:v>
                      </c:pt>
                      <c:pt idx="92">
                        <c:v>0.99198803160168336</c:v>
                      </c:pt>
                      <c:pt idx="93">
                        <c:v>0.99300969830352681</c:v>
                      </c:pt>
                      <c:pt idx="94">
                        <c:v>0.9931732447862569</c:v>
                      </c:pt>
                      <c:pt idx="95">
                        <c:v>0.99312483437468235</c:v>
                      </c:pt>
                      <c:pt idx="96">
                        <c:v>0.99329573153498596</c:v>
                      </c:pt>
                      <c:pt idx="97">
                        <c:v>0.99329573153498596</c:v>
                      </c:pt>
                      <c:pt idx="98">
                        <c:v>0.99329573153498596</c:v>
                      </c:pt>
                      <c:pt idx="99">
                        <c:v>0.99401355723145746</c:v>
                      </c:pt>
                      <c:pt idx="100">
                        <c:v>0.99418230468224333</c:v>
                      </c:pt>
                      <c:pt idx="101">
                        <c:v>0.99412062605520013</c:v>
                      </c:pt>
                      <c:pt idx="102">
                        <c:v>0.99395978806792018</c:v>
                      </c:pt>
                      <c:pt idx="103">
                        <c:v>0.99486249904527246</c:v>
                      </c:pt>
                      <c:pt idx="104">
                        <c:v>0.99486249904527246</c:v>
                      </c:pt>
                      <c:pt idx="105">
                        <c:v>0.99486249904527246</c:v>
                      </c:pt>
                      <c:pt idx="106">
                        <c:v>0.99478256263948361</c:v>
                      </c:pt>
                      <c:pt idx="107">
                        <c:v>0.99489047656922358</c:v>
                      </c:pt>
                      <c:pt idx="108">
                        <c:v>0.9949656432829681</c:v>
                      </c:pt>
                      <c:pt idx="109">
                        <c:v>0.99570492066363736</c:v>
                      </c:pt>
                      <c:pt idx="110">
                        <c:v>0.99570492066363736</c:v>
                      </c:pt>
                      <c:pt idx="111">
                        <c:v>0.99570492066363736</c:v>
                      </c:pt>
                      <c:pt idx="112">
                        <c:v>0.99570492066363736</c:v>
                      </c:pt>
                      <c:pt idx="113">
                        <c:v>0.99624099648918285</c:v>
                      </c:pt>
                      <c:pt idx="114">
                        <c:v>0.99660565972699633</c:v>
                      </c:pt>
                      <c:pt idx="115">
                        <c:v>0.99666626593659347</c:v>
                      </c:pt>
                      <c:pt idx="116">
                        <c:v>0.99676891552815561</c:v>
                      </c:pt>
                      <c:pt idx="117">
                        <c:v>0.99669410491857746</c:v>
                      </c:pt>
                      <c:pt idx="118">
                        <c:v>0.99669410491857746</c:v>
                      </c:pt>
                      <c:pt idx="119">
                        <c:v>0.99669410491857746</c:v>
                      </c:pt>
                      <c:pt idx="120">
                        <c:v>0.99820299293042036</c:v>
                      </c:pt>
                      <c:pt idx="121">
                        <c:v>0.99820299293042036</c:v>
                      </c:pt>
                      <c:pt idx="122">
                        <c:v>0.99829056710352537</c:v>
                      </c:pt>
                      <c:pt idx="123">
                        <c:v>0.99865080212958646</c:v>
                      </c:pt>
                      <c:pt idx="124">
                        <c:v>0.99865080212958646</c:v>
                      </c:pt>
                      <c:pt idx="125">
                        <c:v>0.99865080212958646</c:v>
                      </c:pt>
                      <c:pt idx="126">
                        <c:v>0.99865080212958646</c:v>
                      </c:pt>
                      <c:pt idx="127">
                        <c:v>0.99910523594379641</c:v>
                      </c:pt>
                      <c:pt idx="128">
                        <c:v>0.9994095202834623</c:v>
                      </c:pt>
                      <c:pt idx="129">
                        <c:v>0.99944614924011888</c:v>
                      </c:pt>
                      <c:pt idx="130">
                        <c:v>0.99944614924011888</c:v>
                      </c:pt>
                      <c:pt idx="131">
                        <c:v>0.9998140284474758</c:v>
                      </c:pt>
                      <c:pt idx="132">
                        <c:v>0.9998140284474758</c:v>
                      </c:pt>
                      <c:pt idx="133">
                        <c:v>0.9998140284474758</c:v>
                      </c:pt>
                      <c:pt idx="134">
                        <c:v>0.9997860429701898</c:v>
                      </c:pt>
                      <c:pt idx="135">
                        <c:v>0.99978596292372002</c:v>
                      </c:pt>
                      <c:pt idx="136">
                        <c:v>0.99982870055487438</c:v>
                      </c:pt>
                      <c:pt idx="137">
                        <c:v>0.99982870055487438</c:v>
                      </c:pt>
                      <c:pt idx="138">
                        <c:v>0.99982870055487438</c:v>
                      </c:pt>
                      <c:pt idx="139">
                        <c:v>0.99982870055487438</c:v>
                      </c:pt>
                      <c:pt idx="140">
                        <c:v>0.99982870055487438</c:v>
                      </c:pt>
                      <c:pt idx="141">
                        <c:v>0.99982870055487438</c:v>
                      </c:pt>
                      <c:pt idx="142">
                        <c:v>0.99956737448727273</c:v>
                      </c:pt>
                      <c:pt idx="143">
                        <c:v>0.99963812325163282</c:v>
                      </c:pt>
                      <c:pt idx="144">
                        <c:v>0.99957444936370887</c:v>
                      </c:pt>
                      <c:pt idx="145">
                        <c:v>0.99954409635814634</c:v>
                      </c:pt>
                      <c:pt idx="146">
                        <c:v>0.99954409635814634</c:v>
                      </c:pt>
                      <c:pt idx="147">
                        <c:v>0.99954409635814634</c:v>
                      </c:pt>
                      <c:pt idx="148">
                        <c:v>0.99954394858004847</c:v>
                      </c:pt>
                      <c:pt idx="149">
                        <c:v>0.99954310578308392</c:v>
                      </c:pt>
                      <c:pt idx="150">
                        <c:v>0.9996501225253096</c:v>
                      </c:pt>
                      <c:pt idx="151">
                        <c:v>0.99965448428822978</c:v>
                      </c:pt>
                      <c:pt idx="152">
                        <c:v>0.99946509280160001</c:v>
                      </c:pt>
                      <c:pt idx="153">
                        <c:v>0.99946509280160001</c:v>
                      </c:pt>
                      <c:pt idx="154">
                        <c:v>0.99946509280160001</c:v>
                      </c:pt>
                      <c:pt idx="155">
                        <c:v>0.99947672416938749</c:v>
                      </c:pt>
                      <c:pt idx="156">
                        <c:v>0.99949262365598779</c:v>
                      </c:pt>
                      <c:pt idx="157">
                        <c:v>0.99962360995437771</c:v>
                      </c:pt>
                      <c:pt idx="158">
                        <c:v>0.99997211996854429</c:v>
                      </c:pt>
                      <c:pt idx="159">
                        <c:v>0.99997211996854429</c:v>
                      </c:pt>
                      <c:pt idx="160">
                        <c:v>0.99997211996854429</c:v>
                      </c:pt>
                      <c:pt idx="161">
                        <c:v>0.99997211996854429</c:v>
                      </c:pt>
                      <c:pt idx="162">
                        <c:v>0.99997211996854429</c:v>
                      </c:pt>
                      <c:pt idx="163">
                        <c:v>0.99997793565243798</c:v>
                      </c:pt>
                      <c:pt idx="164">
                        <c:v>0.99999563823707982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4-C237-4C8A-A0F4-F54F4DF91257}"/>
                  </c:ext>
                </c:extLst>
              </c15:ser>
            </c15:filteredLineSeries>
            <c15:filteredLineSeries>
              <c15:ser>
                <c:idx val="37"/>
                <c:order val="3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Data'!$AM$3</c15:sqref>
                        </c15:formulaRef>
                      </c:ext>
                    </c:extLst>
                    <c:strCache>
                      <c:ptCount val="1"/>
                      <c:pt idx="0">
                        <c:v>Indicated End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Data'!$AM$5:$AM$169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65"/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597765.71696866571</c:v>
                      </c:pt>
                      <c:pt idx="10">
                        <c:v>14432044.177021138</c:v>
                      </c:pt>
                      <c:pt idx="11">
                        <c:v>15982846.457395364</c:v>
                      </c:pt>
                      <c:pt idx="12">
                        <c:v>17324838.188755333</c:v>
                      </c:pt>
                      <c:pt idx="13">
                        <c:v>17324838.188755333</c:v>
                      </c:pt>
                      <c:pt idx="14">
                        <c:v>17324838.188755333</c:v>
                      </c:pt>
                      <c:pt idx="15">
                        <c:v>20080556.830473099</c:v>
                      </c:pt>
                      <c:pt idx="16">
                        <c:v>22473016.121835478</c:v>
                      </c:pt>
                      <c:pt idx="17">
                        <c:v>23502041.354613274</c:v>
                      </c:pt>
                      <c:pt idx="18">
                        <c:v>23161685.285908282</c:v>
                      </c:pt>
                      <c:pt idx="19">
                        <c:v>24489629.808701798</c:v>
                      </c:pt>
                      <c:pt idx="20">
                        <c:v>24489629.808701798</c:v>
                      </c:pt>
                      <c:pt idx="21">
                        <c:v>24489629.808701798</c:v>
                      </c:pt>
                      <c:pt idx="22">
                        <c:v>25682678.140737135</c:v>
                      </c:pt>
                      <c:pt idx="23">
                        <c:v>28974345.263670024</c:v>
                      </c:pt>
                      <c:pt idx="24">
                        <c:v>26887904.600320335</c:v>
                      </c:pt>
                      <c:pt idx="25">
                        <c:v>27737310.512751039</c:v>
                      </c:pt>
                      <c:pt idx="26">
                        <c:v>29806159.761584722</c:v>
                      </c:pt>
                      <c:pt idx="27">
                        <c:v>29806159.761584722</c:v>
                      </c:pt>
                      <c:pt idx="28">
                        <c:v>29806159.761584722</c:v>
                      </c:pt>
                      <c:pt idx="29">
                        <c:v>34314724.408235043</c:v>
                      </c:pt>
                      <c:pt idx="30">
                        <c:v>34323223.667467192</c:v>
                      </c:pt>
                      <c:pt idx="31">
                        <c:v>36483704.970179789</c:v>
                      </c:pt>
                      <c:pt idx="32">
                        <c:v>36686545.141274661</c:v>
                      </c:pt>
                      <c:pt idx="33">
                        <c:v>37733597.485124789</c:v>
                      </c:pt>
                      <c:pt idx="34">
                        <c:v>37733597.485124789</c:v>
                      </c:pt>
                      <c:pt idx="35">
                        <c:v>37733597.485124789</c:v>
                      </c:pt>
                      <c:pt idx="36">
                        <c:v>37737926.21345821</c:v>
                      </c:pt>
                      <c:pt idx="37">
                        <c:v>38095508.959848329</c:v>
                      </c:pt>
                      <c:pt idx="38">
                        <c:v>38929586.749897994</c:v>
                      </c:pt>
                      <c:pt idx="39">
                        <c:v>39579190.467007555</c:v>
                      </c:pt>
                      <c:pt idx="40">
                        <c:v>40658472.464396782</c:v>
                      </c:pt>
                      <c:pt idx="41">
                        <c:v>40658472.464396782</c:v>
                      </c:pt>
                      <c:pt idx="42">
                        <c:v>40658472.464396782</c:v>
                      </c:pt>
                      <c:pt idx="43">
                        <c:v>41613241.18931447</c:v>
                      </c:pt>
                      <c:pt idx="44">
                        <c:v>41582940.532401197</c:v>
                      </c:pt>
                      <c:pt idx="45">
                        <c:v>42833729.232841678</c:v>
                      </c:pt>
                      <c:pt idx="46">
                        <c:v>42395526.949466482</c:v>
                      </c:pt>
                      <c:pt idx="47">
                        <c:v>42723404.907793842</c:v>
                      </c:pt>
                      <c:pt idx="48">
                        <c:v>42723404.907793842</c:v>
                      </c:pt>
                      <c:pt idx="49">
                        <c:v>42723404.907793842</c:v>
                      </c:pt>
                      <c:pt idx="50">
                        <c:v>42982671.995930336</c:v>
                      </c:pt>
                      <c:pt idx="51">
                        <c:v>43023404.09118288</c:v>
                      </c:pt>
                      <c:pt idx="52">
                        <c:v>43268458.647580057</c:v>
                      </c:pt>
                      <c:pt idx="53">
                        <c:v>43586169.016061381</c:v>
                      </c:pt>
                      <c:pt idx="54">
                        <c:v>43540410.45463305</c:v>
                      </c:pt>
                      <c:pt idx="55">
                        <c:v>43540410.45463305</c:v>
                      </c:pt>
                      <c:pt idx="56">
                        <c:v>43540410.45463305</c:v>
                      </c:pt>
                      <c:pt idx="57">
                        <c:v>43540410.45463305</c:v>
                      </c:pt>
                      <c:pt idx="58">
                        <c:v>43731041.936646976</c:v>
                      </c:pt>
                      <c:pt idx="59">
                        <c:v>43829548.047072947</c:v>
                      </c:pt>
                      <c:pt idx="60">
                        <c:v>43685344.908327512</c:v>
                      </c:pt>
                      <c:pt idx="61">
                        <c:v>43554502.602075726</c:v>
                      </c:pt>
                      <c:pt idx="62">
                        <c:v>43554502.602075726</c:v>
                      </c:pt>
                      <c:pt idx="63">
                        <c:v>43554502.602075726</c:v>
                      </c:pt>
                      <c:pt idx="64">
                        <c:v>43281817.027477659</c:v>
                      </c:pt>
                      <c:pt idx="65">
                        <c:v>43206908.662693515</c:v>
                      </c:pt>
                      <c:pt idx="66">
                        <c:v>43078542.256654665</c:v>
                      </c:pt>
                      <c:pt idx="67">
                        <c:v>42889530.212799989</c:v>
                      </c:pt>
                      <c:pt idx="68">
                        <c:v>42587651.957281798</c:v>
                      </c:pt>
                      <c:pt idx="69">
                        <c:v>42587651.957281798</c:v>
                      </c:pt>
                      <c:pt idx="70">
                        <c:v>42587651.957281798</c:v>
                      </c:pt>
                      <c:pt idx="71">
                        <c:v>41712981.118700214</c:v>
                      </c:pt>
                      <c:pt idx="72">
                        <c:v>43646551.011676781</c:v>
                      </c:pt>
                      <c:pt idx="73">
                        <c:v>42736011.999885693</c:v>
                      </c:pt>
                      <c:pt idx="74">
                        <c:v>42711640.543061063</c:v>
                      </c:pt>
                      <c:pt idx="75">
                        <c:v>42335417.00881584</c:v>
                      </c:pt>
                      <c:pt idx="76">
                        <c:v>42335417.00881584</c:v>
                      </c:pt>
                      <c:pt idx="77">
                        <c:v>42335417.00881584</c:v>
                      </c:pt>
                      <c:pt idx="78">
                        <c:v>42380207.607664518</c:v>
                      </c:pt>
                      <c:pt idx="79">
                        <c:v>42532906.059115559</c:v>
                      </c:pt>
                      <c:pt idx="80">
                        <c:v>42615382.368578218</c:v>
                      </c:pt>
                      <c:pt idx="81">
                        <c:v>42597194.504589446</c:v>
                      </c:pt>
                      <c:pt idx="82">
                        <c:v>42493819.509509362</c:v>
                      </c:pt>
                      <c:pt idx="83">
                        <c:v>42493819.509509362</c:v>
                      </c:pt>
                      <c:pt idx="84">
                        <c:v>42493819.509509362</c:v>
                      </c:pt>
                      <c:pt idx="85">
                        <c:v>42482160.143713385</c:v>
                      </c:pt>
                      <c:pt idx="86">
                        <c:v>42463115.101527505</c:v>
                      </c:pt>
                      <c:pt idx="87">
                        <c:v>42330945.635158531</c:v>
                      </c:pt>
                      <c:pt idx="88">
                        <c:v>41972456.406353049</c:v>
                      </c:pt>
                      <c:pt idx="89">
                        <c:v>42210130.229487486</c:v>
                      </c:pt>
                      <c:pt idx="90">
                        <c:v>42210130.229487486</c:v>
                      </c:pt>
                      <c:pt idx="91">
                        <c:v>42210130.229487486</c:v>
                      </c:pt>
                      <c:pt idx="92">
                        <c:v>41870657.383775555</c:v>
                      </c:pt>
                      <c:pt idx="93">
                        <c:v>42191967.582569979</c:v>
                      </c:pt>
                      <c:pt idx="94">
                        <c:v>42522934.665934324</c:v>
                      </c:pt>
                      <c:pt idx="95">
                        <c:v>42656272.941431098</c:v>
                      </c:pt>
                      <c:pt idx="96">
                        <c:v>42416218.717553228</c:v>
                      </c:pt>
                      <c:pt idx="97">
                        <c:v>42416218.717553228</c:v>
                      </c:pt>
                      <c:pt idx="98">
                        <c:v>42416218.717553228</c:v>
                      </c:pt>
                      <c:pt idx="99">
                        <c:v>42474434.772894122</c:v>
                      </c:pt>
                      <c:pt idx="100">
                        <c:v>42502728.001687303</c:v>
                      </c:pt>
                      <c:pt idx="101">
                        <c:v>42585150.866439521</c:v>
                      </c:pt>
                      <c:pt idx="102">
                        <c:v>42618904.978382602</c:v>
                      </c:pt>
                      <c:pt idx="103">
                        <c:v>42630978.955082707</c:v>
                      </c:pt>
                      <c:pt idx="104">
                        <c:v>42630978.955082707</c:v>
                      </c:pt>
                      <c:pt idx="105">
                        <c:v>42630978.955082707</c:v>
                      </c:pt>
                      <c:pt idx="106">
                        <c:v>42642756.722077176</c:v>
                      </c:pt>
                      <c:pt idx="107">
                        <c:v>42649282.819873959</c:v>
                      </c:pt>
                      <c:pt idx="108">
                        <c:v>42652999.424152538</c:v>
                      </c:pt>
                      <c:pt idx="109">
                        <c:v>42626956.469905928</c:v>
                      </c:pt>
                      <c:pt idx="110">
                        <c:v>42617526.015355453</c:v>
                      </c:pt>
                      <c:pt idx="111">
                        <c:v>42617526.015355453</c:v>
                      </c:pt>
                      <c:pt idx="112">
                        <c:v>42617526.015355453</c:v>
                      </c:pt>
                      <c:pt idx="113">
                        <c:v>42609704.689522795</c:v>
                      </c:pt>
                      <c:pt idx="114">
                        <c:v>42658607.991094448</c:v>
                      </c:pt>
                      <c:pt idx="115">
                        <c:v>42662151.266896658</c:v>
                      </c:pt>
                      <c:pt idx="116">
                        <c:v>42716819.7128608</c:v>
                      </c:pt>
                      <c:pt idx="117">
                        <c:v>42756950.853523284</c:v>
                      </c:pt>
                      <c:pt idx="118">
                        <c:v>42756950.853523284</c:v>
                      </c:pt>
                      <c:pt idx="119">
                        <c:v>42756950.853523284</c:v>
                      </c:pt>
                      <c:pt idx="120">
                        <c:v>42736139.003916577</c:v>
                      </c:pt>
                      <c:pt idx="121">
                        <c:v>42739291.669278517</c:v>
                      </c:pt>
                      <c:pt idx="122">
                        <c:v>42794813.121348113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5-C237-4C8A-A0F4-F54F4DF91257}"/>
                  </c:ext>
                </c:extLst>
              </c15:ser>
            </c15:filteredLineSeries>
            <c15:filteredLineSeries>
              <c15:ser>
                <c:idx val="38"/>
                <c:order val="3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Data'!$AN$3</c15:sqref>
                        </c15:formulaRef>
                      </c:ext>
                    </c:extLst>
                    <c:strCache>
                      <c:ptCount val="1"/>
                      <c:pt idx="0">
                        <c:v>Average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Data'!$AN$5:$AN$169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65"/>
                      <c:pt idx="12">
                        <c:v>9667498.9080280997</c:v>
                      </c:pt>
                      <c:pt idx="13">
                        <c:v>13132466.545779167</c:v>
                      </c:pt>
                      <c:pt idx="14">
                        <c:v>16477881.040136501</c:v>
                      </c:pt>
                      <c:pt idx="15">
                        <c:v>17607583.570826892</c:v>
                      </c:pt>
                      <c:pt idx="16">
                        <c:v>18905617.503714912</c:v>
                      </c:pt>
                      <c:pt idx="17">
                        <c:v>20141058.1368865</c:v>
                      </c:pt>
                      <c:pt idx="18">
                        <c:v>21308427.556317091</c:v>
                      </c:pt>
                      <c:pt idx="19">
                        <c:v>22741385.880306385</c:v>
                      </c:pt>
                      <c:pt idx="20">
                        <c:v>23623200.475952126</c:v>
                      </c:pt>
                      <c:pt idx="21">
                        <c:v>24026523.213325389</c:v>
                      </c:pt>
                      <c:pt idx="22">
                        <c:v>24462650.570550162</c:v>
                      </c:pt>
                      <c:pt idx="23">
                        <c:v>25625182.566102512</c:v>
                      </c:pt>
                      <c:pt idx="24">
                        <c:v>26104837.524426218</c:v>
                      </c:pt>
                      <c:pt idx="25">
                        <c:v>26754373.665236067</c:v>
                      </c:pt>
                      <c:pt idx="26">
                        <c:v>27817679.655812651</c:v>
                      </c:pt>
                      <c:pt idx="27">
                        <c:v>28642375.979982167</c:v>
                      </c:pt>
                      <c:pt idx="28">
                        <c:v>28808738.879565109</c:v>
                      </c:pt>
                      <c:pt idx="29">
                        <c:v>30294102.841148049</c:v>
                      </c:pt>
                      <c:pt idx="30">
                        <c:v>31611285.47209128</c:v>
                      </c:pt>
                      <c:pt idx="31">
                        <c:v>32946794.513810296</c:v>
                      </c:pt>
                      <c:pt idx="32">
                        <c:v>34322871.589748278</c:v>
                      </c:pt>
                      <c:pt idx="33">
                        <c:v>35908359.134456292</c:v>
                      </c:pt>
                      <c:pt idx="34">
                        <c:v>36592133.749834247</c:v>
                      </c:pt>
                      <c:pt idx="35">
                        <c:v>37274208.513365768</c:v>
                      </c:pt>
                      <c:pt idx="36">
                        <c:v>37525052.762021452</c:v>
                      </c:pt>
                      <c:pt idx="37">
                        <c:v>37806845.525736175</c:v>
                      </c:pt>
                      <c:pt idx="38">
                        <c:v>38046043.378690824</c:v>
                      </c:pt>
                      <c:pt idx="39">
                        <c:v>38415161.975067377</c:v>
                      </c:pt>
                      <c:pt idx="40">
                        <c:v>39000136.97092177</c:v>
                      </c:pt>
                      <c:pt idx="41">
                        <c:v>39584246.221109487</c:v>
                      </c:pt>
                      <c:pt idx="42">
                        <c:v>40096838.922019176</c:v>
                      </c:pt>
                      <c:pt idx="43">
                        <c:v>40633569.809902474</c:v>
                      </c:pt>
                      <c:pt idx="44">
                        <c:v>41034319.822981201</c:v>
                      </c:pt>
                      <c:pt idx="45">
                        <c:v>41469371.176670179</c:v>
                      </c:pt>
                      <c:pt idx="46">
                        <c:v>41816782.073684119</c:v>
                      </c:pt>
                      <c:pt idx="47">
                        <c:v>42229768.562363535</c:v>
                      </c:pt>
                      <c:pt idx="48">
                        <c:v>42451801.306059405</c:v>
                      </c:pt>
                      <c:pt idx="49">
                        <c:v>42679894.181137942</c:v>
                      </c:pt>
                      <c:pt idx="50">
                        <c:v>42709682.73375567</c:v>
                      </c:pt>
                      <c:pt idx="51">
                        <c:v>42835258.162098952</c:v>
                      </c:pt>
                      <c:pt idx="52">
                        <c:v>42944268.910056189</c:v>
                      </c:pt>
                      <c:pt idx="53">
                        <c:v>43116821.731709696</c:v>
                      </c:pt>
                      <c:pt idx="54">
                        <c:v>43280222.841077544</c:v>
                      </c:pt>
                      <c:pt idx="55">
                        <c:v>43391770.532818086</c:v>
                      </c:pt>
                      <c:pt idx="56">
                        <c:v>43495171.805508122</c:v>
                      </c:pt>
                      <c:pt idx="57">
                        <c:v>43549562.166918717</c:v>
                      </c:pt>
                      <c:pt idx="58">
                        <c:v>43578536.751035832</c:v>
                      </c:pt>
                      <c:pt idx="59">
                        <c:v>43636364.269523814</c:v>
                      </c:pt>
                      <c:pt idx="60">
                        <c:v>43665351.160262711</c:v>
                      </c:pt>
                      <c:pt idx="61">
                        <c:v>43668169.589751244</c:v>
                      </c:pt>
                      <c:pt idx="62">
                        <c:v>43670988.019239776</c:v>
                      </c:pt>
                      <c:pt idx="63">
                        <c:v>43635680.152325526</c:v>
                      </c:pt>
                      <c:pt idx="64">
                        <c:v>43526133.948406473</c:v>
                      </c:pt>
                      <c:pt idx="65">
                        <c:v>43430446.699279666</c:v>
                      </c:pt>
                      <c:pt idx="66">
                        <c:v>43335254.630195461</c:v>
                      </c:pt>
                      <c:pt idx="67">
                        <c:v>43202260.152340308</c:v>
                      </c:pt>
                      <c:pt idx="68">
                        <c:v>43008890.023381524</c:v>
                      </c:pt>
                      <c:pt idx="69">
                        <c:v>42870057.009342358</c:v>
                      </c:pt>
                      <c:pt idx="70">
                        <c:v>42746205.668260008</c:v>
                      </c:pt>
                      <c:pt idx="71">
                        <c:v>42473093.440669119</c:v>
                      </c:pt>
                      <c:pt idx="72">
                        <c:v>42624497.600444481</c:v>
                      </c:pt>
                      <c:pt idx="73">
                        <c:v>42654169.608965255</c:v>
                      </c:pt>
                      <c:pt idx="74">
                        <c:v>42678967.326121114</c:v>
                      </c:pt>
                      <c:pt idx="75">
                        <c:v>42628520.336427912</c:v>
                      </c:pt>
                      <c:pt idx="76">
                        <c:v>42753007.514451042</c:v>
                      </c:pt>
                      <c:pt idx="77">
                        <c:v>42490780.713878855</c:v>
                      </c:pt>
                      <c:pt idx="78">
                        <c:v>42419619.835434623</c:v>
                      </c:pt>
                      <c:pt idx="79">
                        <c:v>42383872.938645519</c:v>
                      </c:pt>
                      <c:pt idx="80">
                        <c:v>42439866.010597996</c:v>
                      </c:pt>
                      <c:pt idx="81">
                        <c:v>42492221.509752713</c:v>
                      </c:pt>
                      <c:pt idx="82">
                        <c:v>42523902.009891421</c:v>
                      </c:pt>
                      <c:pt idx="83">
                        <c:v>42546624.390260383</c:v>
                      </c:pt>
                      <c:pt idx="84">
                        <c:v>42538807.080339149</c:v>
                      </c:pt>
                      <c:pt idx="85">
                        <c:v>42512162.635366186</c:v>
                      </c:pt>
                      <c:pt idx="86">
                        <c:v>42485346.754753798</c:v>
                      </c:pt>
                      <c:pt idx="87">
                        <c:v>42452771.979883626</c:v>
                      </c:pt>
                      <c:pt idx="88">
                        <c:v>42348499.359252371</c:v>
                      </c:pt>
                      <c:pt idx="89">
                        <c:v>42291761.503247991</c:v>
                      </c:pt>
                      <c:pt idx="90">
                        <c:v>42237355.520402804</c:v>
                      </c:pt>
                      <c:pt idx="91">
                        <c:v>42186758.545994803</c:v>
                      </c:pt>
                      <c:pt idx="92">
                        <c:v>42094700.895718209</c:v>
                      </c:pt>
                      <c:pt idx="93">
                        <c:v>42138603.130961604</c:v>
                      </c:pt>
                      <c:pt idx="94">
                        <c:v>42201164.018250965</c:v>
                      </c:pt>
                      <c:pt idx="95">
                        <c:v>42290392.560639694</c:v>
                      </c:pt>
                      <c:pt idx="96">
                        <c:v>42331610.258252837</c:v>
                      </c:pt>
                      <c:pt idx="97">
                        <c:v>42440722.525008373</c:v>
                      </c:pt>
                      <c:pt idx="98">
                        <c:v>42485572.752005026</c:v>
                      </c:pt>
                      <c:pt idx="99">
                        <c:v>42475872.773396984</c:v>
                      </c:pt>
                      <c:pt idx="100">
                        <c:v>42445163.785448216</c:v>
                      </c:pt>
                      <c:pt idx="101">
                        <c:v>42478950.21522548</c:v>
                      </c:pt>
                      <c:pt idx="102">
                        <c:v>42519487.467391349</c:v>
                      </c:pt>
                      <c:pt idx="103">
                        <c:v>42562439.51489725</c:v>
                      </c:pt>
                      <c:pt idx="104">
                        <c:v>42593748.351334974</c:v>
                      </c:pt>
                      <c:pt idx="105">
                        <c:v>42619398.542014048</c:v>
                      </c:pt>
                      <c:pt idx="106">
                        <c:v>42630919.713141583</c:v>
                      </c:pt>
                      <c:pt idx="107">
                        <c:v>42636995.281439848</c:v>
                      </c:pt>
                      <c:pt idx="108">
                        <c:v>42641399.375253819</c:v>
                      </c:pt>
                      <c:pt idx="109">
                        <c:v>42640594.878218457</c:v>
                      </c:pt>
                      <c:pt idx="110">
                        <c:v>42637904.290273011</c:v>
                      </c:pt>
                      <c:pt idx="111">
                        <c:v>42632858.148928665</c:v>
                      </c:pt>
                      <c:pt idx="112">
                        <c:v>42626506.788024962</c:v>
                      </c:pt>
                      <c:pt idx="113">
                        <c:v>42617847.841099016</c:v>
                      </c:pt>
                      <c:pt idx="114">
                        <c:v>42624178.145336717</c:v>
                      </c:pt>
                      <c:pt idx="115">
                        <c:v>42633103.19564496</c:v>
                      </c:pt>
                      <c:pt idx="116">
                        <c:v>42652961.935146026</c:v>
                      </c:pt>
                      <c:pt idx="117">
                        <c:v>42680846.902779594</c:v>
                      </c:pt>
                      <c:pt idx="118">
                        <c:v>42710296.13557969</c:v>
                      </c:pt>
                      <c:pt idx="119">
                        <c:v>42729964.708065465</c:v>
                      </c:pt>
                      <c:pt idx="120">
                        <c:v>42744762.255469441</c:v>
                      </c:pt>
                      <c:pt idx="121">
                        <c:v>42749256.646752991</c:v>
                      </c:pt>
                      <c:pt idx="122">
                        <c:v>42756829.100317955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6-C237-4C8A-A0F4-F54F4DF91257}"/>
                  </c:ext>
                </c:extLst>
              </c15:ser>
            </c15:filteredLineSeries>
            <c15:filteredLineSeries>
              <c15:ser>
                <c:idx val="39"/>
                <c:order val="3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Data'!$AO$3</c15:sqref>
                        </c15:formulaRef>
                      </c:ext>
                    </c:extLst>
                    <c:strCache>
                      <c:ptCount val="1"/>
                      <c:pt idx="0">
                        <c:v>of Budget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Data'!$AO$5:$AO$169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65"/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-42775690</c:v>
                      </c:pt>
                      <c:pt idx="8">
                        <c:v>-42775690</c:v>
                      </c:pt>
                      <c:pt idx="9">
                        <c:v>-42177924.283031337</c:v>
                      </c:pt>
                      <c:pt idx="10">
                        <c:v>-28343645.822978862</c:v>
                      </c:pt>
                      <c:pt idx="11">
                        <c:v>-26792843.542604636</c:v>
                      </c:pt>
                      <c:pt idx="12">
                        <c:v>-25450851.811244667</c:v>
                      </c:pt>
                      <c:pt idx="13">
                        <c:v>-25450851.811244667</c:v>
                      </c:pt>
                      <c:pt idx="14">
                        <c:v>-25450851.811244667</c:v>
                      </c:pt>
                      <c:pt idx="15">
                        <c:v>-22695133.169526901</c:v>
                      </c:pt>
                      <c:pt idx="16">
                        <c:v>-20302673.878164522</c:v>
                      </c:pt>
                      <c:pt idx="17">
                        <c:v>-19273648.645386726</c:v>
                      </c:pt>
                      <c:pt idx="18">
                        <c:v>-19614004.714091718</c:v>
                      </c:pt>
                      <c:pt idx="19">
                        <c:v>-18286060.191298202</c:v>
                      </c:pt>
                      <c:pt idx="20">
                        <c:v>-18286060.191298202</c:v>
                      </c:pt>
                      <c:pt idx="21">
                        <c:v>-18286060.191298202</c:v>
                      </c:pt>
                      <c:pt idx="22">
                        <c:v>-17093011.859262865</c:v>
                      </c:pt>
                      <c:pt idx="23">
                        <c:v>-13801344.736329976</c:v>
                      </c:pt>
                      <c:pt idx="24">
                        <c:v>-15887785.399679665</c:v>
                      </c:pt>
                      <c:pt idx="25">
                        <c:v>-15038379.487248961</c:v>
                      </c:pt>
                      <c:pt idx="26">
                        <c:v>-12969530.238415278</c:v>
                      </c:pt>
                      <c:pt idx="27">
                        <c:v>-12969530.238415278</c:v>
                      </c:pt>
                      <c:pt idx="28">
                        <c:v>-12969530.238415278</c:v>
                      </c:pt>
                      <c:pt idx="29">
                        <c:v>-8460965.5917649567</c:v>
                      </c:pt>
                      <c:pt idx="30">
                        <c:v>-8452466.3325328082</c:v>
                      </c:pt>
                      <c:pt idx="31">
                        <c:v>-6291985.0298202112</c:v>
                      </c:pt>
                      <c:pt idx="32">
                        <c:v>-6089144.8587253392</c:v>
                      </c:pt>
                      <c:pt idx="33">
                        <c:v>-5042092.5148752108</c:v>
                      </c:pt>
                      <c:pt idx="34">
                        <c:v>-5042092.5148752108</c:v>
                      </c:pt>
                      <c:pt idx="35">
                        <c:v>-5042092.5148752108</c:v>
                      </c:pt>
                      <c:pt idx="36">
                        <c:v>-5037763.7865417898</c:v>
                      </c:pt>
                      <c:pt idx="37">
                        <c:v>-4680181.0401516706</c:v>
                      </c:pt>
                      <c:pt idx="38">
                        <c:v>-3846103.2501020059</c:v>
                      </c:pt>
                      <c:pt idx="39">
                        <c:v>-3196499.5329924449</c:v>
                      </c:pt>
                      <c:pt idx="40">
                        <c:v>-2117217.5356032178</c:v>
                      </c:pt>
                      <c:pt idx="41">
                        <c:v>-2117217.5356032178</c:v>
                      </c:pt>
                      <c:pt idx="42">
                        <c:v>-2117217.5356032178</c:v>
                      </c:pt>
                      <c:pt idx="43">
                        <c:v>-1162448.8106855303</c:v>
                      </c:pt>
                      <c:pt idx="44">
                        <c:v>-1192749.4675988033</c:v>
                      </c:pt>
                      <c:pt idx="45">
                        <c:v>58039.232841677964</c:v>
                      </c:pt>
                      <c:pt idx="46">
                        <c:v>-380163.0505335182</c:v>
                      </c:pt>
                      <c:pt idx="47">
                        <c:v>-52285.092206157744</c:v>
                      </c:pt>
                      <c:pt idx="48">
                        <c:v>-52285.092206157744</c:v>
                      </c:pt>
                      <c:pt idx="49">
                        <c:v>-52285.092206157744</c:v>
                      </c:pt>
                      <c:pt idx="50">
                        <c:v>206981.99593033642</c:v>
                      </c:pt>
                      <c:pt idx="51">
                        <c:v>247714.0911828801</c:v>
                      </c:pt>
                      <c:pt idx="52">
                        <c:v>492768.64758005738</c:v>
                      </c:pt>
                      <c:pt idx="53">
                        <c:v>810479.01606138051</c:v>
                      </c:pt>
                      <c:pt idx="54">
                        <c:v>764720.45463304967</c:v>
                      </c:pt>
                      <c:pt idx="55">
                        <c:v>764720.45463304967</c:v>
                      </c:pt>
                      <c:pt idx="56">
                        <c:v>764720.45463304967</c:v>
                      </c:pt>
                      <c:pt idx="57">
                        <c:v>764720.45463304967</c:v>
                      </c:pt>
                      <c:pt idx="58">
                        <c:v>955351.93664697558</c:v>
                      </c:pt>
                      <c:pt idx="59">
                        <c:v>1053858.047072947</c:v>
                      </c:pt>
                      <c:pt idx="60">
                        <c:v>909654.90832751244</c:v>
                      </c:pt>
                      <c:pt idx="61">
                        <c:v>778812.60207572579</c:v>
                      </c:pt>
                      <c:pt idx="62">
                        <c:v>778812.60207572579</c:v>
                      </c:pt>
                      <c:pt idx="63">
                        <c:v>778812.60207572579</c:v>
                      </c:pt>
                      <c:pt idx="64">
                        <c:v>506127.02747765929</c:v>
                      </c:pt>
                      <c:pt idx="65">
                        <c:v>431218.66269351542</c:v>
                      </c:pt>
                      <c:pt idx="66">
                        <c:v>302852.25665466487</c:v>
                      </c:pt>
                      <c:pt idx="67">
                        <c:v>113840.21279998869</c:v>
                      </c:pt>
                      <c:pt idx="68">
                        <c:v>-188038.04271820188</c:v>
                      </c:pt>
                      <c:pt idx="69">
                        <c:v>-188038.04271820188</c:v>
                      </c:pt>
                      <c:pt idx="70">
                        <c:v>-188038.04271820188</c:v>
                      </c:pt>
                      <c:pt idx="71">
                        <c:v>-1062708.8812997863</c:v>
                      </c:pt>
                      <c:pt idx="72">
                        <c:v>870861.01167678088</c:v>
                      </c:pt>
                      <c:pt idx="73">
                        <c:v>-39678.000114306808</c:v>
                      </c:pt>
                      <c:pt idx="74">
                        <c:v>-64049.456938937306</c:v>
                      </c:pt>
                      <c:pt idx="75">
                        <c:v>-440272.99118416011</c:v>
                      </c:pt>
                      <c:pt idx="76">
                        <c:v>-440272.99118416011</c:v>
                      </c:pt>
                      <c:pt idx="77">
                        <c:v>-440272.99118416011</c:v>
                      </c:pt>
                      <c:pt idx="78">
                        <c:v>-395482.39233548194</c:v>
                      </c:pt>
                      <c:pt idx="79">
                        <c:v>-242783.94088444114</c:v>
                      </c:pt>
                      <c:pt idx="80">
                        <c:v>-160307.63142178208</c:v>
                      </c:pt>
                      <c:pt idx="81">
                        <c:v>-178495.49541055411</c:v>
                      </c:pt>
                      <c:pt idx="82">
                        <c:v>-281870.49049063772</c:v>
                      </c:pt>
                      <c:pt idx="83">
                        <c:v>-281870.49049063772</c:v>
                      </c:pt>
                      <c:pt idx="84">
                        <c:v>-281870.49049063772</c:v>
                      </c:pt>
                      <c:pt idx="85">
                        <c:v>-293529.85628661513</c:v>
                      </c:pt>
                      <c:pt idx="86">
                        <c:v>-312574.89847249538</c:v>
                      </c:pt>
                      <c:pt idx="87">
                        <c:v>-444744.36484146863</c:v>
                      </c:pt>
                      <c:pt idx="88">
                        <c:v>-803233.59364695102</c:v>
                      </c:pt>
                      <c:pt idx="89">
                        <c:v>-565559.77051251382</c:v>
                      </c:pt>
                      <c:pt idx="90">
                        <c:v>-565559.77051251382</c:v>
                      </c:pt>
                      <c:pt idx="91">
                        <c:v>-565559.77051251382</c:v>
                      </c:pt>
                      <c:pt idx="92">
                        <c:v>-905032.6162244454</c:v>
                      </c:pt>
                      <c:pt idx="93">
                        <c:v>-583722.41743002087</c:v>
                      </c:pt>
                      <c:pt idx="94">
                        <c:v>-252755.33406567574</c:v>
                      </c:pt>
                      <c:pt idx="95">
                        <c:v>-119417.05856890231</c:v>
                      </c:pt>
                      <c:pt idx="96">
                        <c:v>-359471.28244677186</c:v>
                      </c:pt>
                      <c:pt idx="97">
                        <c:v>-359471.28244677186</c:v>
                      </c:pt>
                      <c:pt idx="98">
                        <c:v>-359471.28244677186</c:v>
                      </c:pt>
                      <c:pt idx="99">
                        <c:v>-301255.22710587829</c:v>
                      </c:pt>
                      <c:pt idx="100">
                        <c:v>-272961.99831269681</c:v>
                      </c:pt>
                      <c:pt idx="101">
                        <c:v>-190539.13356047869</c:v>
                      </c:pt>
                      <c:pt idx="102">
                        <c:v>-156785.02161739767</c:v>
                      </c:pt>
                      <c:pt idx="103">
                        <c:v>-144711.04491729289</c:v>
                      </c:pt>
                      <c:pt idx="104">
                        <c:v>-144711.04491729289</c:v>
                      </c:pt>
                      <c:pt idx="105">
                        <c:v>-144711.04491729289</c:v>
                      </c:pt>
                      <c:pt idx="106">
                        <c:v>-132933.27792282403</c:v>
                      </c:pt>
                      <c:pt idx="107">
                        <c:v>-126407.18012604117</c:v>
                      </c:pt>
                      <c:pt idx="108">
                        <c:v>-122690.57584746182</c:v>
                      </c:pt>
                      <c:pt idx="109">
                        <c:v>-148733.53009407222</c:v>
                      </c:pt>
                      <c:pt idx="110">
                        <c:v>-158163.9846445471</c:v>
                      </c:pt>
                      <c:pt idx="111">
                        <c:v>-158163.9846445471</c:v>
                      </c:pt>
                      <c:pt idx="112">
                        <c:v>-158163.9846445471</c:v>
                      </c:pt>
                      <c:pt idx="113">
                        <c:v>-165985.31047720462</c:v>
                      </c:pt>
                      <c:pt idx="114">
                        <c:v>-117082.00890555233</c:v>
                      </c:pt>
                      <c:pt idx="115">
                        <c:v>-113538.73310334235</c:v>
                      </c:pt>
                      <c:pt idx="116">
                        <c:v>-58870.287139199674</c:v>
                      </c:pt>
                      <c:pt idx="117">
                        <c:v>-18739.146476715803</c:v>
                      </c:pt>
                      <c:pt idx="118">
                        <c:v>-18739.146476715803</c:v>
                      </c:pt>
                      <c:pt idx="119">
                        <c:v>-18739.146476715803</c:v>
                      </c:pt>
                      <c:pt idx="120">
                        <c:v>-39550.996083423495</c:v>
                      </c:pt>
                      <c:pt idx="121">
                        <c:v>-36398.330721482635</c:v>
                      </c:pt>
                      <c:pt idx="122">
                        <c:v>19123.121348112822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7-C237-4C8A-A0F4-F54F4DF91257}"/>
                  </c:ext>
                </c:extLst>
              </c15:ser>
            </c15:filteredLineSeries>
            <c15:filteredLineSeries>
              <c15:ser>
                <c:idx val="40"/>
                <c:order val="4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Data'!$AP$3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Data'!$AP$5:$AP$169</c15:sqref>
                        </c15:formulaRef>
                      </c:ext>
                    </c:extLst>
                    <c:numCache>
                      <c:formatCode>General</c:formatCode>
                      <c:ptCount val="165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8-C237-4C8A-A0F4-F54F4DF91257}"/>
                  </c:ext>
                </c:extLst>
              </c15:ser>
            </c15:filteredLineSeries>
            <c15:filteredLineSeries>
              <c15:ser>
                <c:idx val="41"/>
                <c:order val="4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Data'!$AR$3</c15:sqref>
                        </c15:formulaRef>
                      </c:ext>
                    </c:extLst>
                    <c:strCache>
                      <c:ptCount val="1"/>
                      <c:pt idx="0">
                        <c:v>Variance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Data'!$AR$5:$AR$169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65"/>
                      <c:pt idx="5">
                        <c:v>0</c:v>
                      </c:pt>
                      <c:pt idx="6">
                        <c:v>0</c:v>
                      </c:pt>
                      <c:pt idx="7">
                        <c:v>-21270423.000613827</c:v>
                      </c:pt>
                      <c:pt idx="8">
                        <c:v>-21270423.000613827</c:v>
                      </c:pt>
                      <c:pt idx="9">
                        <c:v>-21527612.764752962</c:v>
                      </c:pt>
                      <c:pt idx="10">
                        <c:v>-14111417.397932842</c:v>
                      </c:pt>
                      <c:pt idx="11">
                        <c:v>-12991340.107310681</c:v>
                      </c:pt>
                      <c:pt idx="12">
                        <c:v>-12410039.488303043</c:v>
                      </c:pt>
                      <c:pt idx="13">
                        <c:v>-12505363.444764815</c:v>
                      </c:pt>
                      <c:pt idx="14">
                        <c:v>-12505363.444764815</c:v>
                      </c:pt>
                      <c:pt idx="15">
                        <c:v>-10993049.50723988</c:v>
                      </c:pt>
                      <c:pt idx="16">
                        <c:v>-9886553.8609667085</c:v>
                      </c:pt>
                      <c:pt idx="17">
                        <c:v>-9354959.0027640648</c:v>
                      </c:pt>
                      <c:pt idx="18">
                        <c:v>-9609887.8607768156</c:v>
                      </c:pt>
                      <c:pt idx="19">
                        <c:v>-8808779.3116474599</c:v>
                      </c:pt>
                      <c:pt idx="20">
                        <c:v>-8879370.5820124634</c:v>
                      </c:pt>
                      <c:pt idx="21">
                        <c:v>-8879370.5820124634</c:v>
                      </c:pt>
                      <c:pt idx="22">
                        <c:v>-8145353.8078557272</c:v>
                      </c:pt>
                      <c:pt idx="23">
                        <c:v>-6377441.9858386796</c:v>
                      </c:pt>
                      <c:pt idx="24">
                        <c:v>-7739856.525322495</c:v>
                      </c:pt>
                      <c:pt idx="25">
                        <c:v>-7551799.922687551</c:v>
                      </c:pt>
                      <c:pt idx="26">
                        <c:v>-6479597.1231906712</c:v>
                      </c:pt>
                      <c:pt idx="27">
                        <c:v>-6550190.6902318522</c:v>
                      </c:pt>
                      <c:pt idx="28">
                        <c:v>-6550190.6902318522</c:v>
                      </c:pt>
                      <c:pt idx="29">
                        <c:v>-4163532.6071776561</c:v>
                      </c:pt>
                      <c:pt idx="30">
                        <c:v>-4179858.4702914171</c:v>
                      </c:pt>
                      <c:pt idx="31">
                        <c:v>-3065385.0944088548</c:v>
                      </c:pt>
                      <c:pt idx="32">
                        <c:v>-2947515.8319167271</c:v>
                      </c:pt>
                      <c:pt idx="33">
                        <c:v>-2206977.1649826691</c:v>
                      </c:pt>
                      <c:pt idx="34">
                        <c:v>-2298343.4605384059</c:v>
                      </c:pt>
                      <c:pt idx="35">
                        <c:v>-2298343.4605384059</c:v>
                      </c:pt>
                      <c:pt idx="36">
                        <c:v>-2224473.7163349986</c:v>
                      </c:pt>
                      <c:pt idx="37">
                        <c:v>-2183080.793252293</c:v>
                      </c:pt>
                      <c:pt idx="38">
                        <c:v>-1826371.2727816552</c:v>
                      </c:pt>
                      <c:pt idx="39">
                        <c:v>-1534498.5253378749</c:v>
                      </c:pt>
                      <c:pt idx="40">
                        <c:v>-880607.10653481632</c:v>
                      </c:pt>
                      <c:pt idx="41">
                        <c:v>-997078.42115065083</c:v>
                      </c:pt>
                      <c:pt idx="42">
                        <c:v>-997078.42115065083</c:v>
                      </c:pt>
                      <c:pt idx="43">
                        <c:v>-413009.03739345446</c:v>
                      </c:pt>
                      <c:pt idx="44">
                        <c:v>-530684.96288342029</c:v>
                      </c:pt>
                      <c:pt idx="45">
                        <c:v>95503.459286589175</c:v>
                      </c:pt>
                      <c:pt idx="46">
                        <c:v>-71660.982369560748</c:v>
                      </c:pt>
                      <c:pt idx="47">
                        <c:v>39959.743308000267</c:v>
                      </c:pt>
                      <c:pt idx="48">
                        <c:v>-9500.3630348183215</c:v>
                      </c:pt>
                      <c:pt idx="49">
                        <c:v>-9500.3630348183215</c:v>
                      </c:pt>
                      <c:pt idx="50">
                        <c:v>210778.57170129567</c:v>
                      </c:pt>
                      <c:pt idx="51">
                        <c:v>131800.4700826183</c:v>
                      </c:pt>
                      <c:pt idx="52">
                        <c:v>76204.40981066227</c:v>
                      </c:pt>
                      <c:pt idx="53">
                        <c:v>208944.43691975623</c:v>
                      </c:pt>
                      <c:pt idx="54">
                        <c:v>297249.25696150213</c:v>
                      </c:pt>
                      <c:pt idx="55">
                        <c:v>326606.26181073859</c:v>
                      </c:pt>
                      <c:pt idx="56">
                        <c:v>326606.26181073859</c:v>
                      </c:pt>
                      <c:pt idx="57">
                        <c:v>326606.26181073859</c:v>
                      </c:pt>
                      <c:pt idx="58">
                        <c:v>367715.89274896309</c:v>
                      </c:pt>
                      <c:pt idx="59">
                        <c:v>366858.18656206131</c:v>
                      </c:pt>
                      <c:pt idx="60">
                        <c:v>340657.7725094445</c:v>
                      </c:pt>
                      <c:pt idx="61">
                        <c:v>324996.71154502034</c:v>
                      </c:pt>
                      <c:pt idx="62">
                        <c:v>320174.49589960277</c:v>
                      </c:pt>
                      <c:pt idx="63">
                        <c:v>320174.49589960277</c:v>
                      </c:pt>
                      <c:pt idx="64">
                        <c:v>133012.01123252884</c:v>
                      </c:pt>
                      <c:pt idx="65">
                        <c:v>42306.866138648242</c:v>
                      </c:pt>
                      <c:pt idx="66">
                        <c:v>-20697.401250939816</c:v>
                      </c:pt>
                      <c:pt idx="67">
                        <c:v>-55166.552909985185</c:v>
                      </c:pt>
                      <c:pt idx="68">
                        <c:v>-163399.77107504383</c:v>
                      </c:pt>
                      <c:pt idx="69">
                        <c:v>-114751.08571830764</c:v>
                      </c:pt>
                      <c:pt idx="70">
                        <c:v>-114751.08571830764</c:v>
                      </c:pt>
                      <c:pt idx="71">
                        <c:v>-880520.64752203971</c:v>
                      </c:pt>
                      <c:pt idx="72">
                        <c:v>363964.51379538327</c:v>
                      </c:pt>
                      <c:pt idx="73">
                        <c:v>-269291.89437342435</c:v>
                      </c:pt>
                      <c:pt idx="74">
                        <c:v>382477.30676884577</c:v>
                      </c:pt>
                      <c:pt idx="75">
                        <c:v>-95253.756085235626</c:v>
                      </c:pt>
                      <c:pt idx="76">
                        <c:v>-96504.935633737594</c:v>
                      </c:pt>
                      <c:pt idx="77">
                        <c:v>-96504.935633737594</c:v>
                      </c:pt>
                      <c:pt idx="78">
                        <c:v>-53776.174981325865</c:v>
                      </c:pt>
                      <c:pt idx="79">
                        <c:v>49976.356715466827</c:v>
                      </c:pt>
                      <c:pt idx="80">
                        <c:v>81114.365065924823</c:v>
                      </c:pt>
                      <c:pt idx="81">
                        <c:v>49574.366352975368</c:v>
                      </c:pt>
                      <c:pt idx="82">
                        <c:v>-770.86995337158442</c:v>
                      </c:pt>
                      <c:pt idx="83">
                        <c:v>12397.412353154272</c:v>
                      </c:pt>
                      <c:pt idx="84">
                        <c:v>12397.412353154272</c:v>
                      </c:pt>
                      <c:pt idx="85">
                        <c:v>6567.729455165565</c:v>
                      </c:pt>
                      <c:pt idx="86">
                        <c:v>-4295.3263737931848</c:v>
                      </c:pt>
                      <c:pt idx="87">
                        <c:v>-48887.228299610317</c:v>
                      </c:pt>
                      <c:pt idx="88">
                        <c:v>-225450.80611674488</c:v>
                      </c:pt>
                      <c:pt idx="89">
                        <c:v>19744.544270932674</c:v>
                      </c:pt>
                      <c:pt idx="90">
                        <c:v>203246.63868999854</c:v>
                      </c:pt>
                      <c:pt idx="91">
                        <c:v>203246.63868999854</c:v>
                      </c:pt>
                      <c:pt idx="92">
                        <c:v>-134147.60725101456</c:v>
                      </c:pt>
                      <c:pt idx="93">
                        <c:v>6096.6297270096838</c:v>
                      </c:pt>
                      <c:pt idx="94">
                        <c:v>337733.70404021442</c:v>
                      </c:pt>
                      <c:pt idx="95">
                        <c:v>404146.16920700669</c:v>
                      </c:pt>
                      <c:pt idx="96">
                        <c:v>154022.35270475969</c:v>
                      </c:pt>
                      <c:pt idx="97">
                        <c:v>158726.58866105974</c:v>
                      </c:pt>
                      <c:pt idx="98">
                        <c:v>158726.58866105974</c:v>
                      </c:pt>
                      <c:pt idx="99">
                        <c:v>187834.69104849175</c:v>
                      </c:pt>
                      <c:pt idx="100">
                        <c:v>201236.4216739051</c:v>
                      </c:pt>
                      <c:pt idx="101">
                        <c:v>249695.40326728672</c:v>
                      </c:pt>
                      <c:pt idx="102">
                        <c:v>280742.86376907676</c:v>
                      </c:pt>
                      <c:pt idx="103">
                        <c:v>300081.63571331277</c:v>
                      </c:pt>
                      <c:pt idx="104">
                        <c:v>300517.98464975506</c:v>
                      </c:pt>
                      <c:pt idx="105">
                        <c:v>300517.98464975506</c:v>
                      </c:pt>
                      <c:pt idx="106">
                        <c:v>288818.68358502537</c:v>
                      </c:pt>
                      <c:pt idx="107">
                        <c:v>296779.77218788862</c:v>
                      </c:pt>
                      <c:pt idx="108">
                        <c:v>298655.42539706081</c:v>
                      </c:pt>
                      <c:pt idx="109">
                        <c:v>289950.90306000412</c:v>
                      </c:pt>
                      <c:pt idx="110">
                        <c:v>265636.49948667362</c:v>
                      </c:pt>
                      <c:pt idx="111">
                        <c:v>265636.49948667362</c:v>
                      </c:pt>
                      <c:pt idx="112">
                        <c:v>265636.49948667362</c:v>
                      </c:pt>
                      <c:pt idx="113">
                        <c:v>258148.71981804445</c:v>
                      </c:pt>
                      <c:pt idx="114">
                        <c:v>280735.96390321478</c:v>
                      </c:pt>
                      <c:pt idx="115">
                        <c:v>281773.8935396485</c:v>
                      </c:pt>
                      <c:pt idx="116">
                        <c:v>316829.13348874822</c:v>
                      </c:pt>
                      <c:pt idx="117">
                        <c:v>286763.12305539846</c:v>
                      </c:pt>
                      <c:pt idx="118">
                        <c:v>288383.83144991472</c:v>
                      </c:pt>
                      <c:pt idx="119">
                        <c:v>288383.83144991472</c:v>
                      </c:pt>
                      <c:pt idx="120">
                        <c:v>276792.51146369427</c:v>
                      </c:pt>
                      <c:pt idx="121">
                        <c:v>240046.88025374338</c:v>
                      </c:pt>
                      <c:pt idx="122">
                        <c:v>265063.69845984131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9-C237-4C8A-A0F4-F54F4DF9125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9"/>
          <c:order val="29"/>
          <c:tx>
            <c:strRef>
              <c:f>'Days Before Start Data'!$AE$3</c:f>
              <c:strCache>
                <c:ptCount val="1"/>
                <c:pt idx="0">
                  <c:v>% Change In Cumuative Avg/Assessed Student - RIGHT AXIS</c:v>
                </c:pt>
              </c:strCache>
            </c:strRef>
          </c:tx>
          <c:spPr>
            <a:ln w="22225" cap="rnd">
              <a:solidFill>
                <a:srgbClr val="92D050">
                  <a:alpha val="67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'Days Before Start Data'!$A$4:$A$174</c:f>
              <c:numCache>
                <c:formatCode>m/d/yyyy</c:formatCode>
                <c:ptCount val="171"/>
                <c:pt idx="8">
                  <c:v>45123</c:v>
                </c:pt>
                <c:pt idx="9">
                  <c:v>45124</c:v>
                </c:pt>
                <c:pt idx="10">
                  <c:v>45125</c:v>
                </c:pt>
                <c:pt idx="11">
                  <c:v>45126</c:v>
                </c:pt>
                <c:pt idx="12">
                  <c:v>45127</c:v>
                </c:pt>
                <c:pt idx="13">
                  <c:v>45128</c:v>
                </c:pt>
                <c:pt idx="14">
                  <c:v>45129</c:v>
                </c:pt>
                <c:pt idx="15">
                  <c:v>45130</c:v>
                </c:pt>
                <c:pt idx="16">
                  <c:v>45131</c:v>
                </c:pt>
                <c:pt idx="17">
                  <c:v>45132</c:v>
                </c:pt>
                <c:pt idx="18">
                  <c:v>45133</c:v>
                </c:pt>
                <c:pt idx="19">
                  <c:v>45134</c:v>
                </c:pt>
                <c:pt idx="20">
                  <c:v>45135</c:v>
                </c:pt>
                <c:pt idx="21">
                  <c:v>45136</c:v>
                </c:pt>
                <c:pt idx="22">
                  <c:v>45137</c:v>
                </c:pt>
                <c:pt idx="23">
                  <c:v>45138</c:v>
                </c:pt>
                <c:pt idx="24">
                  <c:v>45139</c:v>
                </c:pt>
                <c:pt idx="25">
                  <c:v>45140</c:v>
                </c:pt>
                <c:pt idx="26">
                  <c:v>45141</c:v>
                </c:pt>
                <c:pt idx="27">
                  <c:v>45142</c:v>
                </c:pt>
                <c:pt idx="28">
                  <c:v>45143</c:v>
                </c:pt>
                <c:pt idx="29">
                  <c:v>45144</c:v>
                </c:pt>
                <c:pt idx="30">
                  <c:v>45145</c:v>
                </c:pt>
                <c:pt idx="31">
                  <c:v>45146</c:v>
                </c:pt>
                <c:pt idx="32">
                  <c:v>45147</c:v>
                </c:pt>
                <c:pt idx="33">
                  <c:v>45148</c:v>
                </c:pt>
                <c:pt idx="34">
                  <c:v>45149</c:v>
                </c:pt>
                <c:pt idx="35">
                  <c:v>45150</c:v>
                </c:pt>
                <c:pt idx="36">
                  <c:v>45151</c:v>
                </c:pt>
                <c:pt idx="37">
                  <c:v>45152</c:v>
                </c:pt>
                <c:pt idx="38">
                  <c:v>45153</c:v>
                </c:pt>
                <c:pt idx="39">
                  <c:v>45154</c:v>
                </c:pt>
                <c:pt idx="40">
                  <c:v>45155</c:v>
                </c:pt>
                <c:pt idx="41">
                  <c:v>45156</c:v>
                </c:pt>
                <c:pt idx="42">
                  <c:v>45157</c:v>
                </c:pt>
                <c:pt idx="43">
                  <c:v>45158</c:v>
                </c:pt>
                <c:pt idx="44">
                  <c:v>45159</c:v>
                </c:pt>
                <c:pt idx="45">
                  <c:v>45160</c:v>
                </c:pt>
                <c:pt idx="46">
                  <c:v>45161</c:v>
                </c:pt>
                <c:pt idx="47">
                  <c:v>45162</c:v>
                </c:pt>
                <c:pt idx="48">
                  <c:v>45163</c:v>
                </c:pt>
                <c:pt idx="49">
                  <c:v>45164</c:v>
                </c:pt>
                <c:pt idx="50">
                  <c:v>45165</c:v>
                </c:pt>
                <c:pt idx="51">
                  <c:v>45166</c:v>
                </c:pt>
                <c:pt idx="52">
                  <c:v>45167</c:v>
                </c:pt>
                <c:pt idx="53">
                  <c:v>45168</c:v>
                </c:pt>
                <c:pt idx="54">
                  <c:v>45169</c:v>
                </c:pt>
                <c:pt idx="55">
                  <c:v>45170</c:v>
                </c:pt>
                <c:pt idx="56">
                  <c:v>45171</c:v>
                </c:pt>
                <c:pt idx="57">
                  <c:v>45172</c:v>
                </c:pt>
                <c:pt idx="58">
                  <c:v>45173</c:v>
                </c:pt>
                <c:pt idx="59">
                  <c:v>45174</c:v>
                </c:pt>
                <c:pt idx="60">
                  <c:v>45175</c:v>
                </c:pt>
                <c:pt idx="61">
                  <c:v>45176</c:v>
                </c:pt>
                <c:pt idx="62">
                  <c:v>45177</c:v>
                </c:pt>
                <c:pt idx="63">
                  <c:v>45178</c:v>
                </c:pt>
                <c:pt idx="64">
                  <c:v>45179</c:v>
                </c:pt>
                <c:pt idx="65">
                  <c:v>45180</c:v>
                </c:pt>
                <c:pt idx="66">
                  <c:v>45181</c:v>
                </c:pt>
                <c:pt idx="67">
                  <c:v>45182</c:v>
                </c:pt>
                <c:pt idx="68">
                  <c:v>45183</c:v>
                </c:pt>
                <c:pt idx="69">
                  <c:v>45184</c:v>
                </c:pt>
                <c:pt idx="70">
                  <c:v>45185</c:v>
                </c:pt>
                <c:pt idx="71">
                  <c:v>45186</c:v>
                </c:pt>
                <c:pt idx="72">
                  <c:v>45187</c:v>
                </c:pt>
                <c:pt idx="73">
                  <c:v>45188</c:v>
                </c:pt>
                <c:pt idx="74">
                  <c:v>45189</c:v>
                </c:pt>
                <c:pt idx="75">
                  <c:v>45190</c:v>
                </c:pt>
                <c:pt idx="76">
                  <c:v>45191</c:v>
                </c:pt>
                <c:pt idx="77">
                  <c:v>45192</c:v>
                </c:pt>
                <c:pt idx="78">
                  <c:v>45193</c:v>
                </c:pt>
                <c:pt idx="79">
                  <c:v>45194</c:v>
                </c:pt>
                <c:pt idx="80">
                  <c:v>45195</c:v>
                </c:pt>
                <c:pt idx="81">
                  <c:v>45196</c:v>
                </c:pt>
                <c:pt idx="82">
                  <c:v>45197</c:v>
                </c:pt>
                <c:pt idx="83">
                  <c:v>45198</c:v>
                </c:pt>
                <c:pt idx="84">
                  <c:v>45199</c:v>
                </c:pt>
                <c:pt idx="85">
                  <c:v>45200</c:v>
                </c:pt>
                <c:pt idx="86">
                  <c:v>45201</c:v>
                </c:pt>
                <c:pt idx="87">
                  <c:v>45202</c:v>
                </c:pt>
                <c:pt idx="88">
                  <c:v>45203</c:v>
                </c:pt>
                <c:pt idx="89">
                  <c:v>45204</c:v>
                </c:pt>
                <c:pt idx="90">
                  <c:v>45205</c:v>
                </c:pt>
                <c:pt idx="91">
                  <c:v>45206</c:v>
                </c:pt>
                <c:pt idx="92">
                  <c:v>45207</c:v>
                </c:pt>
                <c:pt idx="93">
                  <c:v>45208</c:v>
                </c:pt>
                <c:pt idx="94">
                  <c:v>45209</c:v>
                </c:pt>
                <c:pt idx="95">
                  <c:v>45210</c:v>
                </c:pt>
                <c:pt idx="96">
                  <c:v>45211</c:v>
                </c:pt>
                <c:pt idx="97">
                  <c:v>45212</c:v>
                </c:pt>
                <c:pt idx="98">
                  <c:v>45213</c:v>
                </c:pt>
                <c:pt idx="99">
                  <c:v>45214</c:v>
                </c:pt>
                <c:pt idx="100">
                  <c:v>45215</c:v>
                </c:pt>
                <c:pt idx="101">
                  <c:v>45216</c:v>
                </c:pt>
                <c:pt idx="102">
                  <c:v>45217</c:v>
                </c:pt>
                <c:pt idx="103">
                  <c:v>45218</c:v>
                </c:pt>
                <c:pt idx="104">
                  <c:v>45219</c:v>
                </c:pt>
                <c:pt idx="105">
                  <c:v>45220</c:v>
                </c:pt>
                <c:pt idx="106">
                  <c:v>45221</c:v>
                </c:pt>
                <c:pt idx="107">
                  <c:v>45222</c:v>
                </c:pt>
                <c:pt idx="108">
                  <c:v>45223</c:v>
                </c:pt>
                <c:pt idx="109">
                  <c:v>45224</c:v>
                </c:pt>
                <c:pt idx="110">
                  <c:v>45225</c:v>
                </c:pt>
                <c:pt idx="111">
                  <c:v>45226</c:v>
                </c:pt>
                <c:pt idx="112">
                  <c:v>45227</c:v>
                </c:pt>
                <c:pt idx="113">
                  <c:v>45228</c:v>
                </c:pt>
                <c:pt idx="114">
                  <c:v>45229</c:v>
                </c:pt>
                <c:pt idx="115">
                  <c:v>45230</c:v>
                </c:pt>
                <c:pt idx="116">
                  <c:v>45231</c:v>
                </c:pt>
                <c:pt idx="117">
                  <c:v>45232</c:v>
                </c:pt>
                <c:pt idx="118">
                  <c:v>45233</c:v>
                </c:pt>
                <c:pt idx="119">
                  <c:v>45234</c:v>
                </c:pt>
                <c:pt idx="120">
                  <c:v>45235</c:v>
                </c:pt>
                <c:pt idx="121">
                  <c:v>45236</c:v>
                </c:pt>
                <c:pt idx="122">
                  <c:v>45237</c:v>
                </c:pt>
                <c:pt idx="123">
                  <c:v>45238</c:v>
                </c:pt>
              </c:numCache>
            </c:numRef>
          </c:cat>
          <c:val>
            <c:numRef>
              <c:f>'Days Before Start Data'!$AE$4:$AE$174</c:f>
              <c:numCache>
                <c:formatCode>0.0%</c:formatCode>
                <c:ptCount val="171"/>
                <c:pt idx="8">
                  <c:v>9.0517005563208963E-2</c:v>
                </c:pt>
                <c:pt idx="9">
                  <c:v>5.8439738826733256E-2</c:v>
                </c:pt>
                <c:pt idx="10">
                  <c:v>2.2930122392935015E-2</c:v>
                </c:pt>
                <c:pt idx="11">
                  <c:v>4.2287878003678836E-2</c:v>
                </c:pt>
                <c:pt idx="12">
                  <c:v>6.2415597347942553E-2</c:v>
                </c:pt>
                <c:pt idx="13">
                  <c:v>6.1202272025961735E-2</c:v>
                </c:pt>
                <c:pt idx="14">
                  <c:v>6.1202272025961735E-2</c:v>
                </c:pt>
                <c:pt idx="15">
                  <c:v>6.1202272025961735E-2</c:v>
                </c:pt>
                <c:pt idx="16">
                  <c:v>6.1929279215376276E-2</c:v>
                </c:pt>
                <c:pt idx="17">
                  <c:v>5.7813247152438629E-2</c:v>
                </c:pt>
                <c:pt idx="18">
                  <c:v>6.0925847015683265E-2</c:v>
                </c:pt>
                <c:pt idx="19">
                  <c:v>6.0756234151362332E-2</c:v>
                </c:pt>
                <c:pt idx="20">
                  <c:v>6.4121110960908778E-2</c:v>
                </c:pt>
                <c:pt idx="21">
                  <c:v>6.4121110960908778E-2</c:v>
                </c:pt>
                <c:pt idx="22">
                  <c:v>6.4121110960908778E-2</c:v>
                </c:pt>
                <c:pt idx="23">
                  <c:v>6.9987854524938387E-2</c:v>
                </c:pt>
                <c:pt idx="24">
                  <c:v>6.0952891196141668E-2</c:v>
                </c:pt>
                <c:pt idx="25">
                  <c:v>6.0249499145397012E-2</c:v>
                </c:pt>
                <c:pt idx="26">
                  <c:v>4.6342120489158534E-2</c:v>
                </c:pt>
                <c:pt idx="27">
                  <c:v>5.6184784208216598E-2</c:v>
                </c:pt>
                <c:pt idx="28">
                  <c:v>5.6184784208216598E-2</c:v>
                </c:pt>
                <c:pt idx="29">
                  <c:v>5.6184784208216598E-2</c:v>
                </c:pt>
                <c:pt idx="30">
                  <c:v>7.0437971521648546E-2</c:v>
                </c:pt>
                <c:pt idx="31">
                  <c:v>6.74109167777317E-2</c:v>
                </c:pt>
                <c:pt idx="32">
                  <c:v>6.7311417294852793E-2</c:v>
                </c:pt>
                <c:pt idx="33">
                  <c:v>6.7638729698195954E-2</c:v>
                </c:pt>
                <c:pt idx="34">
                  <c:v>8.0688276248421342E-2</c:v>
                </c:pt>
                <c:pt idx="35">
                  <c:v>8.0688276248421342E-2</c:v>
                </c:pt>
                <c:pt idx="36">
                  <c:v>8.0688276248421342E-2</c:v>
                </c:pt>
                <c:pt idx="37">
                  <c:v>7.5123106999986033E-2</c:v>
                </c:pt>
                <c:pt idx="38">
                  <c:v>7.0207191731599616E-2</c:v>
                </c:pt>
                <c:pt idx="39">
                  <c:v>6.4658618535305079E-2</c:v>
                </c:pt>
                <c:pt idx="40">
                  <c:v>6.5017573925287842E-2</c:v>
                </c:pt>
                <c:pt idx="41">
                  <c:v>6.4559073730034111E-2</c:v>
                </c:pt>
                <c:pt idx="42">
                  <c:v>6.4559073730034111E-2</c:v>
                </c:pt>
                <c:pt idx="43">
                  <c:v>6.4559073730034111E-2</c:v>
                </c:pt>
                <c:pt idx="44">
                  <c:v>6.5129514797913179E-2</c:v>
                </c:pt>
                <c:pt idx="45">
                  <c:v>6.564444991566365E-2</c:v>
                </c:pt>
                <c:pt idx="46">
                  <c:v>6.9473081198029307E-2</c:v>
                </c:pt>
                <c:pt idx="47">
                  <c:v>6.8597242579635953E-2</c:v>
                </c:pt>
                <c:pt idx="48">
                  <c:v>7.1336580317475917E-2</c:v>
                </c:pt>
                <c:pt idx="49">
                  <c:v>7.1336580317475917E-2</c:v>
                </c:pt>
                <c:pt idx="50">
                  <c:v>7.1336580317475917E-2</c:v>
                </c:pt>
                <c:pt idx="51">
                  <c:v>7.5250868929841008E-2</c:v>
                </c:pt>
                <c:pt idx="52">
                  <c:v>7.3885511213969357E-2</c:v>
                </c:pt>
                <c:pt idx="53">
                  <c:v>7.0295102144150023E-2</c:v>
                </c:pt>
                <c:pt idx="54">
                  <c:v>7.1207942057056384E-2</c:v>
                </c:pt>
                <c:pt idx="55">
                  <c:v>7.2596703170420218E-2</c:v>
                </c:pt>
                <c:pt idx="56">
                  <c:v>7.2596703170420218E-2</c:v>
                </c:pt>
                <c:pt idx="57">
                  <c:v>7.2596703170420218E-2</c:v>
                </c:pt>
                <c:pt idx="58">
                  <c:v>7.2596703170420218E-2</c:v>
                </c:pt>
                <c:pt idx="59">
                  <c:v>7.244582490961804E-2</c:v>
                </c:pt>
                <c:pt idx="60">
                  <c:v>6.9857054521441642E-2</c:v>
                </c:pt>
                <c:pt idx="61">
                  <c:v>7.2642860897651262E-2</c:v>
                </c:pt>
                <c:pt idx="62">
                  <c:v>6.9352308854104816E-2</c:v>
                </c:pt>
                <c:pt idx="63">
                  <c:v>6.9352308854104816E-2</c:v>
                </c:pt>
                <c:pt idx="64">
                  <c:v>6.9352308854104816E-2</c:v>
                </c:pt>
                <c:pt idx="65">
                  <c:v>6.360507459970477E-2</c:v>
                </c:pt>
                <c:pt idx="66">
                  <c:v>6.2600889854112385E-2</c:v>
                </c:pt>
                <c:pt idx="67">
                  <c:v>5.8323040515023905E-2</c:v>
                </c:pt>
                <c:pt idx="68">
                  <c:v>6.29802863671729E-2</c:v>
                </c:pt>
                <c:pt idx="69">
                  <c:v>6.5072609192645903E-2</c:v>
                </c:pt>
                <c:pt idx="70">
                  <c:v>6.5072609192645903E-2</c:v>
                </c:pt>
                <c:pt idx="71">
                  <c:v>6.5072609192645903E-2</c:v>
                </c:pt>
                <c:pt idx="72">
                  <c:v>4.5146903437713215E-2</c:v>
                </c:pt>
                <c:pt idx="73">
                  <c:v>9.4181925133197897E-2</c:v>
                </c:pt>
                <c:pt idx="74">
                  <c:v>7.2042988406995079E-2</c:v>
                </c:pt>
                <c:pt idx="75">
                  <c:v>6.6616944597011063E-2</c:v>
                </c:pt>
                <c:pt idx="76">
                  <c:v>6.3987289226647315E-2</c:v>
                </c:pt>
                <c:pt idx="77">
                  <c:v>6.3987289226647315E-2</c:v>
                </c:pt>
                <c:pt idx="78">
                  <c:v>6.3987289226647315E-2</c:v>
                </c:pt>
                <c:pt idx="79">
                  <c:v>6.6113445181966268E-2</c:v>
                </c:pt>
                <c:pt idx="80">
                  <c:v>6.576269857703676E-2</c:v>
                </c:pt>
                <c:pt idx="81">
                  <c:v>7.1733973000622342E-2</c:v>
                </c:pt>
                <c:pt idx="82">
                  <c:v>7.233053153632274E-2</c:v>
                </c:pt>
                <c:pt idx="83">
                  <c:v>7.2402651633326043E-2</c:v>
                </c:pt>
                <c:pt idx="84">
                  <c:v>7.2402651633326043E-2</c:v>
                </c:pt>
                <c:pt idx="85">
                  <c:v>7.2402651633326043E-2</c:v>
                </c:pt>
                <c:pt idx="86">
                  <c:v>7.2763352991388697E-2</c:v>
                </c:pt>
                <c:pt idx="87">
                  <c:v>7.5973099465161731E-2</c:v>
                </c:pt>
                <c:pt idx="88">
                  <c:v>7.5785952461545847E-2</c:v>
                </c:pt>
                <c:pt idx="89">
                  <c:v>7.5950836397086885E-2</c:v>
                </c:pt>
                <c:pt idx="90">
                  <c:v>8.2059352339997282E-2</c:v>
                </c:pt>
                <c:pt idx="91">
                  <c:v>8.2059352339997282E-2</c:v>
                </c:pt>
                <c:pt idx="92">
                  <c:v>8.2059352339997282E-2</c:v>
                </c:pt>
                <c:pt idx="93">
                  <c:v>7.3765634638330413E-2</c:v>
                </c:pt>
                <c:pt idx="94">
                  <c:v>7.3354030198859999E-2</c:v>
                </c:pt>
                <c:pt idx="95">
                  <c:v>8.1001429649640189E-2</c:v>
                </c:pt>
                <c:pt idx="96">
                  <c:v>8.3245033673515545E-2</c:v>
                </c:pt>
                <c:pt idx="97">
                  <c:v>7.6916895663234008E-2</c:v>
                </c:pt>
                <c:pt idx="98">
                  <c:v>7.6916895663234008E-2</c:v>
                </c:pt>
                <c:pt idx="99">
                  <c:v>7.6916895663234008E-2</c:v>
                </c:pt>
                <c:pt idx="100">
                  <c:v>7.7684797507633574E-2</c:v>
                </c:pt>
                <c:pt idx="101">
                  <c:v>7.710142998178271E-2</c:v>
                </c:pt>
                <c:pt idx="102">
                  <c:v>7.7067222418118364E-2</c:v>
                </c:pt>
                <c:pt idx="103">
                  <c:v>7.7612052231640805E-2</c:v>
                </c:pt>
                <c:pt idx="104">
                  <c:v>7.7008785467263863E-2</c:v>
                </c:pt>
                <c:pt idx="105">
                  <c:v>7.7008785467263863E-2</c:v>
                </c:pt>
                <c:pt idx="106">
                  <c:v>7.7008785467263863E-2</c:v>
                </c:pt>
                <c:pt idx="107">
                  <c:v>7.6805493146904436E-2</c:v>
                </c:pt>
                <c:pt idx="108">
                  <c:v>7.7095748667671549E-2</c:v>
                </c:pt>
                <c:pt idx="109">
                  <c:v>7.7597354297808119E-2</c:v>
                </c:pt>
                <c:pt idx="110">
                  <c:v>7.7332290434501738E-2</c:v>
                </c:pt>
                <c:pt idx="111">
                  <c:v>7.6193750579378383E-2</c:v>
                </c:pt>
                <c:pt idx="112">
                  <c:v>7.6193750579378383E-2</c:v>
                </c:pt>
                <c:pt idx="113">
                  <c:v>7.6193750579378383E-2</c:v>
                </c:pt>
                <c:pt idx="114">
                  <c:v>7.6295435895031405E-2</c:v>
                </c:pt>
                <c:pt idx="115">
                  <c:v>7.6041722497449227E-2</c:v>
                </c:pt>
                <c:pt idx="116">
                  <c:v>7.6342210525943477E-2</c:v>
                </c:pt>
                <c:pt idx="117">
                  <c:v>7.6110208147681879E-2</c:v>
                </c:pt>
                <c:pt idx="118">
                  <c:v>7.5475045048438272E-2</c:v>
                </c:pt>
                <c:pt idx="119">
                  <c:v>7.5475045048438272E-2</c:v>
                </c:pt>
                <c:pt idx="120">
                  <c:v>7.5475045048438272E-2</c:v>
                </c:pt>
                <c:pt idx="121">
                  <c:v>7.4109579165588357E-2</c:v>
                </c:pt>
                <c:pt idx="122">
                  <c:v>7.4349759574620311E-2</c:v>
                </c:pt>
                <c:pt idx="123">
                  <c:v>7.4214622377758888E-2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D-C237-4C8A-A0F4-F54F4DF91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0718320"/>
        <c:axId val="604508768"/>
      </c:lineChart>
      <c:catAx>
        <c:axId val="1125855663"/>
        <c:scaling>
          <c:orientation val="minMax"/>
        </c:scaling>
        <c:delete val="0"/>
        <c:axPos val="b"/>
        <c:numFmt formatCode="_(* #,##0_);_(* \(#,##0\);_(* &quot;-&quot;??_);_(@_)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5856911"/>
        <c:crosses val="autoZero"/>
        <c:auto val="1"/>
        <c:lblAlgn val="ctr"/>
        <c:lblOffset val="100"/>
        <c:noMultiLvlLbl val="0"/>
      </c:catAx>
      <c:valAx>
        <c:axId val="11258569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5855663"/>
        <c:crosses val="autoZero"/>
        <c:crossBetween val="between"/>
      </c:valAx>
      <c:valAx>
        <c:axId val="6045087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0718320"/>
        <c:crosses val="max"/>
        <c:crossBetween val="between"/>
      </c:valAx>
      <c:dateAx>
        <c:axId val="74071832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604508768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University of Montana</a:t>
            </a:r>
          </a:p>
          <a:p>
            <a:pPr>
              <a:defRPr/>
            </a:pPr>
            <a:r>
              <a:rPr lang="en-US"/>
              <a:t>Total # of Students Comparison  - 2023 vs 2022</a:t>
            </a:r>
          </a:p>
          <a:p>
            <a:pPr>
              <a:defRPr/>
            </a:pPr>
            <a:r>
              <a:rPr lang="en-US"/>
              <a:t>Days</a:t>
            </a:r>
            <a:r>
              <a:rPr lang="en-US" baseline="0"/>
              <a:t> Relative to First Day of Class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1"/>
          <c:tx>
            <c:strRef>
              <c:f>'Days Before Start Data'!$C$3</c:f>
              <c:strCache>
                <c:ptCount val="1"/>
                <c:pt idx="0">
                  <c:v>2023 # of Students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'Days Before Start Data'!$O$5:$O$174</c:f>
              <c:numCache>
                <c:formatCode>_(* #,##0_);_(* \(#,##0\);_(* "-"??_);_(@_)</c:formatCode>
                <c:ptCount val="170"/>
                <c:pt idx="0">
                  <c:v>50</c:v>
                </c:pt>
                <c:pt idx="1">
                  <c:v>49</c:v>
                </c:pt>
                <c:pt idx="2">
                  <c:v>48</c:v>
                </c:pt>
                <c:pt idx="3">
                  <c:v>47</c:v>
                </c:pt>
                <c:pt idx="4">
                  <c:v>46</c:v>
                </c:pt>
                <c:pt idx="5">
                  <c:v>45</c:v>
                </c:pt>
                <c:pt idx="6">
                  <c:v>44</c:v>
                </c:pt>
                <c:pt idx="7">
                  <c:v>43</c:v>
                </c:pt>
                <c:pt idx="8">
                  <c:v>42</c:v>
                </c:pt>
                <c:pt idx="9">
                  <c:v>41</c:v>
                </c:pt>
                <c:pt idx="10">
                  <c:v>40</c:v>
                </c:pt>
                <c:pt idx="11">
                  <c:v>39</c:v>
                </c:pt>
                <c:pt idx="12">
                  <c:v>38</c:v>
                </c:pt>
                <c:pt idx="13">
                  <c:v>37</c:v>
                </c:pt>
                <c:pt idx="14">
                  <c:v>36</c:v>
                </c:pt>
                <c:pt idx="15">
                  <c:v>35</c:v>
                </c:pt>
                <c:pt idx="16">
                  <c:v>34</c:v>
                </c:pt>
                <c:pt idx="17">
                  <c:v>33</c:v>
                </c:pt>
                <c:pt idx="18">
                  <c:v>32</c:v>
                </c:pt>
                <c:pt idx="19">
                  <c:v>31</c:v>
                </c:pt>
                <c:pt idx="20">
                  <c:v>30</c:v>
                </c:pt>
                <c:pt idx="21">
                  <c:v>29</c:v>
                </c:pt>
                <c:pt idx="22">
                  <c:v>28</c:v>
                </c:pt>
                <c:pt idx="23">
                  <c:v>27</c:v>
                </c:pt>
                <c:pt idx="24">
                  <c:v>26</c:v>
                </c:pt>
                <c:pt idx="25">
                  <c:v>25</c:v>
                </c:pt>
                <c:pt idx="26">
                  <c:v>24</c:v>
                </c:pt>
                <c:pt idx="27">
                  <c:v>23</c:v>
                </c:pt>
                <c:pt idx="28">
                  <c:v>22</c:v>
                </c:pt>
                <c:pt idx="29">
                  <c:v>21</c:v>
                </c:pt>
                <c:pt idx="30">
                  <c:v>20</c:v>
                </c:pt>
                <c:pt idx="31">
                  <c:v>19</c:v>
                </c:pt>
                <c:pt idx="32">
                  <c:v>18</c:v>
                </c:pt>
                <c:pt idx="33">
                  <c:v>17</c:v>
                </c:pt>
                <c:pt idx="34">
                  <c:v>16</c:v>
                </c:pt>
                <c:pt idx="35">
                  <c:v>15</c:v>
                </c:pt>
                <c:pt idx="36">
                  <c:v>14</c:v>
                </c:pt>
                <c:pt idx="37">
                  <c:v>13</c:v>
                </c:pt>
                <c:pt idx="38">
                  <c:v>12</c:v>
                </c:pt>
                <c:pt idx="39">
                  <c:v>11</c:v>
                </c:pt>
                <c:pt idx="40">
                  <c:v>10</c:v>
                </c:pt>
                <c:pt idx="41">
                  <c:v>9</c:v>
                </c:pt>
                <c:pt idx="42">
                  <c:v>8</c:v>
                </c:pt>
                <c:pt idx="43">
                  <c:v>7</c:v>
                </c:pt>
                <c:pt idx="44">
                  <c:v>6</c:v>
                </c:pt>
                <c:pt idx="45">
                  <c:v>5</c:v>
                </c:pt>
                <c:pt idx="46">
                  <c:v>4</c:v>
                </c:pt>
                <c:pt idx="47">
                  <c:v>3</c:v>
                </c:pt>
                <c:pt idx="48">
                  <c:v>2</c:v>
                </c:pt>
                <c:pt idx="49">
                  <c:v>1</c:v>
                </c:pt>
                <c:pt idx="50">
                  <c:v>0</c:v>
                </c:pt>
                <c:pt idx="51">
                  <c:v>-1</c:v>
                </c:pt>
                <c:pt idx="52">
                  <c:v>-2</c:v>
                </c:pt>
                <c:pt idx="53">
                  <c:v>-3</c:v>
                </c:pt>
                <c:pt idx="54">
                  <c:v>-4</c:v>
                </c:pt>
                <c:pt idx="55">
                  <c:v>-5</c:v>
                </c:pt>
                <c:pt idx="56">
                  <c:v>-6</c:v>
                </c:pt>
                <c:pt idx="57">
                  <c:v>-7</c:v>
                </c:pt>
                <c:pt idx="58">
                  <c:v>-8</c:v>
                </c:pt>
                <c:pt idx="59">
                  <c:v>-9</c:v>
                </c:pt>
                <c:pt idx="60">
                  <c:v>-10</c:v>
                </c:pt>
                <c:pt idx="61">
                  <c:v>-11</c:v>
                </c:pt>
                <c:pt idx="62">
                  <c:v>-12</c:v>
                </c:pt>
                <c:pt idx="63">
                  <c:v>-13</c:v>
                </c:pt>
                <c:pt idx="64">
                  <c:v>-14</c:v>
                </c:pt>
                <c:pt idx="65">
                  <c:v>-15</c:v>
                </c:pt>
                <c:pt idx="66">
                  <c:v>-16</c:v>
                </c:pt>
                <c:pt idx="67">
                  <c:v>-17</c:v>
                </c:pt>
                <c:pt idx="68">
                  <c:v>-18</c:v>
                </c:pt>
                <c:pt idx="69">
                  <c:v>-19</c:v>
                </c:pt>
                <c:pt idx="70">
                  <c:v>-20</c:v>
                </c:pt>
                <c:pt idx="71">
                  <c:v>-21</c:v>
                </c:pt>
                <c:pt idx="72">
                  <c:v>-22</c:v>
                </c:pt>
                <c:pt idx="73">
                  <c:v>-23</c:v>
                </c:pt>
                <c:pt idx="74">
                  <c:v>-24</c:v>
                </c:pt>
                <c:pt idx="75">
                  <c:v>-25</c:v>
                </c:pt>
                <c:pt idx="76">
                  <c:v>-26</c:v>
                </c:pt>
                <c:pt idx="77">
                  <c:v>-27</c:v>
                </c:pt>
                <c:pt idx="78">
                  <c:v>-28</c:v>
                </c:pt>
                <c:pt idx="79">
                  <c:v>-29</c:v>
                </c:pt>
                <c:pt idx="80">
                  <c:v>-30</c:v>
                </c:pt>
                <c:pt idx="81">
                  <c:v>-31</c:v>
                </c:pt>
                <c:pt idx="82">
                  <c:v>-32</c:v>
                </c:pt>
                <c:pt idx="83">
                  <c:v>-33</c:v>
                </c:pt>
                <c:pt idx="84">
                  <c:v>-34</c:v>
                </c:pt>
                <c:pt idx="85">
                  <c:v>-35</c:v>
                </c:pt>
                <c:pt idx="86">
                  <c:v>-36</c:v>
                </c:pt>
                <c:pt idx="87">
                  <c:v>-37</c:v>
                </c:pt>
                <c:pt idx="88">
                  <c:v>-38</c:v>
                </c:pt>
                <c:pt idx="89">
                  <c:v>-39</c:v>
                </c:pt>
                <c:pt idx="90">
                  <c:v>-40</c:v>
                </c:pt>
                <c:pt idx="91">
                  <c:v>-41</c:v>
                </c:pt>
                <c:pt idx="92">
                  <c:v>-42</c:v>
                </c:pt>
                <c:pt idx="93">
                  <c:v>-43</c:v>
                </c:pt>
                <c:pt idx="94">
                  <c:v>-44</c:v>
                </c:pt>
                <c:pt idx="95">
                  <c:v>-45</c:v>
                </c:pt>
                <c:pt idx="96">
                  <c:v>-46</c:v>
                </c:pt>
                <c:pt idx="97">
                  <c:v>-47</c:v>
                </c:pt>
                <c:pt idx="98">
                  <c:v>-48</c:v>
                </c:pt>
                <c:pt idx="99">
                  <c:v>-49</c:v>
                </c:pt>
                <c:pt idx="100">
                  <c:v>-50</c:v>
                </c:pt>
                <c:pt idx="101">
                  <c:v>-51</c:v>
                </c:pt>
                <c:pt idx="102">
                  <c:v>-52</c:v>
                </c:pt>
                <c:pt idx="103">
                  <c:v>-53</c:v>
                </c:pt>
                <c:pt idx="104">
                  <c:v>-54</c:v>
                </c:pt>
                <c:pt idx="105">
                  <c:v>-55</c:v>
                </c:pt>
                <c:pt idx="106">
                  <c:v>-56</c:v>
                </c:pt>
                <c:pt idx="107">
                  <c:v>-57</c:v>
                </c:pt>
                <c:pt idx="108">
                  <c:v>-58</c:v>
                </c:pt>
                <c:pt idx="109">
                  <c:v>-59</c:v>
                </c:pt>
                <c:pt idx="110">
                  <c:v>-60</c:v>
                </c:pt>
                <c:pt idx="111">
                  <c:v>-61</c:v>
                </c:pt>
                <c:pt idx="112">
                  <c:v>-62</c:v>
                </c:pt>
                <c:pt idx="113">
                  <c:v>-63</c:v>
                </c:pt>
                <c:pt idx="114">
                  <c:v>-64</c:v>
                </c:pt>
                <c:pt idx="115">
                  <c:v>-65</c:v>
                </c:pt>
                <c:pt idx="116">
                  <c:v>-66</c:v>
                </c:pt>
                <c:pt idx="117">
                  <c:v>-67</c:v>
                </c:pt>
                <c:pt idx="118">
                  <c:v>-68</c:v>
                </c:pt>
                <c:pt idx="119">
                  <c:v>-69</c:v>
                </c:pt>
                <c:pt idx="120">
                  <c:v>-70</c:v>
                </c:pt>
                <c:pt idx="121">
                  <c:v>-71</c:v>
                </c:pt>
                <c:pt idx="122">
                  <c:v>-72</c:v>
                </c:pt>
                <c:pt idx="123">
                  <c:v>-73</c:v>
                </c:pt>
                <c:pt idx="124">
                  <c:v>-74</c:v>
                </c:pt>
                <c:pt idx="125">
                  <c:v>-75</c:v>
                </c:pt>
                <c:pt idx="126">
                  <c:v>-76</c:v>
                </c:pt>
                <c:pt idx="127">
                  <c:v>-77</c:v>
                </c:pt>
                <c:pt idx="128">
                  <c:v>-78</c:v>
                </c:pt>
                <c:pt idx="129">
                  <c:v>-79</c:v>
                </c:pt>
                <c:pt idx="130">
                  <c:v>-80</c:v>
                </c:pt>
                <c:pt idx="131">
                  <c:v>-81</c:v>
                </c:pt>
                <c:pt idx="132">
                  <c:v>-82</c:v>
                </c:pt>
                <c:pt idx="133">
                  <c:v>-83</c:v>
                </c:pt>
                <c:pt idx="134">
                  <c:v>-84</c:v>
                </c:pt>
                <c:pt idx="135">
                  <c:v>-85</c:v>
                </c:pt>
                <c:pt idx="136">
                  <c:v>-86</c:v>
                </c:pt>
                <c:pt idx="137">
                  <c:v>-87</c:v>
                </c:pt>
                <c:pt idx="138">
                  <c:v>-88</c:v>
                </c:pt>
                <c:pt idx="139">
                  <c:v>-89</c:v>
                </c:pt>
                <c:pt idx="140">
                  <c:v>-90</c:v>
                </c:pt>
                <c:pt idx="141">
                  <c:v>-91</c:v>
                </c:pt>
                <c:pt idx="142">
                  <c:v>-92</c:v>
                </c:pt>
                <c:pt idx="143">
                  <c:v>-93</c:v>
                </c:pt>
                <c:pt idx="144">
                  <c:v>-94</c:v>
                </c:pt>
                <c:pt idx="145">
                  <c:v>-95</c:v>
                </c:pt>
                <c:pt idx="146">
                  <c:v>-96</c:v>
                </c:pt>
                <c:pt idx="147">
                  <c:v>-97</c:v>
                </c:pt>
                <c:pt idx="148">
                  <c:v>-98</c:v>
                </c:pt>
                <c:pt idx="149">
                  <c:v>-99</c:v>
                </c:pt>
                <c:pt idx="150">
                  <c:v>-100</c:v>
                </c:pt>
                <c:pt idx="151">
                  <c:v>-101</c:v>
                </c:pt>
                <c:pt idx="152">
                  <c:v>-102</c:v>
                </c:pt>
                <c:pt idx="153">
                  <c:v>-103</c:v>
                </c:pt>
                <c:pt idx="154">
                  <c:v>-104</c:v>
                </c:pt>
                <c:pt idx="155">
                  <c:v>-105</c:v>
                </c:pt>
                <c:pt idx="156">
                  <c:v>-106</c:v>
                </c:pt>
                <c:pt idx="157">
                  <c:v>-107</c:v>
                </c:pt>
                <c:pt idx="158">
                  <c:v>-109</c:v>
                </c:pt>
                <c:pt idx="159">
                  <c:v>-110</c:v>
                </c:pt>
                <c:pt idx="160">
                  <c:v>-111</c:v>
                </c:pt>
                <c:pt idx="161">
                  <c:v>-112</c:v>
                </c:pt>
                <c:pt idx="162">
                  <c:v>-113</c:v>
                </c:pt>
                <c:pt idx="163">
                  <c:v>-114</c:v>
                </c:pt>
                <c:pt idx="164">
                  <c:v>-115</c:v>
                </c:pt>
                <c:pt idx="165">
                  <c:v>-116</c:v>
                </c:pt>
                <c:pt idx="166">
                  <c:v>-117</c:v>
                </c:pt>
                <c:pt idx="167">
                  <c:v>-118</c:v>
                </c:pt>
                <c:pt idx="168">
                  <c:v>-119</c:v>
                </c:pt>
                <c:pt idx="169">
                  <c:v>-120</c:v>
                </c:pt>
              </c:numCache>
              <c:extLst xmlns:c15="http://schemas.microsoft.com/office/drawing/2012/chart"/>
            </c:numRef>
          </c:cat>
          <c:val>
            <c:numRef>
              <c:f>'Days Before Start Data'!$C$4:$C$174</c:f>
              <c:numCache>
                <c:formatCode>_(* #,##0_);_(* \(#,##0\);_(* "-"??_);_(@_)</c:formatCode>
                <c:ptCount val="171"/>
                <c:pt idx="8">
                  <c:v>7494</c:v>
                </c:pt>
                <c:pt idx="9">
                  <c:v>7494</c:v>
                </c:pt>
                <c:pt idx="10">
                  <c:v>7909</c:v>
                </c:pt>
                <c:pt idx="11">
                  <c:v>7943</c:v>
                </c:pt>
                <c:pt idx="12">
                  <c:v>7976</c:v>
                </c:pt>
                <c:pt idx="13">
                  <c:v>8023</c:v>
                </c:pt>
                <c:pt idx="14">
                  <c:v>8023</c:v>
                </c:pt>
                <c:pt idx="15">
                  <c:v>8023</c:v>
                </c:pt>
                <c:pt idx="16">
                  <c:v>8074</c:v>
                </c:pt>
                <c:pt idx="17">
                  <c:v>8108</c:v>
                </c:pt>
                <c:pt idx="18">
                  <c:v>8152</c:v>
                </c:pt>
                <c:pt idx="19">
                  <c:v>8190</c:v>
                </c:pt>
                <c:pt idx="20">
                  <c:v>8251</c:v>
                </c:pt>
                <c:pt idx="21">
                  <c:v>8251</c:v>
                </c:pt>
                <c:pt idx="22">
                  <c:v>8251</c:v>
                </c:pt>
                <c:pt idx="23">
                  <c:v>8306</c:v>
                </c:pt>
                <c:pt idx="24">
                  <c:v>8362</c:v>
                </c:pt>
                <c:pt idx="25">
                  <c:v>8454</c:v>
                </c:pt>
                <c:pt idx="26">
                  <c:v>8518</c:v>
                </c:pt>
                <c:pt idx="27">
                  <c:v>8572</c:v>
                </c:pt>
                <c:pt idx="28">
                  <c:v>8572</c:v>
                </c:pt>
                <c:pt idx="29">
                  <c:v>8572</c:v>
                </c:pt>
                <c:pt idx="30">
                  <c:v>8667</c:v>
                </c:pt>
                <c:pt idx="31">
                  <c:v>8801</c:v>
                </c:pt>
                <c:pt idx="32">
                  <c:v>8925</c:v>
                </c:pt>
                <c:pt idx="33">
                  <c:v>9016</c:v>
                </c:pt>
                <c:pt idx="34">
                  <c:v>9087</c:v>
                </c:pt>
                <c:pt idx="35">
                  <c:v>9087</c:v>
                </c:pt>
                <c:pt idx="36">
                  <c:v>9087</c:v>
                </c:pt>
                <c:pt idx="37">
                  <c:v>9236</c:v>
                </c:pt>
                <c:pt idx="38">
                  <c:v>9306</c:v>
                </c:pt>
                <c:pt idx="39">
                  <c:v>9447</c:v>
                </c:pt>
                <c:pt idx="40">
                  <c:v>9514</c:v>
                </c:pt>
                <c:pt idx="41">
                  <c:v>9587</c:v>
                </c:pt>
                <c:pt idx="42">
                  <c:v>9587</c:v>
                </c:pt>
                <c:pt idx="43">
                  <c:v>9587</c:v>
                </c:pt>
                <c:pt idx="44">
                  <c:v>9714</c:v>
                </c:pt>
                <c:pt idx="45">
                  <c:v>9770</c:v>
                </c:pt>
                <c:pt idx="46">
                  <c:v>9828</c:v>
                </c:pt>
                <c:pt idx="47">
                  <c:v>9947</c:v>
                </c:pt>
                <c:pt idx="48">
                  <c:v>10019</c:v>
                </c:pt>
                <c:pt idx="49">
                  <c:v>10019</c:v>
                </c:pt>
                <c:pt idx="50">
                  <c:v>10019</c:v>
                </c:pt>
                <c:pt idx="51">
                  <c:v>10141</c:v>
                </c:pt>
                <c:pt idx="52">
                  <c:v>10197</c:v>
                </c:pt>
                <c:pt idx="53">
                  <c:v>10217</c:v>
                </c:pt>
                <c:pt idx="54">
                  <c:v>10238</c:v>
                </c:pt>
                <c:pt idx="55">
                  <c:v>10253</c:v>
                </c:pt>
                <c:pt idx="56">
                  <c:v>10253</c:v>
                </c:pt>
                <c:pt idx="57">
                  <c:v>10253</c:v>
                </c:pt>
                <c:pt idx="58">
                  <c:v>10253</c:v>
                </c:pt>
                <c:pt idx="59">
                  <c:v>10259</c:v>
                </c:pt>
                <c:pt idx="60">
                  <c:v>10258</c:v>
                </c:pt>
                <c:pt idx="61">
                  <c:v>10268</c:v>
                </c:pt>
                <c:pt idx="62">
                  <c:v>10295</c:v>
                </c:pt>
                <c:pt idx="63">
                  <c:v>10295</c:v>
                </c:pt>
                <c:pt idx="64">
                  <c:v>10295</c:v>
                </c:pt>
                <c:pt idx="65">
                  <c:v>10332</c:v>
                </c:pt>
                <c:pt idx="66">
                  <c:v>10355</c:v>
                </c:pt>
                <c:pt idx="67">
                  <c:v>10364</c:v>
                </c:pt>
                <c:pt idx="68">
                  <c:v>10396</c:v>
                </c:pt>
                <c:pt idx="69">
                  <c:v>10399</c:v>
                </c:pt>
                <c:pt idx="70">
                  <c:v>10399</c:v>
                </c:pt>
                <c:pt idx="71">
                  <c:v>10399</c:v>
                </c:pt>
                <c:pt idx="72">
                  <c:v>10441</c:v>
                </c:pt>
                <c:pt idx="73">
                  <c:v>10148</c:v>
                </c:pt>
                <c:pt idx="74">
                  <c:v>10257</c:v>
                </c:pt>
                <c:pt idx="75">
                  <c:v>10309</c:v>
                </c:pt>
                <c:pt idx="76">
                  <c:v>10343</c:v>
                </c:pt>
                <c:pt idx="77">
                  <c:v>10343</c:v>
                </c:pt>
                <c:pt idx="78">
                  <c:v>10343</c:v>
                </c:pt>
                <c:pt idx="79">
                  <c:v>10334</c:v>
                </c:pt>
                <c:pt idx="80">
                  <c:v>10340</c:v>
                </c:pt>
                <c:pt idx="81">
                  <c:v>10339</c:v>
                </c:pt>
                <c:pt idx="82">
                  <c:v>10336</c:v>
                </c:pt>
                <c:pt idx="83">
                  <c:v>10343</c:v>
                </c:pt>
                <c:pt idx="84">
                  <c:v>10343</c:v>
                </c:pt>
                <c:pt idx="85">
                  <c:v>10343</c:v>
                </c:pt>
                <c:pt idx="86">
                  <c:v>10343</c:v>
                </c:pt>
                <c:pt idx="87">
                  <c:v>10343</c:v>
                </c:pt>
                <c:pt idx="88">
                  <c:v>10343</c:v>
                </c:pt>
                <c:pt idx="89">
                  <c:v>10343</c:v>
                </c:pt>
                <c:pt idx="90">
                  <c:v>10353</c:v>
                </c:pt>
                <c:pt idx="91">
                  <c:v>10353</c:v>
                </c:pt>
                <c:pt idx="92">
                  <c:v>10353</c:v>
                </c:pt>
                <c:pt idx="93">
                  <c:v>10353</c:v>
                </c:pt>
                <c:pt idx="94">
                  <c:v>10363</c:v>
                </c:pt>
                <c:pt idx="95">
                  <c:v>10363</c:v>
                </c:pt>
                <c:pt idx="96">
                  <c:v>10364</c:v>
                </c:pt>
                <c:pt idx="97">
                  <c:v>10354</c:v>
                </c:pt>
                <c:pt idx="98">
                  <c:v>10354</c:v>
                </c:pt>
                <c:pt idx="99">
                  <c:v>10354</c:v>
                </c:pt>
                <c:pt idx="100">
                  <c:v>10349</c:v>
                </c:pt>
                <c:pt idx="101">
                  <c:v>10347</c:v>
                </c:pt>
                <c:pt idx="102">
                  <c:v>10348</c:v>
                </c:pt>
                <c:pt idx="103">
                  <c:v>10355</c:v>
                </c:pt>
                <c:pt idx="104">
                  <c:v>10355</c:v>
                </c:pt>
                <c:pt idx="105">
                  <c:v>10355</c:v>
                </c:pt>
                <c:pt idx="106">
                  <c:v>10355</c:v>
                </c:pt>
                <c:pt idx="107">
                  <c:v>10349</c:v>
                </c:pt>
                <c:pt idx="108">
                  <c:v>10346</c:v>
                </c:pt>
                <c:pt idx="109">
                  <c:v>10343</c:v>
                </c:pt>
                <c:pt idx="110">
                  <c:v>10340</c:v>
                </c:pt>
                <c:pt idx="111">
                  <c:v>10337</c:v>
                </c:pt>
                <c:pt idx="112">
                  <c:v>10337</c:v>
                </c:pt>
                <c:pt idx="113">
                  <c:v>10337</c:v>
                </c:pt>
                <c:pt idx="114">
                  <c:v>10336</c:v>
                </c:pt>
                <c:pt idx="115">
                  <c:v>10326</c:v>
                </c:pt>
                <c:pt idx="116">
                  <c:v>10322</c:v>
                </c:pt>
                <c:pt idx="117">
                  <c:v>10321</c:v>
                </c:pt>
                <c:pt idx="118">
                  <c:v>10305</c:v>
                </c:pt>
                <c:pt idx="119">
                  <c:v>10305</c:v>
                </c:pt>
                <c:pt idx="120">
                  <c:v>10305</c:v>
                </c:pt>
                <c:pt idx="121">
                  <c:v>10305</c:v>
                </c:pt>
                <c:pt idx="122">
                  <c:v>10297</c:v>
                </c:pt>
                <c:pt idx="123">
                  <c:v>10292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9C7B-42BE-94AF-66BCDFE66D52}"/>
            </c:ext>
          </c:extLst>
        </c:ser>
        <c:ser>
          <c:idx val="15"/>
          <c:order val="14"/>
          <c:tx>
            <c:strRef>
              <c:f>'Days Before Start Data'!$P$3</c:f>
              <c:strCache>
                <c:ptCount val="1"/>
                <c:pt idx="0">
                  <c:v>2022 # of Students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'Days Before Start Data'!$O$5:$O$174</c:f>
              <c:numCache>
                <c:formatCode>_(* #,##0_);_(* \(#,##0\);_(* "-"??_);_(@_)</c:formatCode>
                <c:ptCount val="170"/>
                <c:pt idx="0">
                  <c:v>50</c:v>
                </c:pt>
                <c:pt idx="1">
                  <c:v>49</c:v>
                </c:pt>
                <c:pt idx="2">
                  <c:v>48</c:v>
                </c:pt>
                <c:pt idx="3">
                  <c:v>47</c:v>
                </c:pt>
                <c:pt idx="4">
                  <c:v>46</c:v>
                </c:pt>
                <c:pt idx="5">
                  <c:v>45</c:v>
                </c:pt>
                <c:pt idx="6">
                  <c:v>44</c:v>
                </c:pt>
                <c:pt idx="7">
                  <c:v>43</c:v>
                </c:pt>
                <c:pt idx="8">
                  <c:v>42</c:v>
                </c:pt>
                <c:pt idx="9">
                  <c:v>41</c:v>
                </c:pt>
                <c:pt idx="10">
                  <c:v>40</c:v>
                </c:pt>
                <c:pt idx="11">
                  <c:v>39</c:v>
                </c:pt>
                <c:pt idx="12">
                  <c:v>38</c:v>
                </c:pt>
                <c:pt idx="13">
                  <c:v>37</c:v>
                </c:pt>
                <c:pt idx="14">
                  <c:v>36</c:v>
                </c:pt>
                <c:pt idx="15">
                  <c:v>35</c:v>
                </c:pt>
                <c:pt idx="16">
                  <c:v>34</c:v>
                </c:pt>
                <c:pt idx="17">
                  <c:v>33</c:v>
                </c:pt>
                <c:pt idx="18">
                  <c:v>32</c:v>
                </c:pt>
                <c:pt idx="19">
                  <c:v>31</c:v>
                </c:pt>
                <c:pt idx="20">
                  <c:v>30</c:v>
                </c:pt>
                <c:pt idx="21">
                  <c:v>29</c:v>
                </c:pt>
                <c:pt idx="22">
                  <c:v>28</c:v>
                </c:pt>
                <c:pt idx="23">
                  <c:v>27</c:v>
                </c:pt>
                <c:pt idx="24">
                  <c:v>26</c:v>
                </c:pt>
                <c:pt idx="25">
                  <c:v>25</c:v>
                </c:pt>
                <c:pt idx="26">
                  <c:v>24</c:v>
                </c:pt>
                <c:pt idx="27">
                  <c:v>23</c:v>
                </c:pt>
                <c:pt idx="28">
                  <c:v>22</c:v>
                </c:pt>
                <c:pt idx="29">
                  <c:v>21</c:v>
                </c:pt>
                <c:pt idx="30">
                  <c:v>20</c:v>
                </c:pt>
                <c:pt idx="31">
                  <c:v>19</c:v>
                </c:pt>
                <c:pt idx="32">
                  <c:v>18</c:v>
                </c:pt>
                <c:pt idx="33">
                  <c:v>17</c:v>
                </c:pt>
                <c:pt idx="34">
                  <c:v>16</c:v>
                </c:pt>
                <c:pt idx="35">
                  <c:v>15</c:v>
                </c:pt>
                <c:pt idx="36">
                  <c:v>14</c:v>
                </c:pt>
                <c:pt idx="37">
                  <c:v>13</c:v>
                </c:pt>
                <c:pt idx="38">
                  <c:v>12</c:v>
                </c:pt>
                <c:pt idx="39">
                  <c:v>11</c:v>
                </c:pt>
                <c:pt idx="40">
                  <c:v>10</c:v>
                </c:pt>
                <c:pt idx="41">
                  <c:v>9</c:v>
                </c:pt>
                <c:pt idx="42">
                  <c:v>8</c:v>
                </c:pt>
                <c:pt idx="43">
                  <c:v>7</c:v>
                </c:pt>
                <c:pt idx="44">
                  <c:v>6</c:v>
                </c:pt>
                <c:pt idx="45">
                  <c:v>5</c:v>
                </c:pt>
                <c:pt idx="46">
                  <c:v>4</c:v>
                </c:pt>
                <c:pt idx="47">
                  <c:v>3</c:v>
                </c:pt>
                <c:pt idx="48">
                  <c:v>2</c:v>
                </c:pt>
                <c:pt idx="49">
                  <c:v>1</c:v>
                </c:pt>
                <c:pt idx="50">
                  <c:v>0</c:v>
                </c:pt>
                <c:pt idx="51">
                  <c:v>-1</c:v>
                </c:pt>
                <c:pt idx="52">
                  <c:v>-2</c:v>
                </c:pt>
                <c:pt idx="53">
                  <c:v>-3</c:v>
                </c:pt>
                <c:pt idx="54">
                  <c:v>-4</c:v>
                </c:pt>
                <c:pt idx="55">
                  <c:v>-5</c:v>
                </c:pt>
                <c:pt idx="56">
                  <c:v>-6</c:v>
                </c:pt>
                <c:pt idx="57">
                  <c:v>-7</c:v>
                </c:pt>
                <c:pt idx="58">
                  <c:v>-8</c:v>
                </c:pt>
                <c:pt idx="59">
                  <c:v>-9</c:v>
                </c:pt>
                <c:pt idx="60">
                  <c:v>-10</c:v>
                </c:pt>
                <c:pt idx="61">
                  <c:v>-11</c:v>
                </c:pt>
                <c:pt idx="62">
                  <c:v>-12</c:v>
                </c:pt>
                <c:pt idx="63">
                  <c:v>-13</c:v>
                </c:pt>
                <c:pt idx="64">
                  <c:v>-14</c:v>
                </c:pt>
                <c:pt idx="65">
                  <c:v>-15</c:v>
                </c:pt>
                <c:pt idx="66">
                  <c:v>-16</c:v>
                </c:pt>
                <c:pt idx="67">
                  <c:v>-17</c:v>
                </c:pt>
                <c:pt idx="68">
                  <c:v>-18</c:v>
                </c:pt>
                <c:pt idx="69">
                  <c:v>-19</c:v>
                </c:pt>
                <c:pt idx="70">
                  <c:v>-20</c:v>
                </c:pt>
                <c:pt idx="71">
                  <c:v>-21</c:v>
                </c:pt>
                <c:pt idx="72">
                  <c:v>-22</c:v>
                </c:pt>
                <c:pt idx="73">
                  <c:v>-23</c:v>
                </c:pt>
                <c:pt idx="74">
                  <c:v>-24</c:v>
                </c:pt>
                <c:pt idx="75">
                  <c:v>-25</c:v>
                </c:pt>
                <c:pt idx="76">
                  <c:v>-26</c:v>
                </c:pt>
                <c:pt idx="77">
                  <c:v>-27</c:v>
                </c:pt>
                <c:pt idx="78">
                  <c:v>-28</c:v>
                </c:pt>
                <c:pt idx="79">
                  <c:v>-29</c:v>
                </c:pt>
                <c:pt idx="80">
                  <c:v>-30</c:v>
                </c:pt>
                <c:pt idx="81">
                  <c:v>-31</c:v>
                </c:pt>
                <c:pt idx="82">
                  <c:v>-32</c:v>
                </c:pt>
                <c:pt idx="83">
                  <c:v>-33</c:v>
                </c:pt>
                <c:pt idx="84">
                  <c:v>-34</c:v>
                </c:pt>
                <c:pt idx="85">
                  <c:v>-35</c:v>
                </c:pt>
                <c:pt idx="86">
                  <c:v>-36</c:v>
                </c:pt>
                <c:pt idx="87">
                  <c:v>-37</c:v>
                </c:pt>
                <c:pt idx="88">
                  <c:v>-38</c:v>
                </c:pt>
                <c:pt idx="89">
                  <c:v>-39</c:v>
                </c:pt>
                <c:pt idx="90">
                  <c:v>-40</c:v>
                </c:pt>
                <c:pt idx="91">
                  <c:v>-41</c:v>
                </c:pt>
                <c:pt idx="92">
                  <c:v>-42</c:v>
                </c:pt>
                <c:pt idx="93">
                  <c:v>-43</c:v>
                </c:pt>
                <c:pt idx="94">
                  <c:v>-44</c:v>
                </c:pt>
                <c:pt idx="95">
                  <c:v>-45</c:v>
                </c:pt>
                <c:pt idx="96">
                  <c:v>-46</c:v>
                </c:pt>
                <c:pt idx="97">
                  <c:v>-47</c:v>
                </c:pt>
                <c:pt idx="98">
                  <c:v>-48</c:v>
                </c:pt>
                <c:pt idx="99">
                  <c:v>-49</c:v>
                </c:pt>
                <c:pt idx="100">
                  <c:v>-50</c:v>
                </c:pt>
                <c:pt idx="101">
                  <c:v>-51</c:v>
                </c:pt>
                <c:pt idx="102">
                  <c:v>-52</c:v>
                </c:pt>
                <c:pt idx="103">
                  <c:v>-53</c:v>
                </c:pt>
                <c:pt idx="104">
                  <c:v>-54</c:v>
                </c:pt>
                <c:pt idx="105">
                  <c:v>-55</c:v>
                </c:pt>
                <c:pt idx="106">
                  <c:v>-56</c:v>
                </c:pt>
                <c:pt idx="107">
                  <c:v>-57</c:v>
                </c:pt>
                <c:pt idx="108">
                  <c:v>-58</c:v>
                </c:pt>
                <c:pt idx="109">
                  <c:v>-59</c:v>
                </c:pt>
                <c:pt idx="110">
                  <c:v>-60</c:v>
                </c:pt>
                <c:pt idx="111">
                  <c:v>-61</c:v>
                </c:pt>
                <c:pt idx="112">
                  <c:v>-62</c:v>
                </c:pt>
                <c:pt idx="113">
                  <c:v>-63</c:v>
                </c:pt>
                <c:pt idx="114">
                  <c:v>-64</c:v>
                </c:pt>
                <c:pt idx="115">
                  <c:v>-65</c:v>
                </c:pt>
                <c:pt idx="116">
                  <c:v>-66</c:v>
                </c:pt>
                <c:pt idx="117">
                  <c:v>-67</c:v>
                </c:pt>
                <c:pt idx="118">
                  <c:v>-68</c:v>
                </c:pt>
                <c:pt idx="119">
                  <c:v>-69</c:v>
                </c:pt>
                <c:pt idx="120">
                  <c:v>-70</c:v>
                </c:pt>
                <c:pt idx="121">
                  <c:v>-71</c:v>
                </c:pt>
                <c:pt idx="122">
                  <c:v>-72</c:v>
                </c:pt>
                <c:pt idx="123">
                  <c:v>-73</c:v>
                </c:pt>
                <c:pt idx="124">
                  <c:v>-74</c:v>
                </c:pt>
                <c:pt idx="125">
                  <c:v>-75</c:v>
                </c:pt>
                <c:pt idx="126">
                  <c:v>-76</c:v>
                </c:pt>
                <c:pt idx="127">
                  <c:v>-77</c:v>
                </c:pt>
                <c:pt idx="128">
                  <c:v>-78</c:v>
                </c:pt>
                <c:pt idx="129">
                  <c:v>-79</c:v>
                </c:pt>
                <c:pt idx="130">
                  <c:v>-80</c:v>
                </c:pt>
                <c:pt idx="131">
                  <c:v>-81</c:v>
                </c:pt>
                <c:pt idx="132">
                  <c:v>-82</c:v>
                </c:pt>
                <c:pt idx="133">
                  <c:v>-83</c:v>
                </c:pt>
                <c:pt idx="134">
                  <c:v>-84</c:v>
                </c:pt>
                <c:pt idx="135">
                  <c:v>-85</c:v>
                </c:pt>
                <c:pt idx="136">
                  <c:v>-86</c:v>
                </c:pt>
                <c:pt idx="137">
                  <c:v>-87</c:v>
                </c:pt>
                <c:pt idx="138">
                  <c:v>-88</c:v>
                </c:pt>
                <c:pt idx="139">
                  <c:v>-89</c:v>
                </c:pt>
                <c:pt idx="140">
                  <c:v>-90</c:v>
                </c:pt>
                <c:pt idx="141">
                  <c:v>-91</c:v>
                </c:pt>
                <c:pt idx="142">
                  <c:v>-92</c:v>
                </c:pt>
                <c:pt idx="143">
                  <c:v>-93</c:v>
                </c:pt>
                <c:pt idx="144">
                  <c:v>-94</c:v>
                </c:pt>
                <c:pt idx="145">
                  <c:v>-95</c:v>
                </c:pt>
                <c:pt idx="146">
                  <c:v>-96</c:v>
                </c:pt>
                <c:pt idx="147">
                  <c:v>-97</c:v>
                </c:pt>
                <c:pt idx="148">
                  <c:v>-98</c:v>
                </c:pt>
                <c:pt idx="149">
                  <c:v>-99</c:v>
                </c:pt>
                <c:pt idx="150">
                  <c:v>-100</c:v>
                </c:pt>
                <c:pt idx="151">
                  <c:v>-101</c:v>
                </c:pt>
                <c:pt idx="152">
                  <c:v>-102</c:v>
                </c:pt>
                <c:pt idx="153">
                  <c:v>-103</c:v>
                </c:pt>
                <c:pt idx="154">
                  <c:v>-104</c:v>
                </c:pt>
                <c:pt idx="155">
                  <c:v>-105</c:v>
                </c:pt>
                <c:pt idx="156">
                  <c:v>-106</c:v>
                </c:pt>
                <c:pt idx="157">
                  <c:v>-107</c:v>
                </c:pt>
                <c:pt idx="158">
                  <c:v>-109</c:v>
                </c:pt>
                <c:pt idx="159">
                  <c:v>-110</c:v>
                </c:pt>
                <c:pt idx="160">
                  <c:v>-111</c:v>
                </c:pt>
                <c:pt idx="161">
                  <c:v>-112</c:v>
                </c:pt>
                <c:pt idx="162">
                  <c:v>-113</c:v>
                </c:pt>
                <c:pt idx="163">
                  <c:v>-114</c:v>
                </c:pt>
                <c:pt idx="164">
                  <c:v>-115</c:v>
                </c:pt>
                <c:pt idx="165">
                  <c:v>-116</c:v>
                </c:pt>
                <c:pt idx="166">
                  <c:v>-117</c:v>
                </c:pt>
                <c:pt idx="167">
                  <c:v>-118</c:v>
                </c:pt>
                <c:pt idx="168">
                  <c:v>-119</c:v>
                </c:pt>
                <c:pt idx="169">
                  <c:v>-120</c:v>
                </c:pt>
              </c:numCache>
              <c:extLst xmlns:c15="http://schemas.microsoft.com/office/drawing/2012/chart"/>
            </c:numRef>
          </c:cat>
          <c:val>
            <c:numRef>
              <c:f>'Days Before Start Data'!$P$5:$P$150</c:f>
              <c:numCache>
                <c:formatCode>_(* #,##0_);_(* \(#,##0\);_(* "-"??_);_(@_)</c:formatCode>
                <c:ptCount val="146"/>
                <c:pt idx="0">
                  <c:v>7188</c:v>
                </c:pt>
                <c:pt idx="1">
                  <c:v>7188</c:v>
                </c:pt>
                <c:pt idx="2">
                  <c:v>7253</c:v>
                </c:pt>
                <c:pt idx="3">
                  <c:v>7298</c:v>
                </c:pt>
                <c:pt idx="4">
                  <c:v>7347</c:v>
                </c:pt>
                <c:pt idx="5">
                  <c:v>7406</c:v>
                </c:pt>
                <c:pt idx="6">
                  <c:v>7406</c:v>
                </c:pt>
                <c:pt idx="7">
                  <c:v>7406</c:v>
                </c:pt>
                <c:pt idx="8">
                  <c:v>7460</c:v>
                </c:pt>
                <c:pt idx="9">
                  <c:v>7505</c:v>
                </c:pt>
                <c:pt idx="10">
                  <c:v>7569</c:v>
                </c:pt>
                <c:pt idx="11">
                  <c:v>7628</c:v>
                </c:pt>
                <c:pt idx="12">
                  <c:v>7679</c:v>
                </c:pt>
                <c:pt idx="13">
                  <c:v>7679</c:v>
                </c:pt>
                <c:pt idx="14">
                  <c:v>7679</c:v>
                </c:pt>
                <c:pt idx="15">
                  <c:v>7725</c:v>
                </c:pt>
                <c:pt idx="16">
                  <c:v>7766</c:v>
                </c:pt>
                <c:pt idx="17">
                  <c:v>7825</c:v>
                </c:pt>
                <c:pt idx="18">
                  <c:v>7859</c:v>
                </c:pt>
                <c:pt idx="19">
                  <c:v>7903</c:v>
                </c:pt>
                <c:pt idx="20">
                  <c:v>7903</c:v>
                </c:pt>
                <c:pt idx="21">
                  <c:v>7903</c:v>
                </c:pt>
                <c:pt idx="22">
                  <c:v>7952</c:v>
                </c:pt>
                <c:pt idx="23">
                  <c:v>8077</c:v>
                </c:pt>
                <c:pt idx="24">
                  <c:v>8135</c:v>
                </c:pt>
                <c:pt idx="25">
                  <c:v>8178</c:v>
                </c:pt>
                <c:pt idx="26">
                  <c:v>8275</c:v>
                </c:pt>
                <c:pt idx="27">
                  <c:v>8275</c:v>
                </c:pt>
                <c:pt idx="28">
                  <c:v>8275</c:v>
                </c:pt>
                <c:pt idx="29">
                  <c:v>8460</c:v>
                </c:pt>
                <c:pt idx="30">
                  <c:v>8566</c:v>
                </c:pt>
                <c:pt idx="31">
                  <c:v>8677</c:v>
                </c:pt>
                <c:pt idx="32">
                  <c:v>8775</c:v>
                </c:pt>
                <c:pt idx="33">
                  <c:v>8856</c:v>
                </c:pt>
                <c:pt idx="34">
                  <c:v>8856</c:v>
                </c:pt>
                <c:pt idx="35">
                  <c:v>8856</c:v>
                </c:pt>
                <c:pt idx="36">
                  <c:v>8973</c:v>
                </c:pt>
                <c:pt idx="37">
                  <c:v>9053</c:v>
                </c:pt>
                <c:pt idx="38">
                  <c:v>9138</c:v>
                </c:pt>
                <c:pt idx="39">
                  <c:v>9196</c:v>
                </c:pt>
                <c:pt idx="40">
                  <c:v>9273</c:v>
                </c:pt>
                <c:pt idx="41">
                  <c:v>9273</c:v>
                </c:pt>
                <c:pt idx="42">
                  <c:v>9273</c:v>
                </c:pt>
                <c:pt idx="43">
                  <c:v>9386</c:v>
                </c:pt>
                <c:pt idx="44">
                  <c:v>9481</c:v>
                </c:pt>
                <c:pt idx="45">
                  <c:v>9564</c:v>
                </c:pt>
                <c:pt idx="46">
                  <c:v>9678</c:v>
                </c:pt>
                <c:pt idx="47">
                  <c:v>9773</c:v>
                </c:pt>
                <c:pt idx="48">
                  <c:v>9773</c:v>
                </c:pt>
                <c:pt idx="49">
                  <c:v>9773</c:v>
                </c:pt>
                <c:pt idx="50">
                  <c:v>9941</c:v>
                </c:pt>
                <c:pt idx="51">
                  <c:v>10039</c:v>
                </c:pt>
                <c:pt idx="52">
                  <c:v>10059</c:v>
                </c:pt>
                <c:pt idx="53">
                  <c:v>10042</c:v>
                </c:pt>
                <c:pt idx="54">
                  <c:v>10047</c:v>
                </c:pt>
                <c:pt idx="55">
                  <c:v>10047</c:v>
                </c:pt>
                <c:pt idx="56">
                  <c:v>10047</c:v>
                </c:pt>
                <c:pt idx="57">
                  <c:v>10047</c:v>
                </c:pt>
                <c:pt idx="58">
                  <c:v>10068</c:v>
                </c:pt>
                <c:pt idx="59">
                  <c:v>10074</c:v>
                </c:pt>
                <c:pt idx="60">
                  <c:v>10060</c:v>
                </c:pt>
                <c:pt idx="61">
                  <c:v>10064</c:v>
                </c:pt>
                <c:pt idx="62">
                  <c:v>10064</c:v>
                </c:pt>
                <c:pt idx="63">
                  <c:v>10064</c:v>
                </c:pt>
                <c:pt idx="64">
                  <c:v>10075</c:v>
                </c:pt>
                <c:pt idx="65">
                  <c:v>10063</c:v>
                </c:pt>
                <c:pt idx="66">
                  <c:v>10052</c:v>
                </c:pt>
                <c:pt idx="67">
                  <c:v>10092</c:v>
                </c:pt>
                <c:pt idx="68">
                  <c:v>10102</c:v>
                </c:pt>
                <c:pt idx="69">
                  <c:v>10102</c:v>
                </c:pt>
                <c:pt idx="70">
                  <c:v>10102</c:v>
                </c:pt>
                <c:pt idx="71">
                  <c:v>10097</c:v>
                </c:pt>
                <c:pt idx="72">
                  <c:v>10123</c:v>
                </c:pt>
                <c:pt idx="73">
                  <c:v>9829</c:v>
                </c:pt>
                <c:pt idx="74">
                  <c:v>9969</c:v>
                </c:pt>
                <c:pt idx="75">
                  <c:v>9970</c:v>
                </c:pt>
                <c:pt idx="76">
                  <c:v>9970</c:v>
                </c:pt>
                <c:pt idx="77">
                  <c:v>9970</c:v>
                </c:pt>
                <c:pt idx="78">
                  <c:v>9971</c:v>
                </c:pt>
                <c:pt idx="79">
                  <c:v>9966</c:v>
                </c:pt>
                <c:pt idx="80">
                  <c:v>10025</c:v>
                </c:pt>
                <c:pt idx="81">
                  <c:v>10038</c:v>
                </c:pt>
                <c:pt idx="82">
                  <c:v>10035</c:v>
                </c:pt>
                <c:pt idx="83">
                  <c:v>10035</c:v>
                </c:pt>
                <c:pt idx="84">
                  <c:v>10035</c:v>
                </c:pt>
                <c:pt idx="85">
                  <c:v>10039</c:v>
                </c:pt>
                <c:pt idx="86">
                  <c:v>10059</c:v>
                </c:pt>
                <c:pt idx="87">
                  <c:v>10056</c:v>
                </c:pt>
                <c:pt idx="88">
                  <c:v>10054</c:v>
                </c:pt>
                <c:pt idx="89">
                  <c:v>9981</c:v>
                </c:pt>
                <c:pt idx="90">
                  <c:v>9981</c:v>
                </c:pt>
                <c:pt idx="91">
                  <c:v>9981</c:v>
                </c:pt>
                <c:pt idx="92">
                  <c:v>9981</c:v>
                </c:pt>
                <c:pt idx="93">
                  <c:v>9991</c:v>
                </c:pt>
                <c:pt idx="94">
                  <c:v>9991</c:v>
                </c:pt>
                <c:pt idx="95">
                  <c:v>10015</c:v>
                </c:pt>
                <c:pt idx="96">
                  <c:v>10002</c:v>
                </c:pt>
                <c:pt idx="97">
                  <c:v>10002</c:v>
                </c:pt>
                <c:pt idx="98">
                  <c:v>10002</c:v>
                </c:pt>
                <c:pt idx="99">
                  <c:v>10001</c:v>
                </c:pt>
                <c:pt idx="100">
                  <c:v>9994</c:v>
                </c:pt>
                <c:pt idx="101">
                  <c:v>9989</c:v>
                </c:pt>
                <c:pt idx="102">
                  <c:v>9994</c:v>
                </c:pt>
                <c:pt idx="103">
                  <c:v>9988</c:v>
                </c:pt>
                <c:pt idx="104">
                  <c:v>9988</c:v>
                </c:pt>
                <c:pt idx="105">
                  <c:v>9988</c:v>
                </c:pt>
                <c:pt idx="106">
                  <c:v>9984</c:v>
                </c:pt>
                <c:pt idx="107">
                  <c:v>9984</c:v>
                </c:pt>
                <c:pt idx="108">
                  <c:v>9984</c:v>
                </c:pt>
                <c:pt idx="109">
                  <c:v>9984</c:v>
                </c:pt>
                <c:pt idx="110">
                  <c:v>9976</c:v>
                </c:pt>
                <c:pt idx="111">
                  <c:v>9976</c:v>
                </c:pt>
                <c:pt idx="112">
                  <c:v>9976</c:v>
                </c:pt>
                <c:pt idx="113">
                  <c:v>9978</c:v>
                </c:pt>
                <c:pt idx="114">
                  <c:v>9967</c:v>
                </c:pt>
                <c:pt idx="115">
                  <c:v>9962</c:v>
                </c:pt>
                <c:pt idx="116">
                  <c:v>9959</c:v>
                </c:pt>
                <c:pt idx="117">
                  <c:v>9960</c:v>
                </c:pt>
                <c:pt idx="118">
                  <c:v>9960</c:v>
                </c:pt>
                <c:pt idx="119">
                  <c:v>9960</c:v>
                </c:pt>
                <c:pt idx="120">
                  <c:v>9960</c:v>
                </c:pt>
                <c:pt idx="121">
                  <c:v>9960</c:v>
                </c:pt>
                <c:pt idx="122">
                  <c:v>9956</c:v>
                </c:pt>
                <c:pt idx="123">
                  <c:v>9950</c:v>
                </c:pt>
                <c:pt idx="124">
                  <c:v>9950</c:v>
                </c:pt>
                <c:pt idx="125">
                  <c:v>9950</c:v>
                </c:pt>
                <c:pt idx="126">
                  <c:v>9950</c:v>
                </c:pt>
                <c:pt idx="127">
                  <c:v>9947</c:v>
                </c:pt>
                <c:pt idx="128">
                  <c:v>9947</c:v>
                </c:pt>
                <c:pt idx="129">
                  <c:v>9942</c:v>
                </c:pt>
                <c:pt idx="130">
                  <c:v>9939</c:v>
                </c:pt>
                <c:pt idx="131">
                  <c:v>9941</c:v>
                </c:pt>
                <c:pt idx="132">
                  <c:v>9941</c:v>
                </c:pt>
                <c:pt idx="133">
                  <c:v>9941</c:v>
                </c:pt>
                <c:pt idx="134">
                  <c:v>9941</c:v>
                </c:pt>
                <c:pt idx="135">
                  <c:v>9942</c:v>
                </c:pt>
                <c:pt idx="136">
                  <c:v>9938</c:v>
                </c:pt>
                <c:pt idx="137">
                  <c:v>9938</c:v>
                </c:pt>
                <c:pt idx="138">
                  <c:v>9938</c:v>
                </c:pt>
                <c:pt idx="139">
                  <c:v>9938</c:v>
                </c:pt>
                <c:pt idx="140">
                  <c:v>9938</c:v>
                </c:pt>
                <c:pt idx="141">
                  <c:v>9937</c:v>
                </c:pt>
                <c:pt idx="142">
                  <c:v>9937</c:v>
                </c:pt>
                <c:pt idx="143">
                  <c:v>9937</c:v>
                </c:pt>
                <c:pt idx="144">
                  <c:v>9937</c:v>
                </c:pt>
                <c:pt idx="145">
                  <c:v>9936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F-9C7B-42BE-94AF-66BCDFE66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7726832"/>
        <c:axId val="1997715184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strRef>
                    <c:extLst>
                      <c:ext uri="{02D57815-91ED-43cb-92C2-25804820EDAC}">
                        <c15:formulaRef>
                          <c15:sqref>'Days Before Start Data'!$B$3</c15:sqref>
                        </c15:formulaRef>
                      </c:ext>
                    </c:extLst>
                    <c:strCache>
                      <c:ptCount val="1"/>
                      <c:pt idx="0">
                        <c:v>Days Before Start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'Days Before Start Data'!$B$4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9C7B-42BE-94AF-66BCDFE66D52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Data'!$D$3</c15:sqref>
                        </c15:formulaRef>
                      </c:ext>
                    </c:extLst>
                    <c:strCache>
                      <c:ptCount val="1"/>
                      <c:pt idx="0">
                        <c:v>2023 # Students Paid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Data'!$D$4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9C7B-42BE-94AF-66BCDFE66D52}"/>
                  </c:ext>
                </c:extLst>
              </c15:ser>
            </c15:filteredLineSeries>
            <c15:filteredLineSeries>
              <c15:ser>
                <c:idx val="0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Data'!$E$3</c15:sqref>
                        </c15:formulaRef>
                      </c:ext>
                    </c:extLst>
                    <c:strCache>
                      <c:ptCount val="1"/>
                      <c:pt idx="0">
                        <c:v>2023 # Confirmed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Data'!$E$4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9C7B-42BE-94AF-66BCDFE66D52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Data'!$F$3</c15:sqref>
                        </c15:formulaRef>
                      </c:ext>
                    </c:extLst>
                    <c:strCache>
                      <c:ptCount val="1"/>
                      <c:pt idx="0">
                        <c:v>2023 % Students PAID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Data'!$F$4</c15:sqref>
                        </c15:formulaRef>
                      </c:ext>
                    </c:extLst>
                    <c:numCache>
                      <c:formatCode>0.0%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9C7B-42BE-94AF-66BCDFE66D52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Data'!$G$3</c15:sqref>
                        </c15:formulaRef>
                      </c:ext>
                    </c:extLst>
                    <c:strCache>
                      <c:ptCount val="1"/>
                      <c:pt idx="0">
                        <c:v>2023 Tuition Finalized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Data'!$G$4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9C7B-42BE-94AF-66BCDFE66D52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Data'!$H$3</c15:sqref>
                        </c15:formulaRef>
                      </c:ext>
                    </c:extLst>
                    <c:strCache>
                      <c:ptCount val="1"/>
                      <c:pt idx="0">
                        <c:v>2023 Tuition Confirmed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Data'!$H$4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9C7B-42BE-94AF-66BCDFE66D52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Data'!$I$3</c15:sqref>
                        </c15:formulaRef>
                      </c:ext>
                    </c:extLst>
                    <c:strCache>
                      <c:ptCount val="1"/>
                      <c:pt idx="0">
                        <c:v>2023 Total Assessed</c:v>
                      </c:pt>
                    </c:strCache>
                  </c:strRef>
                </c:tx>
                <c:spPr>
                  <a:ln w="28575" cap="rnd">
                    <a:solidFill>
                      <a:srgbClr val="C0000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Data'!$I$4:$I$174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71"/>
                      <c:pt idx="8">
                        <c:v>38150967.039999999</c:v>
                      </c:pt>
                      <c:pt idx="9">
                        <c:v>38150967.039999999</c:v>
                      </c:pt>
                      <c:pt idx="10">
                        <c:v>38569984.420000002</c:v>
                      </c:pt>
                      <c:pt idx="11">
                        <c:v>39376950.07</c:v>
                      </c:pt>
                      <c:pt idx="12">
                        <c:v>40257006.030000001</c:v>
                      </c:pt>
                      <c:pt idx="13">
                        <c:v>40356599</c:v>
                      </c:pt>
                      <c:pt idx="14">
                        <c:v>40356599</c:v>
                      </c:pt>
                      <c:pt idx="15">
                        <c:v>40356599</c:v>
                      </c:pt>
                      <c:pt idx="16">
                        <c:v>40607716.840000004</c:v>
                      </c:pt>
                      <c:pt idx="17">
                        <c:v>40649098.699999996</c:v>
                      </c:pt>
                      <c:pt idx="18">
                        <c:v>40925713.109999999</c:v>
                      </c:pt>
                      <c:pt idx="19">
                        <c:v>41010987.159999996</c:v>
                      </c:pt>
                      <c:pt idx="20">
                        <c:v>41351124.689999998</c:v>
                      </c:pt>
                      <c:pt idx="21">
                        <c:v>41351124.689999998</c:v>
                      </c:pt>
                      <c:pt idx="22">
                        <c:v>41351124.689999998</c:v>
                      </c:pt>
                      <c:pt idx="23">
                        <c:v>41613714.939999998</c:v>
                      </c:pt>
                      <c:pt idx="24">
                        <c:v>41862326.629999995</c:v>
                      </c:pt>
                      <c:pt idx="25">
                        <c:v>42225543.380000003</c:v>
                      </c:pt>
                      <c:pt idx="26">
                        <c:v>41993727</c:v>
                      </c:pt>
                      <c:pt idx="27">
                        <c:v>42297015.299999997</c:v>
                      </c:pt>
                      <c:pt idx="28">
                        <c:v>42297015.299999997</c:v>
                      </c:pt>
                      <c:pt idx="29">
                        <c:v>42297015.299999997</c:v>
                      </c:pt>
                      <c:pt idx="30">
                        <c:v>42559607.429999992</c:v>
                      </c:pt>
                      <c:pt idx="31">
                        <c:v>42683786.189999998</c:v>
                      </c:pt>
                      <c:pt idx="32">
                        <c:v>42874164.32</c:v>
                      </c:pt>
                      <c:pt idx="33">
                        <c:v>43054330.369999997</c:v>
                      </c:pt>
                      <c:pt idx="34">
                        <c:v>43706030.619999997</c:v>
                      </c:pt>
                      <c:pt idx="35">
                        <c:v>43706030.619999997</c:v>
                      </c:pt>
                      <c:pt idx="36">
                        <c:v>43706030.619999997</c:v>
                      </c:pt>
                      <c:pt idx="37">
                        <c:v>43851050.430000007</c:v>
                      </c:pt>
                      <c:pt idx="38">
                        <c:v>43806313.129999995</c:v>
                      </c:pt>
                      <c:pt idx="39">
                        <c:v>43897689.090000004</c:v>
                      </c:pt>
                      <c:pt idx="40">
                        <c:v>43900121.390000001</c:v>
                      </c:pt>
                      <c:pt idx="41">
                        <c:v>44088859.030000001</c:v>
                      </c:pt>
                      <c:pt idx="42">
                        <c:v>44088859.030000001</c:v>
                      </c:pt>
                      <c:pt idx="43">
                        <c:v>44088859.030000001</c:v>
                      </c:pt>
                      <c:pt idx="44">
                        <c:v>44308148.439999998</c:v>
                      </c:pt>
                      <c:pt idx="45">
                        <c:v>44246617.560000002</c:v>
                      </c:pt>
                      <c:pt idx="46">
                        <c:v>44356763.430000007</c:v>
                      </c:pt>
                      <c:pt idx="47">
                        <c:v>44539670.489999995</c:v>
                      </c:pt>
                      <c:pt idx="48">
                        <c:v>44642781.329999998</c:v>
                      </c:pt>
                      <c:pt idx="49">
                        <c:v>44642781.329999998</c:v>
                      </c:pt>
                      <c:pt idx="50">
                        <c:v>44642781.329999998</c:v>
                      </c:pt>
                      <c:pt idx="51">
                        <c:v>44831838.060000002</c:v>
                      </c:pt>
                      <c:pt idx="52">
                        <c:v>44871636.920000002</c:v>
                      </c:pt>
                      <c:pt idx="53">
                        <c:v>44786501.549999997</c:v>
                      </c:pt>
                      <c:pt idx="54">
                        <c:v>44797659.280000001</c:v>
                      </c:pt>
                      <c:pt idx="55">
                        <c:v>44837311.079999998</c:v>
                      </c:pt>
                      <c:pt idx="56">
                        <c:v>44837311.079999998</c:v>
                      </c:pt>
                      <c:pt idx="57">
                        <c:v>44837311.079999998</c:v>
                      </c:pt>
                      <c:pt idx="58">
                        <c:v>44837311.079999998</c:v>
                      </c:pt>
                      <c:pt idx="59">
                        <c:v>44723376.809999995</c:v>
                      </c:pt>
                      <c:pt idx="60">
                        <c:v>44577883.470000006</c:v>
                      </c:pt>
                      <c:pt idx="61">
                        <c:v>44667644.689999998</c:v>
                      </c:pt>
                      <c:pt idx="62">
                        <c:v>44640061.729999997</c:v>
                      </c:pt>
                      <c:pt idx="63">
                        <c:v>44640061.729999997</c:v>
                      </c:pt>
                      <c:pt idx="64">
                        <c:v>44640061.729999997</c:v>
                      </c:pt>
                      <c:pt idx="65">
                        <c:v>44533647.939999998</c:v>
                      </c:pt>
                      <c:pt idx="66">
                        <c:v>44444680.010000005</c:v>
                      </c:pt>
                      <c:pt idx="67">
                        <c:v>44248888.660000004</c:v>
                      </c:pt>
                      <c:pt idx="68">
                        <c:v>44270234.789999999</c:v>
                      </c:pt>
                      <c:pt idx="69">
                        <c:v>44225330.389999993</c:v>
                      </c:pt>
                      <c:pt idx="70">
                        <c:v>44225330.389999993</c:v>
                      </c:pt>
                      <c:pt idx="71">
                        <c:v>44225330.389999993</c:v>
                      </c:pt>
                      <c:pt idx="72">
                        <c:v>43545542.32</c:v>
                      </c:pt>
                      <c:pt idx="73">
                        <c:v>44070466.119999997</c:v>
                      </c:pt>
                      <c:pt idx="74">
                        <c:v>43578915.670000002</c:v>
                      </c:pt>
                      <c:pt idx="75">
                        <c:v>43578676</c:v>
                      </c:pt>
                      <c:pt idx="76">
                        <c:v>43612770.340000004</c:v>
                      </c:pt>
                      <c:pt idx="77">
                        <c:v>43612770.340000004</c:v>
                      </c:pt>
                      <c:pt idx="78">
                        <c:v>43612770.340000004</c:v>
                      </c:pt>
                      <c:pt idx="79">
                        <c:v>43653994.780000001</c:v>
                      </c:pt>
                      <c:pt idx="80">
                        <c:v>43706026.539999999</c:v>
                      </c:pt>
                      <c:pt idx="81">
                        <c:v>43704699.640000001</c:v>
                      </c:pt>
                      <c:pt idx="82">
                        <c:v>43675850.189999998</c:v>
                      </c:pt>
                      <c:pt idx="83">
                        <c:v>43694708.390000001</c:v>
                      </c:pt>
                      <c:pt idx="84">
                        <c:v>43694708.390000001</c:v>
                      </c:pt>
                      <c:pt idx="85">
                        <c:v>43694708.390000001</c:v>
                      </c:pt>
                      <c:pt idx="86">
                        <c:v>43694708.390000001</c:v>
                      </c:pt>
                      <c:pt idx="87">
                        <c:v>43694708.390000001</c:v>
                      </c:pt>
                      <c:pt idx="88">
                        <c:v>43694708.390000001</c:v>
                      </c:pt>
                      <c:pt idx="89">
                        <c:v>43694708.390000001</c:v>
                      </c:pt>
                      <c:pt idx="90">
                        <c:v>43935270.789999999</c:v>
                      </c:pt>
                      <c:pt idx="91">
                        <c:v>43935270.789999999</c:v>
                      </c:pt>
                      <c:pt idx="92">
                        <c:v>43935270.789999999</c:v>
                      </c:pt>
                      <c:pt idx="93">
                        <c:v>43598517.789999999</c:v>
                      </c:pt>
                      <c:pt idx="94">
                        <c:v>43557521.079999998</c:v>
                      </c:pt>
                      <c:pt idx="95">
                        <c:v>43868373.68</c:v>
                      </c:pt>
                      <c:pt idx="96">
                        <c:v>43868373.729999997</c:v>
                      </c:pt>
                      <c:pt idx="97">
                        <c:v>43617205.130000003</c:v>
                      </c:pt>
                      <c:pt idx="98">
                        <c:v>43617205.130000003</c:v>
                      </c:pt>
                      <c:pt idx="99">
                        <c:v>43617205.130000003</c:v>
                      </c:pt>
                      <c:pt idx="100">
                        <c:v>43617205.280000001</c:v>
                      </c:pt>
                      <c:pt idx="101">
                        <c:v>43601329.460000001</c:v>
                      </c:pt>
                      <c:pt idx="102">
                        <c:v>43601506.220000006</c:v>
                      </c:pt>
                      <c:pt idx="103">
                        <c:v>43605455.039999999</c:v>
                      </c:pt>
                      <c:pt idx="104">
                        <c:v>43606349.539999999</c:v>
                      </c:pt>
                      <c:pt idx="105">
                        <c:v>43606349.539999999</c:v>
                      </c:pt>
                      <c:pt idx="106">
                        <c:v>43606349.539999999</c:v>
                      </c:pt>
                      <c:pt idx="107">
                        <c:v>43571104.539999999</c:v>
                      </c:pt>
                      <c:pt idx="108">
                        <c:v>43561314.240000002</c:v>
                      </c:pt>
                      <c:pt idx="109">
                        <c:v>43552449.739999995</c:v>
                      </c:pt>
                      <c:pt idx="110">
                        <c:v>43544584.039999999</c:v>
                      </c:pt>
                      <c:pt idx="111">
                        <c:v>43520817.490000002</c:v>
                      </c:pt>
                      <c:pt idx="112">
                        <c:v>43520817.490000002</c:v>
                      </c:pt>
                      <c:pt idx="113">
                        <c:v>43520817.490000002</c:v>
                      </c:pt>
                      <c:pt idx="114">
                        <c:v>43513654.089999996</c:v>
                      </c:pt>
                      <c:pt idx="115">
                        <c:v>43511578.839999996</c:v>
                      </c:pt>
                      <c:pt idx="116">
                        <c:v>43512415.159999996</c:v>
                      </c:pt>
                      <c:pt idx="117">
                        <c:v>43511587.719999999</c:v>
                      </c:pt>
                      <c:pt idx="118">
                        <c:v>43410888.060000002</c:v>
                      </c:pt>
                      <c:pt idx="119">
                        <c:v>43410888.060000002</c:v>
                      </c:pt>
                      <c:pt idx="120">
                        <c:v>43410888.060000002</c:v>
                      </c:pt>
                      <c:pt idx="121">
                        <c:v>43408515.100000001</c:v>
                      </c:pt>
                      <c:pt idx="122">
                        <c:v>43384515.100000001</c:v>
                      </c:pt>
                      <c:pt idx="123">
                        <c:v>43379015.579999998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9C7B-42BE-94AF-66BCDFE66D52}"/>
                  </c:ext>
                </c:extLst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Data'!$J$3</c15:sqref>
                        </c15:formulaRef>
                      </c:ext>
                    </c:extLst>
                    <c:strCache>
                      <c:ptCount val="1"/>
                      <c:pt idx="0">
                        <c:v>2023 Budget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Data'!$J$4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9C7B-42BE-94AF-66BCDFE66D52}"/>
                  </c:ext>
                </c:extLst>
              </c15:ser>
            </c15:filteredLineSeries>
            <c15:filteredLin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Data'!$K$3</c15:sqref>
                        </c15:formulaRef>
                      </c:ext>
                    </c:extLst>
                    <c:strCache>
                      <c:ptCount val="1"/>
                      <c:pt idx="0">
                        <c:v>2023 Cumulative Avg per Finalized Student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Data'!$K$4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9C7B-42BE-94AF-66BCDFE66D52}"/>
                  </c:ext>
                </c:extLst>
              </c15:ser>
            </c15:filteredLineSeries>
            <c15:filteredLineSeries>
              <c15:ser>
                <c:idx val="11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Data'!$L$3</c15:sqref>
                        </c15:formulaRef>
                      </c:ext>
                    </c:extLst>
                    <c:strCache>
                      <c:ptCount val="1"/>
                      <c:pt idx="0">
                        <c:v>2023 Cumulative Avg per Assessed Student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Data'!$L$4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9C7B-42BE-94AF-66BCDFE66D52}"/>
                  </c:ext>
                </c:extLst>
              </c15:ser>
            </c15:filteredLineSeries>
            <c15:filteredLineSeries>
              <c15:ser>
                <c:idx val="12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Data'!$M$3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Data'!$M$4:$M$169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66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9C7B-42BE-94AF-66BCDFE66D52}"/>
                  </c:ext>
                </c:extLst>
              </c15:ser>
            </c15:filteredLineSeries>
            <c15:filteredLineSeries>
              <c15:ser>
                <c:idx val="13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Data'!$N$3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Data'!$N$5:$N$150</c15:sqref>
                        </c15:formulaRef>
                      </c:ext>
                    </c:extLst>
                    <c:numCache>
                      <c:formatCode>m/d/yyyy</c:formatCode>
                      <c:ptCount val="146"/>
                      <c:pt idx="0">
                        <c:v>44752</c:v>
                      </c:pt>
                      <c:pt idx="1">
                        <c:v>44753</c:v>
                      </c:pt>
                      <c:pt idx="2">
                        <c:v>44754</c:v>
                      </c:pt>
                      <c:pt idx="3">
                        <c:v>44755</c:v>
                      </c:pt>
                      <c:pt idx="4">
                        <c:v>44756</c:v>
                      </c:pt>
                      <c:pt idx="5">
                        <c:v>44757</c:v>
                      </c:pt>
                      <c:pt idx="6">
                        <c:v>44758</c:v>
                      </c:pt>
                      <c:pt idx="7">
                        <c:v>44759</c:v>
                      </c:pt>
                      <c:pt idx="8">
                        <c:v>44760</c:v>
                      </c:pt>
                      <c:pt idx="9">
                        <c:v>44761</c:v>
                      </c:pt>
                      <c:pt idx="10">
                        <c:v>44762</c:v>
                      </c:pt>
                      <c:pt idx="11">
                        <c:v>44763</c:v>
                      </c:pt>
                      <c:pt idx="12">
                        <c:v>44764</c:v>
                      </c:pt>
                      <c:pt idx="13">
                        <c:v>44765</c:v>
                      </c:pt>
                      <c:pt idx="14">
                        <c:v>44766</c:v>
                      </c:pt>
                      <c:pt idx="15">
                        <c:v>44767</c:v>
                      </c:pt>
                      <c:pt idx="16">
                        <c:v>44768</c:v>
                      </c:pt>
                      <c:pt idx="17">
                        <c:v>44769</c:v>
                      </c:pt>
                      <c:pt idx="18">
                        <c:v>44770</c:v>
                      </c:pt>
                      <c:pt idx="19">
                        <c:v>44771</c:v>
                      </c:pt>
                      <c:pt idx="20">
                        <c:v>44772</c:v>
                      </c:pt>
                      <c:pt idx="21">
                        <c:v>44773</c:v>
                      </c:pt>
                      <c:pt idx="22">
                        <c:v>44774</c:v>
                      </c:pt>
                      <c:pt idx="23">
                        <c:v>44775</c:v>
                      </c:pt>
                      <c:pt idx="24">
                        <c:v>44776</c:v>
                      </c:pt>
                      <c:pt idx="25">
                        <c:v>44777</c:v>
                      </c:pt>
                      <c:pt idx="26">
                        <c:v>44778</c:v>
                      </c:pt>
                      <c:pt idx="27">
                        <c:v>44779</c:v>
                      </c:pt>
                      <c:pt idx="28">
                        <c:v>44780</c:v>
                      </c:pt>
                      <c:pt idx="29">
                        <c:v>44781</c:v>
                      </c:pt>
                      <c:pt idx="30">
                        <c:v>44782</c:v>
                      </c:pt>
                      <c:pt idx="31">
                        <c:v>44783</c:v>
                      </c:pt>
                      <c:pt idx="32">
                        <c:v>44784</c:v>
                      </c:pt>
                      <c:pt idx="33">
                        <c:v>44785</c:v>
                      </c:pt>
                      <c:pt idx="34">
                        <c:v>44786</c:v>
                      </c:pt>
                      <c:pt idx="35">
                        <c:v>44787</c:v>
                      </c:pt>
                      <c:pt idx="36">
                        <c:v>44788</c:v>
                      </c:pt>
                      <c:pt idx="37">
                        <c:v>44789</c:v>
                      </c:pt>
                      <c:pt idx="38">
                        <c:v>44790</c:v>
                      </c:pt>
                      <c:pt idx="39">
                        <c:v>44791</c:v>
                      </c:pt>
                      <c:pt idx="40">
                        <c:v>44792</c:v>
                      </c:pt>
                      <c:pt idx="41">
                        <c:v>44793</c:v>
                      </c:pt>
                      <c:pt idx="42">
                        <c:v>44794</c:v>
                      </c:pt>
                      <c:pt idx="43">
                        <c:v>44795</c:v>
                      </c:pt>
                      <c:pt idx="44">
                        <c:v>44796</c:v>
                      </c:pt>
                      <c:pt idx="45">
                        <c:v>44797</c:v>
                      </c:pt>
                      <c:pt idx="46">
                        <c:v>44798</c:v>
                      </c:pt>
                      <c:pt idx="47">
                        <c:v>44799</c:v>
                      </c:pt>
                      <c:pt idx="48">
                        <c:v>44800</c:v>
                      </c:pt>
                      <c:pt idx="49">
                        <c:v>44801</c:v>
                      </c:pt>
                      <c:pt idx="50">
                        <c:v>44802</c:v>
                      </c:pt>
                      <c:pt idx="51">
                        <c:v>44803</c:v>
                      </c:pt>
                      <c:pt idx="52">
                        <c:v>44804</c:v>
                      </c:pt>
                      <c:pt idx="53">
                        <c:v>44805</c:v>
                      </c:pt>
                      <c:pt idx="54">
                        <c:v>44806</c:v>
                      </c:pt>
                      <c:pt idx="55">
                        <c:v>44807</c:v>
                      </c:pt>
                      <c:pt idx="56">
                        <c:v>44808</c:v>
                      </c:pt>
                      <c:pt idx="57">
                        <c:v>44809</c:v>
                      </c:pt>
                      <c:pt idx="58">
                        <c:v>44810</c:v>
                      </c:pt>
                      <c:pt idx="59">
                        <c:v>44811</c:v>
                      </c:pt>
                      <c:pt idx="60">
                        <c:v>44812</c:v>
                      </c:pt>
                      <c:pt idx="61">
                        <c:v>44813</c:v>
                      </c:pt>
                      <c:pt idx="62">
                        <c:v>44814</c:v>
                      </c:pt>
                      <c:pt idx="63">
                        <c:v>44815</c:v>
                      </c:pt>
                      <c:pt idx="64">
                        <c:v>44816</c:v>
                      </c:pt>
                      <c:pt idx="65">
                        <c:v>44817</c:v>
                      </c:pt>
                      <c:pt idx="66">
                        <c:v>44818</c:v>
                      </c:pt>
                      <c:pt idx="67">
                        <c:v>44819</c:v>
                      </c:pt>
                      <c:pt idx="68">
                        <c:v>44820</c:v>
                      </c:pt>
                      <c:pt idx="69">
                        <c:v>44821</c:v>
                      </c:pt>
                      <c:pt idx="70">
                        <c:v>44822</c:v>
                      </c:pt>
                      <c:pt idx="71">
                        <c:v>44823</c:v>
                      </c:pt>
                      <c:pt idx="72">
                        <c:v>44824</c:v>
                      </c:pt>
                      <c:pt idx="73">
                        <c:v>44825</c:v>
                      </c:pt>
                      <c:pt idx="74">
                        <c:v>44826</c:v>
                      </c:pt>
                      <c:pt idx="75">
                        <c:v>44827</c:v>
                      </c:pt>
                      <c:pt idx="76">
                        <c:v>44828</c:v>
                      </c:pt>
                      <c:pt idx="77">
                        <c:v>44829</c:v>
                      </c:pt>
                      <c:pt idx="78">
                        <c:v>44830</c:v>
                      </c:pt>
                      <c:pt idx="79">
                        <c:v>44831</c:v>
                      </c:pt>
                      <c:pt idx="80">
                        <c:v>44832</c:v>
                      </c:pt>
                      <c:pt idx="81">
                        <c:v>44833</c:v>
                      </c:pt>
                      <c:pt idx="82">
                        <c:v>44834</c:v>
                      </c:pt>
                      <c:pt idx="83">
                        <c:v>44835</c:v>
                      </c:pt>
                      <c:pt idx="84">
                        <c:v>44836</c:v>
                      </c:pt>
                      <c:pt idx="85">
                        <c:v>44837</c:v>
                      </c:pt>
                      <c:pt idx="86">
                        <c:v>44838</c:v>
                      </c:pt>
                      <c:pt idx="87">
                        <c:v>44839</c:v>
                      </c:pt>
                      <c:pt idx="88">
                        <c:v>44840</c:v>
                      </c:pt>
                      <c:pt idx="89">
                        <c:v>44841</c:v>
                      </c:pt>
                      <c:pt idx="90">
                        <c:v>44842</c:v>
                      </c:pt>
                      <c:pt idx="91">
                        <c:v>44843</c:v>
                      </c:pt>
                      <c:pt idx="92">
                        <c:v>44844</c:v>
                      </c:pt>
                      <c:pt idx="93">
                        <c:v>44844</c:v>
                      </c:pt>
                      <c:pt idx="94">
                        <c:v>44845</c:v>
                      </c:pt>
                      <c:pt idx="95">
                        <c:v>44846</c:v>
                      </c:pt>
                      <c:pt idx="96">
                        <c:v>44847</c:v>
                      </c:pt>
                      <c:pt idx="97">
                        <c:v>44848</c:v>
                      </c:pt>
                      <c:pt idx="98">
                        <c:v>44849</c:v>
                      </c:pt>
                      <c:pt idx="99">
                        <c:v>44848</c:v>
                      </c:pt>
                      <c:pt idx="100">
                        <c:v>44851</c:v>
                      </c:pt>
                      <c:pt idx="101">
                        <c:v>44852</c:v>
                      </c:pt>
                      <c:pt idx="102">
                        <c:v>44853</c:v>
                      </c:pt>
                      <c:pt idx="103">
                        <c:v>44854</c:v>
                      </c:pt>
                      <c:pt idx="104">
                        <c:v>44855</c:v>
                      </c:pt>
                      <c:pt idx="105">
                        <c:v>44856</c:v>
                      </c:pt>
                      <c:pt idx="106">
                        <c:v>44855</c:v>
                      </c:pt>
                      <c:pt idx="107">
                        <c:v>44856</c:v>
                      </c:pt>
                      <c:pt idx="108">
                        <c:v>44859</c:v>
                      </c:pt>
                      <c:pt idx="109">
                        <c:v>44860</c:v>
                      </c:pt>
                      <c:pt idx="110">
                        <c:v>44861</c:v>
                      </c:pt>
                      <c:pt idx="111">
                        <c:v>44862</c:v>
                      </c:pt>
                      <c:pt idx="112">
                        <c:v>44863</c:v>
                      </c:pt>
                      <c:pt idx="113">
                        <c:v>44862</c:v>
                      </c:pt>
                      <c:pt idx="114">
                        <c:v>44865</c:v>
                      </c:pt>
                      <c:pt idx="115">
                        <c:v>44866</c:v>
                      </c:pt>
                      <c:pt idx="116">
                        <c:v>44867</c:v>
                      </c:pt>
                      <c:pt idx="117">
                        <c:v>44868</c:v>
                      </c:pt>
                      <c:pt idx="118">
                        <c:v>44869</c:v>
                      </c:pt>
                      <c:pt idx="119">
                        <c:v>44870</c:v>
                      </c:pt>
                      <c:pt idx="120">
                        <c:v>44869</c:v>
                      </c:pt>
                      <c:pt idx="121">
                        <c:v>44870</c:v>
                      </c:pt>
                      <c:pt idx="122">
                        <c:v>44872</c:v>
                      </c:pt>
                      <c:pt idx="123">
                        <c:v>44874</c:v>
                      </c:pt>
                      <c:pt idx="124">
                        <c:v>44875</c:v>
                      </c:pt>
                      <c:pt idx="125">
                        <c:v>44876</c:v>
                      </c:pt>
                      <c:pt idx="126">
                        <c:v>44877</c:v>
                      </c:pt>
                      <c:pt idx="127">
                        <c:v>44875</c:v>
                      </c:pt>
                      <c:pt idx="128">
                        <c:v>44879</c:v>
                      </c:pt>
                      <c:pt idx="129">
                        <c:v>44880</c:v>
                      </c:pt>
                      <c:pt idx="130">
                        <c:v>44881</c:v>
                      </c:pt>
                      <c:pt idx="131">
                        <c:v>44882</c:v>
                      </c:pt>
                      <c:pt idx="132">
                        <c:v>44883</c:v>
                      </c:pt>
                      <c:pt idx="133">
                        <c:v>44884</c:v>
                      </c:pt>
                      <c:pt idx="134">
                        <c:v>44883</c:v>
                      </c:pt>
                      <c:pt idx="135">
                        <c:v>44886</c:v>
                      </c:pt>
                      <c:pt idx="136">
                        <c:v>44887</c:v>
                      </c:pt>
                      <c:pt idx="137">
                        <c:v>44888</c:v>
                      </c:pt>
                      <c:pt idx="138">
                        <c:v>44889</c:v>
                      </c:pt>
                      <c:pt idx="139">
                        <c:v>44890</c:v>
                      </c:pt>
                      <c:pt idx="140">
                        <c:v>44891</c:v>
                      </c:pt>
                      <c:pt idx="141">
                        <c:v>44888</c:v>
                      </c:pt>
                      <c:pt idx="142">
                        <c:v>44893</c:v>
                      </c:pt>
                      <c:pt idx="143">
                        <c:v>44894</c:v>
                      </c:pt>
                      <c:pt idx="144">
                        <c:v>44895</c:v>
                      </c:pt>
                      <c:pt idx="145">
                        <c:v>44896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9C7B-42BE-94AF-66BCDFE66D52}"/>
                  </c:ext>
                </c:extLst>
              </c15:ser>
            </c15:filteredLineSeries>
            <c15:filteredLineSeries>
              <c15:ser>
                <c:idx val="14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Data'!$O$3</c15:sqref>
                        </c15:formulaRef>
                      </c:ext>
                    </c:extLst>
                    <c:strCache>
                      <c:ptCount val="1"/>
                      <c:pt idx="0">
                        <c:v>Days Before Start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Data'!$O$5:$O$150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46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9C7B-42BE-94AF-66BCDFE66D52}"/>
                  </c:ext>
                </c:extLst>
              </c15:ser>
            </c15:filteredLineSeries>
            <c15:filteredLineSeries>
              <c15:ser>
                <c:idx val="16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Data'!$Q$3</c15:sqref>
                        </c15:formulaRef>
                      </c:ext>
                    </c:extLst>
                    <c:strCache>
                      <c:ptCount val="1"/>
                      <c:pt idx="0">
                        <c:v>2022 # students Paid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Data'!$Q$5:$Q$150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46"/>
                      <c:pt idx="0">
                        <c:v>0</c:v>
                      </c:pt>
                      <c:pt idx="1">
                        <c:v>0</c:v>
                      </c:pt>
                      <c:pt idx="2">
                        <c:v>89</c:v>
                      </c:pt>
                      <c:pt idx="3">
                        <c:v>243</c:v>
                      </c:pt>
                      <c:pt idx="4">
                        <c:v>327</c:v>
                      </c:pt>
                      <c:pt idx="5">
                        <c:v>386</c:v>
                      </c:pt>
                      <c:pt idx="6">
                        <c:v>386</c:v>
                      </c:pt>
                      <c:pt idx="7">
                        <c:v>386</c:v>
                      </c:pt>
                      <c:pt idx="8">
                        <c:v>466</c:v>
                      </c:pt>
                      <c:pt idx="9">
                        <c:v>516</c:v>
                      </c:pt>
                      <c:pt idx="10">
                        <c:v>564</c:v>
                      </c:pt>
                      <c:pt idx="11">
                        <c:v>616</c:v>
                      </c:pt>
                      <c:pt idx="12">
                        <c:v>662</c:v>
                      </c:pt>
                      <c:pt idx="13">
                        <c:v>662</c:v>
                      </c:pt>
                      <c:pt idx="14">
                        <c:v>662</c:v>
                      </c:pt>
                      <c:pt idx="15">
                        <c:v>741</c:v>
                      </c:pt>
                      <c:pt idx="16">
                        <c:v>778</c:v>
                      </c:pt>
                      <c:pt idx="17">
                        <c:v>829</c:v>
                      </c:pt>
                      <c:pt idx="18">
                        <c:v>898</c:v>
                      </c:pt>
                      <c:pt idx="19">
                        <c:v>953</c:v>
                      </c:pt>
                      <c:pt idx="20">
                        <c:v>953</c:v>
                      </c:pt>
                      <c:pt idx="21">
                        <c:v>953</c:v>
                      </c:pt>
                      <c:pt idx="22">
                        <c:v>1075</c:v>
                      </c:pt>
                      <c:pt idx="23">
                        <c:v>1155</c:v>
                      </c:pt>
                      <c:pt idx="24">
                        <c:v>1279</c:v>
                      </c:pt>
                      <c:pt idx="25">
                        <c:v>1353</c:v>
                      </c:pt>
                      <c:pt idx="26">
                        <c:v>1443</c:v>
                      </c:pt>
                      <c:pt idx="27">
                        <c:v>1443</c:v>
                      </c:pt>
                      <c:pt idx="28">
                        <c:v>1443</c:v>
                      </c:pt>
                      <c:pt idx="29">
                        <c:v>1655</c:v>
                      </c:pt>
                      <c:pt idx="30">
                        <c:v>1796</c:v>
                      </c:pt>
                      <c:pt idx="31">
                        <c:v>1931</c:v>
                      </c:pt>
                      <c:pt idx="32">
                        <c:v>2072</c:v>
                      </c:pt>
                      <c:pt idx="33">
                        <c:v>2182</c:v>
                      </c:pt>
                      <c:pt idx="34">
                        <c:v>2182</c:v>
                      </c:pt>
                      <c:pt idx="35">
                        <c:v>2182</c:v>
                      </c:pt>
                      <c:pt idx="36">
                        <c:v>2484</c:v>
                      </c:pt>
                      <c:pt idx="37">
                        <c:v>2677</c:v>
                      </c:pt>
                      <c:pt idx="38">
                        <c:v>2981</c:v>
                      </c:pt>
                      <c:pt idx="39">
                        <c:v>3195</c:v>
                      </c:pt>
                      <c:pt idx="40">
                        <c:v>3409</c:v>
                      </c:pt>
                      <c:pt idx="41">
                        <c:v>3409</c:v>
                      </c:pt>
                      <c:pt idx="42">
                        <c:v>3409</c:v>
                      </c:pt>
                      <c:pt idx="43">
                        <c:v>3877</c:v>
                      </c:pt>
                      <c:pt idx="44">
                        <c:v>4233</c:v>
                      </c:pt>
                      <c:pt idx="45">
                        <c:v>4574</c:v>
                      </c:pt>
                      <c:pt idx="46">
                        <c:v>4647</c:v>
                      </c:pt>
                      <c:pt idx="47">
                        <c:v>5440</c:v>
                      </c:pt>
                      <c:pt idx="48">
                        <c:v>5440</c:v>
                      </c:pt>
                      <c:pt idx="49">
                        <c:v>5440</c:v>
                      </c:pt>
                      <c:pt idx="50">
                        <c:v>6852</c:v>
                      </c:pt>
                      <c:pt idx="51">
                        <c:v>7687</c:v>
                      </c:pt>
                      <c:pt idx="52">
                        <c:v>7837</c:v>
                      </c:pt>
                      <c:pt idx="53">
                        <c:v>7924</c:v>
                      </c:pt>
                      <c:pt idx="54">
                        <c:v>8024</c:v>
                      </c:pt>
                      <c:pt idx="55">
                        <c:v>8024</c:v>
                      </c:pt>
                      <c:pt idx="56">
                        <c:v>8024</c:v>
                      </c:pt>
                      <c:pt idx="57">
                        <c:v>8024</c:v>
                      </c:pt>
                      <c:pt idx="58">
                        <c:v>8149</c:v>
                      </c:pt>
                      <c:pt idx="59">
                        <c:v>8196</c:v>
                      </c:pt>
                      <c:pt idx="60">
                        <c:v>8332</c:v>
                      </c:pt>
                      <c:pt idx="61">
                        <c:v>8427</c:v>
                      </c:pt>
                      <c:pt idx="62">
                        <c:v>8427</c:v>
                      </c:pt>
                      <c:pt idx="63">
                        <c:v>8427</c:v>
                      </c:pt>
                      <c:pt idx="64">
                        <c:v>8532</c:v>
                      </c:pt>
                      <c:pt idx="65">
                        <c:v>8661</c:v>
                      </c:pt>
                      <c:pt idx="66">
                        <c:v>8751</c:v>
                      </c:pt>
                      <c:pt idx="67">
                        <c:v>8873</c:v>
                      </c:pt>
                      <c:pt idx="68">
                        <c:v>9047</c:v>
                      </c:pt>
                      <c:pt idx="69">
                        <c:v>9047</c:v>
                      </c:pt>
                      <c:pt idx="70">
                        <c:v>9047</c:v>
                      </c:pt>
                      <c:pt idx="71">
                        <c:v>9295</c:v>
                      </c:pt>
                      <c:pt idx="72">
                        <c:v>9580</c:v>
                      </c:pt>
                      <c:pt idx="73">
                        <c:v>9589</c:v>
                      </c:pt>
                      <c:pt idx="74">
                        <c:v>9594</c:v>
                      </c:pt>
                      <c:pt idx="75">
                        <c:v>9602</c:v>
                      </c:pt>
                      <c:pt idx="76">
                        <c:v>9602</c:v>
                      </c:pt>
                      <c:pt idx="77">
                        <c:v>9602</c:v>
                      </c:pt>
                      <c:pt idx="78">
                        <c:v>9617</c:v>
                      </c:pt>
                      <c:pt idx="79">
                        <c:v>9617</c:v>
                      </c:pt>
                      <c:pt idx="80">
                        <c:v>9631</c:v>
                      </c:pt>
                      <c:pt idx="81">
                        <c:v>9640</c:v>
                      </c:pt>
                      <c:pt idx="82">
                        <c:v>9656</c:v>
                      </c:pt>
                      <c:pt idx="83">
                        <c:v>9656</c:v>
                      </c:pt>
                      <c:pt idx="84">
                        <c:v>9656</c:v>
                      </c:pt>
                      <c:pt idx="85">
                        <c:v>9670</c:v>
                      </c:pt>
                      <c:pt idx="86">
                        <c:v>9678</c:v>
                      </c:pt>
                      <c:pt idx="87">
                        <c:v>9696</c:v>
                      </c:pt>
                      <c:pt idx="88">
                        <c:v>9810</c:v>
                      </c:pt>
                      <c:pt idx="89">
                        <c:v>9832</c:v>
                      </c:pt>
                      <c:pt idx="90">
                        <c:v>9832</c:v>
                      </c:pt>
                      <c:pt idx="91">
                        <c:v>9832</c:v>
                      </c:pt>
                      <c:pt idx="92">
                        <c:v>9832</c:v>
                      </c:pt>
                      <c:pt idx="93">
                        <c:v>9877</c:v>
                      </c:pt>
                      <c:pt idx="94">
                        <c:v>9881</c:v>
                      </c:pt>
                      <c:pt idx="95">
                        <c:v>9883</c:v>
                      </c:pt>
                      <c:pt idx="96">
                        <c:v>9873</c:v>
                      </c:pt>
                      <c:pt idx="97">
                        <c:v>9873</c:v>
                      </c:pt>
                      <c:pt idx="98">
                        <c:v>9873</c:v>
                      </c:pt>
                      <c:pt idx="99">
                        <c:v>9884</c:v>
                      </c:pt>
                      <c:pt idx="100">
                        <c:v>9886</c:v>
                      </c:pt>
                      <c:pt idx="101">
                        <c:v>9908</c:v>
                      </c:pt>
                      <c:pt idx="102">
                        <c:v>9910</c:v>
                      </c:pt>
                      <c:pt idx="103">
                        <c:v>9909</c:v>
                      </c:pt>
                      <c:pt idx="104">
                        <c:v>9909</c:v>
                      </c:pt>
                      <c:pt idx="105">
                        <c:v>9909</c:v>
                      </c:pt>
                      <c:pt idx="106">
                        <c:v>9907</c:v>
                      </c:pt>
                      <c:pt idx="107">
                        <c:v>9909</c:v>
                      </c:pt>
                      <c:pt idx="108">
                        <c:v>9911</c:v>
                      </c:pt>
                      <c:pt idx="109">
                        <c:v>9913</c:v>
                      </c:pt>
                      <c:pt idx="110">
                        <c:v>9905</c:v>
                      </c:pt>
                      <c:pt idx="111">
                        <c:v>9905</c:v>
                      </c:pt>
                      <c:pt idx="112">
                        <c:v>9905</c:v>
                      </c:pt>
                      <c:pt idx="113">
                        <c:v>9909</c:v>
                      </c:pt>
                      <c:pt idx="114">
                        <c:v>9899</c:v>
                      </c:pt>
                      <c:pt idx="115">
                        <c:v>9900</c:v>
                      </c:pt>
                      <c:pt idx="116">
                        <c:v>9900</c:v>
                      </c:pt>
                      <c:pt idx="117">
                        <c:v>9901</c:v>
                      </c:pt>
                      <c:pt idx="118">
                        <c:v>9901</c:v>
                      </c:pt>
                      <c:pt idx="119">
                        <c:v>9901</c:v>
                      </c:pt>
                      <c:pt idx="120">
                        <c:v>9905</c:v>
                      </c:pt>
                      <c:pt idx="121">
                        <c:v>9905</c:v>
                      </c:pt>
                      <c:pt idx="122">
                        <c:v>9902</c:v>
                      </c:pt>
                      <c:pt idx="123">
                        <c:v>9897</c:v>
                      </c:pt>
                      <c:pt idx="124">
                        <c:v>9897</c:v>
                      </c:pt>
                      <c:pt idx="125">
                        <c:v>9897</c:v>
                      </c:pt>
                      <c:pt idx="126">
                        <c:v>9897</c:v>
                      </c:pt>
                      <c:pt idx="127">
                        <c:v>9900</c:v>
                      </c:pt>
                      <c:pt idx="128">
                        <c:v>9898</c:v>
                      </c:pt>
                      <c:pt idx="129">
                        <c:v>9900</c:v>
                      </c:pt>
                      <c:pt idx="130">
                        <c:v>9894</c:v>
                      </c:pt>
                      <c:pt idx="131">
                        <c:v>9896</c:v>
                      </c:pt>
                      <c:pt idx="132">
                        <c:v>9896</c:v>
                      </c:pt>
                      <c:pt idx="133">
                        <c:v>9896</c:v>
                      </c:pt>
                      <c:pt idx="134">
                        <c:v>9896</c:v>
                      </c:pt>
                      <c:pt idx="135">
                        <c:v>9898</c:v>
                      </c:pt>
                      <c:pt idx="136">
                        <c:v>9896</c:v>
                      </c:pt>
                      <c:pt idx="137">
                        <c:v>9896</c:v>
                      </c:pt>
                      <c:pt idx="138">
                        <c:v>9896</c:v>
                      </c:pt>
                      <c:pt idx="139">
                        <c:v>9896</c:v>
                      </c:pt>
                      <c:pt idx="140">
                        <c:v>9896</c:v>
                      </c:pt>
                      <c:pt idx="141">
                        <c:v>9896</c:v>
                      </c:pt>
                      <c:pt idx="142">
                        <c:v>9896</c:v>
                      </c:pt>
                      <c:pt idx="143">
                        <c:v>9896</c:v>
                      </c:pt>
                      <c:pt idx="144">
                        <c:v>9896</c:v>
                      </c:pt>
                      <c:pt idx="145">
                        <c:v>9895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9C7B-42BE-94AF-66BCDFE66D52}"/>
                  </c:ext>
                </c:extLst>
              </c15:ser>
            </c15:filteredLineSeries>
            <c15:filteredLineSeries>
              <c15:ser>
                <c:idx val="17"/>
                <c:order val="1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Data'!$R$3</c15:sqref>
                        </c15:formulaRef>
                      </c:ext>
                    </c:extLst>
                    <c:strCache>
                      <c:ptCount val="1"/>
                      <c:pt idx="0">
                        <c:v>2022 # students Confirmed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Data'!$R$5:$R$150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46"/>
                      <c:pt idx="0">
                        <c:v>0</c:v>
                      </c:pt>
                      <c:pt idx="1">
                        <c:v>0</c:v>
                      </c:pt>
                      <c:pt idx="2">
                        <c:v>1</c:v>
                      </c:pt>
                      <c:pt idx="3">
                        <c:v>2</c:v>
                      </c:pt>
                      <c:pt idx="4">
                        <c:v>2</c:v>
                      </c:pt>
                      <c:pt idx="5">
                        <c:v>2</c:v>
                      </c:pt>
                      <c:pt idx="6">
                        <c:v>2</c:v>
                      </c:pt>
                      <c:pt idx="7">
                        <c:v>2</c:v>
                      </c:pt>
                      <c:pt idx="8">
                        <c:v>2</c:v>
                      </c:pt>
                      <c:pt idx="9">
                        <c:v>2</c:v>
                      </c:pt>
                      <c:pt idx="10">
                        <c:v>2</c:v>
                      </c:pt>
                      <c:pt idx="11">
                        <c:v>2</c:v>
                      </c:pt>
                      <c:pt idx="12">
                        <c:v>2</c:v>
                      </c:pt>
                      <c:pt idx="13">
                        <c:v>2</c:v>
                      </c:pt>
                      <c:pt idx="14">
                        <c:v>2</c:v>
                      </c:pt>
                      <c:pt idx="15">
                        <c:v>2</c:v>
                      </c:pt>
                      <c:pt idx="16">
                        <c:v>2</c:v>
                      </c:pt>
                      <c:pt idx="17">
                        <c:v>2</c:v>
                      </c:pt>
                      <c:pt idx="18">
                        <c:v>2</c:v>
                      </c:pt>
                      <c:pt idx="19">
                        <c:v>2</c:v>
                      </c:pt>
                      <c:pt idx="20">
                        <c:v>2</c:v>
                      </c:pt>
                      <c:pt idx="21">
                        <c:v>2</c:v>
                      </c:pt>
                      <c:pt idx="22">
                        <c:v>2</c:v>
                      </c:pt>
                      <c:pt idx="23">
                        <c:v>2</c:v>
                      </c:pt>
                      <c:pt idx="24">
                        <c:v>2</c:v>
                      </c:pt>
                      <c:pt idx="25">
                        <c:v>2</c:v>
                      </c:pt>
                      <c:pt idx="26">
                        <c:v>2</c:v>
                      </c:pt>
                      <c:pt idx="27">
                        <c:v>2</c:v>
                      </c:pt>
                      <c:pt idx="28">
                        <c:v>2</c:v>
                      </c:pt>
                      <c:pt idx="29">
                        <c:v>2</c:v>
                      </c:pt>
                      <c:pt idx="30">
                        <c:v>2</c:v>
                      </c:pt>
                      <c:pt idx="31">
                        <c:v>2</c:v>
                      </c:pt>
                      <c:pt idx="32">
                        <c:v>2</c:v>
                      </c:pt>
                      <c:pt idx="33">
                        <c:v>2</c:v>
                      </c:pt>
                      <c:pt idx="34">
                        <c:v>2</c:v>
                      </c:pt>
                      <c:pt idx="35">
                        <c:v>2</c:v>
                      </c:pt>
                      <c:pt idx="36">
                        <c:v>2</c:v>
                      </c:pt>
                      <c:pt idx="37">
                        <c:v>2</c:v>
                      </c:pt>
                      <c:pt idx="38">
                        <c:v>2</c:v>
                      </c:pt>
                      <c:pt idx="39">
                        <c:v>2</c:v>
                      </c:pt>
                      <c:pt idx="40">
                        <c:v>2</c:v>
                      </c:pt>
                      <c:pt idx="41">
                        <c:v>2</c:v>
                      </c:pt>
                      <c:pt idx="42">
                        <c:v>2</c:v>
                      </c:pt>
                      <c:pt idx="43">
                        <c:v>3</c:v>
                      </c:pt>
                      <c:pt idx="44">
                        <c:v>7</c:v>
                      </c:pt>
                      <c:pt idx="45">
                        <c:v>7</c:v>
                      </c:pt>
                      <c:pt idx="46">
                        <c:v>8</c:v>
                      </c:pt>
                      <c:pt idx="47">
                        <c:v>9</c:v>
                      </c:pt>
                      <c:pt idx="48">
                        <c:v>9</c:v>
                      </c:pt>
                      <c:pt idx="49">
                        <c:v>9</c:v>
                      </c:pt>
                      <c:pt idx="50">
                        <c:v>11</c:v>
                      </c:pt>
                      <c:pt idx="51">
                        <c:v>13</c:v>
                      </c:pt>
                      <c:pt idx="52">
                        <c:v>13</c:v>
                      </c:pt>
                      <c:pt idx="53">
                        <c:v>13</c:v>
                      </c:pt>
                      <c:pt idx="54">
                        <c:v>12</c:v>
                      </c:pt>
                      <c:pt idx="55">
                        <c:v>12</c:v>
                      </c:pt>
                      <c:pt idx="56">
                        <c:v>12</c:v>
                      </c:pt>
                      <c:pt idx="57">
                        <c:v>12</c:v>
                      </c:pt>
                      <c:pt idx="58">
                        <c:v>12</c:v>
                      </c:pt>
                      <c:pt idx="59">
                        <c:v>13</c:v>
                      </c:pt>
                      <c:pt idx="60">
                        <c:v>14</c:v>
                      </c:pt>
                      <c:pt idx="61">
                        <c:v>16</c:v>
                      </c:pt>
                      <c:pt idx="62">
                        <c:v>16</c:v>
                      </c:pt>
                      <c:pt idx="63">
                        <c:v>16</c:v>
                      </c:pt>
                      <c:pt idx="64">
                        <c:v>17</c:v>
                      </c:pt>
                      <c:pt idx="65">
                        <c:v>19</c:v>
                      </c:pt>
                      <c:pt idx="66">
                        <c:v>24</c:v>
                      </c:pt>
                      <c:pt idx="67">
                        <c:v>36</c:v>
                      </c:pt>
                      <c:pt idx="68">
                        <c:v>47</c:v>
                      </c:pt>
                      <c:pt idx="69">
                        <c:v>47</c:v>
                      </c:pt>
                      <c:pt idx="70">
                        <c:v>47</c:v>
                      </c:pt>
                      <c:pt idx="71">
                        <c:v>186</c:v>
                      </c:pt>
                      <c:pt idx="72">
                        <c:v>195</c:v>
                      </c:pt>
                      <c:pt idx="73">
                        <c:v>240</c:v>
                      </c:pt>
                      <c:pt idx="74">
                        <c:v>375</c:v>
                      </c:pt>
                      <c:pt idx="75">
                        <c:v>368</c:v>
                      </c:pt>
                      <c:pt idx="76">
                        <c:v>368</c:v>
                      </c:pt>
                      <c:pt idx="77">
                        <c:v>368</c:v>
                      </c:pt>
                      <c:pt idx="78">
                        <c:v>353</c:v>
                      </c:pt>
                      <c:pt idx="79">
                        <c:v>348</c:v>
                      </c:pt>
                      <c:pt idx="80">
                        <c:v>335</c:v>
                      </c:pt>
                      <c:pt idx="81">
                        <c:v>328</c:v>
                      </c:pt>
                      <c:pt idx="82">
                        <c:v>310</c:v>
                      </c:pt>
                      <c:pt idx="83">
                        <c:v>310</c:v>
                      </c:pt>
                      <c:pt idx="84">
                        <c:v>310</c:v>
                      </c:pt>
                      <c:pt idx="85">
                        <c:v>295</c:v>
                      </c:pt>
                      <c:pt idx="86">
                        <c:v>284</c:v>
                      </c:pt>
                      <c:pt idx="87">
                        <c:v>263</c:v>
                      </c:pt>
                      <c:pt idx="88">
                        <c:v>203</c:v>
                      </c:pt>
                      <c:pt idx="89">
                        <c:v>87</c:v>
                      </c:pt>
                      <c:pt idx="90">
                        <c:v>87</c:v>
                      </c:pt>
                      <c:pt idx="91">
                        <c:v>87</c:v>
                      </c:pt>
                      <c:pt idx="92">
                        <c:v>87</c:v>
                      </c:pt>
                      <c:pt idx="93">
                        <c:v>71</c:v>
                      </c:pt>
                      <c:pt idx="94">
                        <c:v>71</c:v>
                      </c:pt>
                      <c:pt idx="95">
                        <c:v>70</c:v>
                      </c:pt>
                      <c:pt idx="96">
                        <c:v>69</c:v>
                      </c:pt>
                      <c:pt idx="97">
                        <c:v>69</c:v>
                      </c:pt>
                      <c:pt idx="98">
                        <c:v>69</c:v>
                      </c:pt>
                      <c:pt idx="99">
                        <c:v>58</c:v>
                      </c:pt>
                      <c:pt idx="100">
                        <c:v>50</c:v>
                      </c:pt>
                      <c:pt idx="101">
                        <c:v>48</c:v>
                      </c:pt>
                      <c:pt idx="102">
                        <c:v>46</c:v>
                      </c:pt>
                      <c:pt idx="103">
                        <c:v>42</c:v>
                      </c:pt>
                      <c:pt idx="104">
                        <c:v>42</c:v>
                      </c:pt>
                      <c:pt idx="105">
                        <c:v>42</c:v>
                      </c:pt>
                      <c:pt idx="106">
                        <c:v>40</c:v>
                      </c:pt>
                      <c:pt idx="107">
                        <c:v>39</c:v>
                      </c:pt>
                      <c:pt idx="108">
                        <c:v>37</c:v>
                      </c:pt>
                      <c:pt idx="109">
                        <c:v>35</c:v>
                      </c:pt>
                      <c:pt idx="110">
                        <c:v>35</c:v>
                      </c:pt>
                      <c:pt idx="111">
                        <c:v>35</c:v>
                      </c:pt>
                      <c:pt idx="112">
                        <c:v>35</c:v>
                      </c:pt>
                      <c:pt idx="113">
                        <c:v>33</c:v>
                      </c:pt>
                      <c:pt idx="114">
                        <c:v>32</c:v>
                      </c:pt>
                      <c:pt idx="115">
                        <c:v>29</c:v>
                      </c:pt>
                      <c:pt idx="116">
                        <c:v>27</c:v>
                      </c:pt>
                      <c:pt idx="117">
                        <c:v>27</c:v>
                      </c:pt>
                      <c:pt idx="118">
                        <c:v>27</c:v>
                      </c:pt>
                      <c:pt idx="119">
                        <c:v>27</c:v>
                      </c:pt>
                      <c:pt idx="120">
                        <c:v>27</c:v>
                      </c:pt>
                      <c:pt idx="121">
                        <c:v>27</c:v>
                      </c:pt>
                      <c:pt idx="122">
                        <c:v>27</c:v>
                      </c:pt>
                      <c:pt idx="123">
                        <c:v>26</c:v>
                      </c:pt>
                      <c:pt idx="124">
                        <c:v>26</c:v>
                      </c:pt>
                      <c:pt idx="125">
                        <c:v>26</c:v>
                      </c:pt>
                      <c:pt idx="126">
                        <c:v>26</c:v>
                      </c:pt>
                      <c:pt idx="127">
                        <c:v>25</c:v>
                      </c:pt>
                      <c:pt idx="128">
                        <c:v>24</c:v>
                      </c:pt>
                      <c:pt idx="129">
                        <c:v>17</c:v>
                      </c:pt>
                      <c:pt idx="130">
                        <c:v>17</c:v>
                      </c:pt>
                      <c:pt idx="131">
                        <c:v>16</c:v>
                      </c:pt>
                      <c:pt idx="132">
                        <c:v>16</c:v>
                      </c:pt>
                      <c:pt idx="133">
                        <c:v>16</c:v>
                      </c:pt>
                      <c:pt idx="134">
                        <c:v>16</c:v>
                      </c:pt>
                      <c:pt idx="135">
                        <c:v>15</c:v>
                      </c:pt>
                      <c:pt idx="136">
                        <c:v>14</c:v>
                      </c:pt>
                      <c:pt idx="137">
                        <c:v>14</c:v>
                      </c:pt>
                      <c:pt idx="138">
                        <c:v>14</c:v>
                      </c:pt>
                      <c:pt idx="139">
                        <c:v>14</c:v>
                      </c:pt>
                      <c:pt idx="140">
                        <c:v>14</c:v>
                      </c:pt>
                      <c:pt idx="141">
                        <c:v>12</c:v>
                      </c:pt>
                      <c:pt idx="142">
                        <c:v>12</c:v>
                      </c:pt>
                      <c:pt idx="143">
                        <c:v>11</c:v>
                      </c:pt>
                      <c:pt idx="144">
                        <c:v>11</c:v>
                      </c:pt>
                      <c:pt idx="145">
                        <c:v>11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9C7B-42BE-94AF-66BCDFE66D52}"/>
                  </c:ext>
                </c:extLst>
              </c15:ser>
            </c15:filteredLineSeries>
            <c15:filteredLineSeries>
              <c15:ser>
                <c:idx val="18"/>
                <c:order val="1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Data'!$S$3</c15:sqref>
                        </c15:formulaRef>
                      </c:ext>
                    </c:extLst>
                    <c:strCache>
                      <c:ptCount val="1"/>
                      <c:pt idx="0">
                        <c:v>2022 % Students PAID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Data'!$S$5:$S$150</c15:sqref>
                        </c15:formulaRef>
                      </c:ext>
                    </c:extLst>
                    <c:numCache>
                      <c:formatCode>0.0%</c:formatCode>
                      <c:ptCount val="146"/>
                      <c:pt idx="0">
                        <c:v>0</c:v>
                      </c:pt>
                      <c:pt idx="1">
                        <c:v>0</c:v>
                      </c:pt>
                      <c:pt idx="2">
                        <c:v>1.227078450296429E-2</c:v>
                      </c:pt>
                      <c:pt idx="3">
                        <c:v>3.3296793642093724E-2</c:v>
                      </c:pt>
                      <c:pt idx="4">
                        <c:v>4.4507962433646388E-2</c:v>
                      </c:pt>
                      <c:pt idx="5">
                        <c:v>5.211990278152849E-2</c:v>
                      </c:pt>
                      <c:pt idx="6">
                        <c:v>5.211990278152849E-2</c:v>
                      </c:pt>
                      <c:pt idx="7">
                        <c:v>5.211990278152849E-2</c:v>
                      </c:pt>
                      <c:pt idx="8">
                        <c:v>6.2466487935656838E-2</c:v>
                      </c:pt>
                      <c:pt idx="9">
                        <c:v>6.8754163890739503E-2</c:v>
                      </c:pt>
                      <c:pt idx="10">
                        <c:v>7.4514466904478799E-2</c:v>
                      </c:pt>
                      <c:pt idx="11">
                        <c:v>8.0755112742527529E-2</c:v>
                      </c:pt>
                      <c:pt idx="12">
                        <c:v>8.6209141815340534E-2</c:v>
                      </c:pt>
                      <c:pt idx="13">
                        <c:v>8.6209141815340534E-2</c:v>
                      </c:pt>
                      <c:pt idx="14">
                        <c:v>8.6209141815340534E-2</c:v>
                      </c:pt>
                      <c:pt idx="15">
                        <c:v>9.592233009708738E-2</c:v>
                      </c:pt>
                      <c:pt idx="16">
                        <c:v>0.10018027298480556</c:v>
                      </c:pt>
                      <c:pt idx="17">
                        <c:v>0.10594249201277955</c:v>
                      </c:pt>
                      <c:pt idx="18">
                        <c:v>0.11426390125970225</c:v>
                      </c:pt>
                      <c:pt idx="19">
                        <c:v>0.12058711881563963</c:v>
                      </c:pt>
                      <c:pt idx="20">
                        <c:v>0.12058711881563963</c:v>
                      </c:pt>
                      <c:pt idx="21">
                        <c:v>0.12058711881563963</c:v>
                      </c:pt>
                      <c:pt idx="22">
                        <c:v>0.1351861167002012</c:v>
                      </c:pt>
                      <c:pt idx="23">
                        <c:v>0.14299863810820848</c:v>
                      </c:pt>
                      <c:pt idx="24">
                        <c:v>0.15722188076213892</c:v>
                      </c:pt>
                      <c:pt idx="25">
                        <c:v>0.16544387380777698</c:v>
                      </c:pt>
                      <c:pt idx="26">
                        <c:v>0.17438066465256796</c:v>
                      </c:pt>
                      <c:pt idx="27">
                        <c:v>0.17438066465256796</c:v>
                      </c:pt>
                      <c:pt idx="28">
                        <c:v>0.17438066465256796</c:v>
                      </c:pt>
                      <c:pt idx="29">
                        <c:v>0.19562647754137116</c:v>
                      </c:pt>
                      <c:pt idx="30">
                        <c:v>0.20966612187718889</c:v>
                      </c:pt>
                      <c:pt idx="31">
                        <c:v>0.22254235334793132</c:v>
                      </c:pt>
                      <c:pt idx="32">
                        <c:v>0.23612535612535612</c:v>
                      </c:pt>
                      <c:pt idx="33">
                        <c:v>0.246386630532972</c:v>
                      </c:pt>
                      <c:pt idx="34">
                        <c:v>0.246386630532972</c:v>
                      </c:pt>
                      <c:pt idx="35">
                        <c:v>0.246386630532972</c:v>
                      </c:pt>
                      <c:pt idx="36">
                        <c:v>0.27683049147442329</c:v>
                      </c:pt>
                      <c:pt idx="37">
                        <c:v>0.29570308185131999</c:v>
                      </c:pt>
                      <c:pt idx="38">
                        <c:v>0.3262201794703436</c:v>
                      </c:pt>
                      <c:pt idx="39">
                        <c:v>0.34743366681165722</c:v>
                      </c:pt>
                      <c:pt idx="40">
                        <c:v>0.36762644235953845</c:v>
                      </c:pt>
                      <c:pt idx="41">
                        <c:v>0.36762644235953845</c:v>
                      </c:pt>
                      <c:pt idx="42">
                        <c:v>0.36762644235953845</c:v>
                      </c:pt>
                      <c:pt idx="43">
                        <c:v>0.41306200724483272</c:v>
                      </c:pt>
                      <c:pt idx="44">
                        <c:v>0.4464718911507225</c:v>
                      </c:pt>
                      <c:pt idx="45">
                        <c:v>0.47825177749895442</c:v>
                      </c:pt>
                      <c:pt idx="46">
                        <c:v>0.48016119032858029</c:v>
                      </c:pt>
                      <c:pt idx="47">
                        <c:v>0.55663562877315054</c:v>
                      </c:pt>
                      <c:pt idx="48">
                        <c:v>0.55663562877315054</c:v>
                      </c:pt>
                      <c:pt idx="49">
                        <c:v>0.55663562877315054</c:v>
                      </c:pt>
                      <c:pt idx="50">
                        <c:v>0.68926667337290015</c:v>
                      </c:pt>
                      <c:pt idx="51">
                        <c:v>0.76571371650562803</c:v>
                      </c:pt>
                      <c:pt idx="52">
                        <c:v>0.77910329058554528</c:v>
                      </c:pt>
                      <c:pt idx="53">
                        <c:v>0.78908583947420829</c:v>
                      </c:pt>
                      <c:pt idx="54">
                        <c:v>0.79864636209813877</c:v>
                      </c:pt>
                      <c:pt idx="55">
                        <c:v>0.79864636209813877</c:v>
                      </c:pt>
                      <c:pt idx="56">
                        <c:v>0.79864636209813877</c:v>
                      </c:pt>
                      <c:pt idx="57">
                        <c:v>0.79864636209813877</c:v>
                      </c:pt>
                      <c:pt idx="58">
                        <c:v>0.80939610647596349</c:v>
                      </c:pt>
                      <c:pt idx="59">
                        <c:v>0.81357951161405595</c:v>
                      </c:pt>
                      <c:pt idx="60">
                        <c:v>0.82823061630218686</c:v>
                      </c:pt>
                      <c:pt idx="61">
                        <c:v>0.83734101748807632</c:v>
                      </c:pt>
                      <c:pt idx="62">
                        <c:v>0.83734101748807632</c:v>
                      </c:pt>
                      <c:pt idx="63">
                        <c:v>0.83734101748807632</c:v>
                      </c:pt>
                      <c:pt idx="64">
                        <c:v>0.84684863523573206</c:v>
                      </c:pt>
                      <c:pt idx="65">
                        <c:v>0.86067773029911554</c:v>
                      </c:pt>
                      <c:pt idx="66">
                        <c:v>0.87057302029446881</c:v>
                      </c:pt>
                      <c:pt idx="67">
                        <c:v>0.87921125644074516</c:v>
                      </c:pt>
                      <c:pt idx="68">
                        <c:v>0.89556523460700854</c:v>
                      </c:pt>
                      <c:pt idx="69">
                        <c:v>0.89556523460700854</c:v>
                      </c:pt>
                      <c:pt idx="70">
                        <c:v>0.89556523460700854</c:v>
                      </c:pt>
                      <c:pt idx="71">
                        <c:v>0.9205704664751907</c:v>
                      </c:pt>
                      <c:pt idx="72">
                        <c:v>0.94635977477032496</c:v>
                      </c:pt>
                      <c:pt idx="73">
                        <c:v>0.97558246006714822</c:v>
                      </c:pt>
                      <c:pt idx="74">
                        <c:v>0.96238338850436356</c:v>
                      </c:pt>
                      <c:pt idx="75">
                        <c:v>0.9630892678034102</c:v>
                      </c:pt>
                      <c:pt idx="76">
                        <c:v>0.9630892678034102</c:v>
                      </c:pt>
                      <c:pt idx="77">
                        <c:v>0.9630892678034102</c:v>
                      </c:pt>
                      <c:pt idx="78">
                        <c:v>0.96449704142011838</c:v>
                      </c:pt>
                      <c:pt idx="79">
                        <c:v>0.9649809351796107</c:v>
                      </c:pt>
                      <c:pt idx="80">
                        <c:v>0.96069825436408973</c:v>
                      </c:pt>
                      <c:pt idx="81">
                        <c:v>0.96035066746363817</c:v>
                      </c:pt>
                      <c:pt idx="82">
                        <c:v>0.96223218734429494</c:v>
                      </c:pt>
                      <c:pt idx="83">
                        <c:v>0.96223218734429494</c:v>
                      </c:pt>
                      <c:pt idx="84">
                        <c:v>0.96223218734429494</c:v>
                      </c:pt>
                      <c:pt idx="85">
                        <c:v>0.9632433509313677</c:v>
                      </c:pt>
                      <c:pt idx="86">
                        <c:v>0.96212347151804356</c:v>
                      </c:pt>
                      <c:pt idx="87">
                        <c:v>0.96420047732696901</c:v>
                      </c:pt>
                      <c:pt idx="88">
                        <c:v>0.97573105231748558</c:v>
                      </c:pt>
                      <c:pt idx="89">
                        <c:v>0.98507163610860637</c:v>
                      </c:pt>
                      <c:pt idx="90">
                        <c:v>0.98507163610860637</c:v>
                      </c:pt>
                      <c:pt idx="91">
                        <c:v>0.98507163610860637</c:v>
                      </c:pt>
                      <c:pt idx="92">
                        <c:v>0.98507163610860637</c:v>
                      </c:pt>
                      <c:pt idx="93">
                        <c:v>0.98858973075768186</c:v>
                      </c:pt>
                      <c:pt idx="94">
                        <c:v>0.98899009108197378</c:v>
                      </c:pt>
                      <c:pt idx="95">
                        <c:v>0.98681977034448332</c:v>
                      </c:pt>
                      <c:pt idx="96">
                        <c:v>0.98710257948410318</c:v>
                      </c:pt>
                      <c:pt idx="97">
                        <c:v>0.98710257948410318</c:v>
                      </c:pt>
                      <c:pt idx="98">
                        <c:v>0.98710257948410318</c:v>
                      </c:pt>
                      <c:pt idx="99">
                        <c:v>0.98830116988301175</c:v>
                      </c:pt>
                      <c:pt idx="100">
                        <c:v>0.98919351610966577</c:v>
                      </c:pt>
                      <c:pt idx="101">
                        <c:v>0.99189108018820704</c:v>
                      </c:pt>
                      <c:pt idx="102">
                        <c:v>0.99159495697418454</c:v>
                      </c:pt>
                      <c:pt idx="103">
                        <c:v>0.99209050861033243</c:v>
                      </c:pt>
                      <c:pt idx="104">
                        <c:v>0.99209050861033243</c:v>
                      </c:pt>
                      <c:pt idx="105">
                        <c:v>0.99209050861033243</c:v>
                      </c:pt>
                      <c:pt idx="106">
                        <c:v>0.99228766025641024</c:v>
                      </c:pt>
                      <c:pt idx="107">
                        <c:v>0.99248798076923073</c:v>
                      </c:pt>
                      <c:pt idx="108">
                        <c:v>0.99268830128205132</c:v>
                      </c:pt>
                      <c:pt idx="109">
                        <c:v>0.99288862179487181</c:v>
                      </c:pt>
                      <c:pt idx="110">
                        <c:v>0.99288291900561343</c:v>
                      </c:pt>
                      <c:pt idx="111">
                        <c:v>0.99288291900561343</c:v>
                      </c:pt>
                      <c:pt idx="112">
                        <c:v>0.99288291900561343</c:v>
                      </c:pt>
                      <c:pt idx="113">
                        <c:v>0.9930847865303668</c:v>
                      </c:pt>
                      <c:pt idx="114">
                        <c:v>0.99317748570281927</c:v>
                      </c:pt>
                      <c:pt idx="115">
                        <c:v>0.99377635013049592</c:v>
                      </c:pt>
                      <c:pt idx="116">
                        <c:v>0.99407571041269205</c:v>
                      </c:pt>
                      <c:pt idx="117">
                        <c:v>0.99407630522088353</c:v>
                      </c:pt>
                      <c:pt idx="118">
                        <c:v>0.99407630522088353</c:v>
                      </c:pt>
                      <c:pt idx="119">
                        <c:v>0.99407630522088353</c:v>
                      </c:pt>
                      <c:pt idx="120">
                        <c:v>0.99447791164658639</c:v>
                      </c:pt>
                      <c:pt idx="121">
                        <c:v>0.99447791164658639</c:v>
                      </c:pt>
                      <c:pt idx="122">
                        <c:v>0.99457613499397346</c:v>
                      </c:pt>
                      <c:pt idx="123">
                        <c:v>0.99467336683417085</c:v>
                      </c:pt>
                      <c:pt idx="124">
                        <c:v>0.99467336683417085</c:v>
                      </c:pt>
                      <c:pt idx="125">
                        <c:v>0.99467336683417085</c:v>
                      </c:pt>
                      <c:pt idx="126">
                        <c:v>0.99467336683417085</c:v>
                      </c:pt>
                      <c:pt idx="127">
                        <c:v>0.99527495727354987</c:v>
                      </c:pt>
                      <c:pt idx="128">
                        <c:v>0.99507389162561577</c:v>
                      </c:pt>
                      <c:pt idx="129">
                        <c:v>0.99577549788774899</c:v>
                      </c:pt>
                      <c:pt idx="130">
                        <c:v>0.99547238152731665</c:v>
                      </c:pt>
                      <c:pt idx="131">
                        <c:v>0.99547329242530935</c:v>
                      </c:pt>
                      <c:pt idx="132">
                        <c:v>0.99547329242530935</c:v>
                      </c:pt>
                      <c:pt idx="133">
                        <c:v>0.99547329242530935</c:v>
                      </c:pt>
                      <c:pt idx="134">
                        <c:v>0.99547329242530935</c:v>
                      </c:pt>
                      <c:pt idx="135">
                        <c:v>0.99557433112049887</c:v>
                      </c:pt>
                      <c:pt idx="136">
                        <c:v>0.99577379754477757</c:v>
                      </c:pt>
                      <c:pt idx="137">
                        <c:v>0.99577379754477757</c:v>
                      </c:pt>
                      <c:pt idx="138">
                        <c:v>0.99577379754477757</c:v>
                      </c:pt>
                      <c:pt idx="139">
                        <c:v>0.99577379754477757</c:v>
                      </c:pt>
                      <c:pt idx="140">
                        <c:v>0.99577379754477757</c:v>
                      </c:pt>
                      <c:pt idx="141">
                        <c:v>0.99587400623930766</c:v>
                      </c:pt>
                      <c:pt idx="142">
                        <c:v>0.99587400623930766</c:v>
                      </c:pt>
                      <c:pt idx="143">
                        <c:v>0.99587400623930766</c:v>
                      </c:pt>
                      <c:pt idx="144">
                        <c:v>0.99587400623930766</c:v>
                      </c:pt>
                      <c:pt idx="145">
                        <c:v>0.99587359098228667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2-9C7B-42BE-94AF-66BCDFE66D52}"/>
                  </c:ext>
                </c:extLst>
              </c15:ser>
            </c15:filteredLineSeries>
            <c15:filteredLineSeries>
              <c15:ser>
                <c:idx val="19"/>
                <c:order val="1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Data'!$T$3</c15:sqref>
                        </c15:formulaRef>
                      </c:ext>
                    </c:extLst>
                    <c:strCache>
                      <c:ptCount val="1"/>
                      <c:pt idx="0">
                        <c:v>2022 Tuition Finalized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Data'!$T$5:$T$150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46"/>
                      <c:pt idx="0">
                        <c:v>0</c:v>
                      </c:pt>
                      <c:pt idx="1">
                        <c:v>0</c:v>
                      </c:pt>
                      <c:pt idx="2">
                        <c:v>234789.38</c:v>
                      </c:pt>
                      <c:pt idx="3">
                        <c:v>682485.52</c:v>
                      </c:pt>
                      <c:pt idx="4">
                        <c:v>944846</c:v>
                      </c:pt>
                      <c:pt idx="5">
                        <c:v>1134620.42</c:v>
                      </c:pt>
                      <c:pt idx="6">
                        <c:v>1134620.42</c:v>
                      </c:pt>
                      <c:pt idx="7">
                        <c:v>1134620.42</c:v>
                      </c:pt>
                      <c:pt idx="8">
                        <c:v>1411714.3199999998</c:v>
                      </c:pt>
                      <c:pt idx="9">
                        <c:v>1584561.5999999999</c:v>
                      </c:pt>
                      <c:pt idx="10">
                        <c:v>1751246.28</c:v>
                      </c:pt>
                      <c:pt idx="11">
                        <c:v>1976150</c:v>
                      </c:pt>
                      <c:pt idx="12">
                        <c:v>2178999.84</c:v>
                      </c:pt>
                      <c:pt idx="13">
                        <c:v>2178999.84</c:v>
                      </c:pt>
                      <c:pt idx="14">
                        <c:v>2178999.84</c:v>
                      </c:pt>
                      <c:pt idx="15">
                        <c:v>2543322.41</c:v>
                      </c:pt>
                      <c:pt idx="16">
                        <c:v>2736447.41</c:v>
                      </c:pt>
                      <c:pt idx="17">
                        <c:v>2960835.0500000003</c:v>
                      </c:pt>
                      <c:pt idx="18">
                        <c:v>3295577.99</c:v>
                      </c:pt>
                      <c:pt idx="19">
                        <c:v>3542723.41</c:v>
                      </c:pt>
                      <c:pt idx="20">
                        <c:v>3542723.41</c:v>
                      </c:pt>
                      <c:pt idx="21">
                        <c:v>3542723.41</c:v>
                      </c:pt>
                      <c:pt idx="22">
                        <c:v>4002238.37</c:v>
                      </c:pt>
                      <c:pt idx="23">
                        <c:v>4288274.0900000008</c:v>
                      </c:pt>
                      <c:pt idx="24">
                        <c:v>4942993.5599999996</c:v>
                      </c:pt>
                      <c:pt idx="25">
                        <c:v>5283635.96</c:v>
                      </c:pt>
                      <c:pt idx="26">
                        <c:v>5548202.1399999997</c:v>
                      </c:pt>
                      <c:pt idx="27">
                        <c:v>5548202.1399999997</c:v>
                      </c:pt>
                      <c:pt idx="28">
                        <c:v>5548202.1399999997</c:v>
                      </c:pt>
                      <c:pt idx="29">
                        <c:v>6263916.5199999996</c:v>
                      </c:pt>
                      <c:pt idx="30">
                        <c:v>6858123.0999999996</c:v>
                      </c:pt>
                      <c:pt idx="31">
                        <c:v>7461366.54</c:v>
                      </c:pt>
                      <c:pt idx="32">
                        <c:v>8089466.8600000003</c:v>
                      </c:pt>
                      <c:pt idx="33">
                        <c:v>8549983.4000000004</c:v>
                      </c:pt>
                      <c:pt idx="34">
                        <c:v>8549983.4000000004</c:v>
                      </c:pt>
                      <c:pt idx="35">
                        <c:v>8549983.4000000004</c:v>
                      </c:pt>
                      <c:pt idx="36">
                        <c:v>9857415.4199999999</c:v>
                      </c:pt>
                      <c:pt idx="37">
                        <c:v>10664143.140000001</c:v>
                      </c:pt>
                      <c:pt idx="38">
                        <c:v>12000254.880000001</c:v>
                      </c:pt>
                      <c:pt idx="39">
                        <c:v>12844126.66</c:v>
                      </c:pt>
                      <c:pt idx="40">
                        <c:v>13812518.42</c:v>
                      </c:pt>
                      <c:pt idx="41">
                        <c:v>13812518.42</c:v>
                      </c:pt>
                      <c:pt idx="42">
                        <c:v>13812518.42</c:v>
                      </c:pt>
                      <c:pt idx="43">
                        <c:v>15731271.939999999</c:v>
                      </c:pt>
                      <c:pt idx="44">
                        <c:v>17125423.98</c:v>
                      </c:pt>
                      <c:pt idx="45">
                        <c:v>18407591.359999999</c:v>
                      </c:pt>
                      <c:pt idx="46">
                        <c:v>20137264.369999997</c:v>
                      </c:pt>
                      <c:pt idx="47">
                        <c:v>21810282.150000002</c:v>
                      </c:pt>
                      <c:pt idx="48">
                        <c:v>21810282.150000002</c:v>
                      </c:pt>
                      <c:pt idx="49">
                        <c:v>21810282.150000002</c:v>
                      </c:pt>
                      <c:pt idx="50">
                        <c:v>27018942.830000002</c:v>
                      </c:pt>
                      <c:pt idx="51">
                        <c:v>30301159</c:v>
                      </c:pt>
                      <c:pt idx="52">
                        <c:v>30886848.889999997</c:v>
                      </c:pt>
                      <c:pt idx="53">
                        <c:v>31259929.859999999</c:v>
                      </c:pt>
                      <c:pt idx="54">
                        <c:v>31692071.84</c:v>
                      </c:pt>
                      <c:pt idx="55">
                        <c:v>31692071.84</c:v>
                      </c:pt>
                      <c:pt idx="56">
                        <c:v>31692071.84</c:v>
                      </c:pt>
                      <c:pt idx="57">
                        <c:v>31692071.84</c:v>
                      </c:pt>
                      <c:pt idx="58">
                        <c:v>32235592.949999999</c:v>
                      </c:pt>
                      <c:pt idx="59">
                        <c:v>32444576.310000002</c:v>
                      </c:pt>
                      <c:pt idx="60">
                        <c:v>32897753.199999999</c:v>
                      </c:pt>
                      <c:pt idx="61">
                        <c:v>33211697.689999998</c:v>
                      </c:pt>
                      <c:pt idx="62">
                        <c:v>33211697.689999998</c:v>
                      </c:pt>
                      <c:pt idx="63">
                        <c:v>33211697.689999998</c:v>
                      </c:pt>
                      <c:pt idx="64">
                        <c:v>33705623.960000001</c:v>
                      </c:pt>
                      <c:pt idx="65">
                        <c:v>34240216.100000001</c:v>
                      </c:pt>
                      <c:pt idx="66">
                        <c:v>34600936.330000006</c:v>
                      </c:pt>
                      <c:pt idx="67">
                        <c:v>35010389.869999997</c:v>
                      </c:pt>
                      <c:pt idx="68">
                        <c:v>35494068.089999996</c:v>
                      </c:pt>
                      <c:pt idx="69">
                        <c:v>35494068.089999996</c:v>
                      </c:pt>
                      <c:pt idx="70">
                        <c:v>35494068.089999996</c:v>
                      </c:pt>
                      <c:pt idx="71">
                        <c:v>36585652.759999998</c:v>
                      </c:pt>
                      <c:pt idx="72">
                        <c:v>37592349.560000002</c:v>
                      </c:pt>
                      <c:pt idx="73">
                        <c:v>37649659.509999998</c:v>
                      </c:pt>
                      <c:pt idx="74">
                        <c:v>37668306.310000002</c:v>
                      </c:pt>
                      <c:pt idx="75">
                        <c:v>37733490.509999998</c:v>
                      </c:pt>
                      <c:pt idx="76">
                        <c:v>37733490.509999998</c:v>
                      </c:pt>
                      <c:pt idx="77">
                        <c:v>37733490.509999998</c:v>
                      </c:pt>
                      <c:pt idx="78">
                        <c:v>37808682.769999996</c:v>
                      </c:pt>
                      <c:pt idx="79">
                        <c:v>37859493.729999997</c:v>
                      </c:pt>
                      <c:pt idx="80">
                        <c:v>37911432.07</c:v>
                      </c:pt>
                      <c:pt idx="81">
                        <c:v>37976703.75</c:v>
                      </c:pt>
                      <c:pt idx="82">
                        <c:v>38060437.530000001</c:v>
                      </c:pt>
                      <c:pt idx="83">
                        <c:v>38060437.530000001</c:v>
                      </c:pt>
                      <c:pt idx="84">
                        <c:v>38060437.530000001</c:v>
                      </c:pt>
                      <c:pt idx="85">
                        <c:v>38139016.850000001</c:v>
                      </c:pt>
                      <c:pt idx="86">
                        <c:v>38156122.5</c:v>
                      </c:pt>
                      <c:pt idx="87">
                        <c:v>38275256.960000001</c:v>
                      </c:pt>
                      <c:pt idx="88">
                        <c:v>38602168.189999998</c:v>
                      </c:pt>
                      <c:pt idx="89">
                        <c:v>38665073.810000002</c:v>
                      </c:pt>
                      <c:pt idx="90">
                        <c:v>38665073.810000002</c:v>
                      </c:pt>
                      <c:pt idx="91">
                        <c:v>38665073.810000002</c:v>
                      </c:pt>
                      <c:pt idx="92">
                        <c:v>38665073.810000002</c:v>
                      </c:pt>
                      <c:pt idx="93">
                        <c:v>38704895.68</c:v>
                      </c:pt>
                      <c:pt idx="94">
                        <c:v>38711270.289999999</c:v>
                      </c:pt>
                      <c:pt idx="95">
                        <c:v>38709383.380000003</c:v>
                      </c:pt>
                      <c:pt idx="96">
                        <c:v>38716044.5</c:v>
                      </c:pt>
                      <c:pt idx="97">
                        <c:v>38716044.5</c:v>
                      </c:pt>
                      <c:pt idx="98">
                        <c:v>38716044.5</c:v>
                      </c:pt>
                      <c:pt idx="99">
                        <c:v>38744023.450000003</c:v>
                      </c:pt>
                      <c:pt idx="100">
                        <c:v>38750600.779999994</c:v>
                      </c:pt>
                      <c:pt idx="101">
                        <c:v>38748196.710000001</c:v>
                      </c:pt>
                      <c:pt idx="102">
                        <c:v>38741927.670000002</c:v>
                      </c:pt>
                      <c:pt idx="103">
                        <c:v>38777112.959999993</c:v>
                      </c:pt>
                      <c:pt idx="104">
                        <c:v>38777112.959999993</c:v>
                      </c:pt>
                      <c:pt idx="105">
                        <c:v>38777112.959999993</c:v>
                      </c:pt>
                      <c:pt idx="106">
                        <c:v>38773997.25</c:v>
                      </c:pt>
                      <c:pt idx="107">
                        <c:v>38778203.450000003</c:v>
                      </c:pt>
                      <c:pt idx="108">
                        <c:v>38781133.25</c:v>
                      </c:pt>
                      <c:pt idx="109">
                        <c:v>38809948.329999998</c:v>
                      </c:pt>
                      <c:pt idx="110">
                        <c:v>38809948.329999998</c:v>
                      </c:pt>
                      <c:pt idx="111">
                        <c:v>38809948.329999998</c:v>
                      </c:pt>
                      <c:pt idx="112">
                        <c:v>38809948.329999998</c:v>
                      </c:pt>
                      <c:pt idx="113">
                        <c:v>38830843.149999999</c:v>
                      </c:pt>
                      <c:pt idx="114">
                        <c:v>38845056.759999998</c:v>
                      </c:pt>
                      <c:pt idx="115">
                        <c:v>38847419.030000001</c:v>
                      </c:pt>
                      <c:pt idx="116">
                        <c:v>38851420.039999999</c:v>
                      </c:pt>
                      <c:pt idx="117">
                        <c:v>38848504.119999997</c:v>
                      </c:pt>
                      <c:pt idx="118">
                        <c:v>38848504.119999997</c:v>
                      </c:pt>
                      <c:pt idx="119">
                        <c:v>38848504.119999997</c:v>
                      </c:pt>
                      <c:pt idx="120">
                        <c:v>38907316.589999996</c:v>
                      </c:pt>
                      <c:pt idx="121">
                        <c:v>38907316.589999996</c:v>
                      </c:pt>
                      <c:pt idx="122">
                        <c:v>38910730</c:v>
                      </c:pt>
                      <c:pt idx="123">
                        <c:v>38924771.009999998</c:v>
                      </c:pt>
                      <c:pt idx="124">
                        <c:v>38924771.009999998</c:v>
                      </c:pt>
                      <c:pt idx="125">
                        <c:v>38924771.009999998</c:v>
                      </c:pt>
                      <c:pt idx="126">
                        <c:v>38924771.009999998</c:v>
                      </c:pt>
                      <c:pt idx="127">
                        <c:v>38942483.640000001</c:v>
                      </c:pt>
                      <c:pt idx="128">
                        <c:v>38954343.840000004</c:v>
                      </c:pt>
                      <c:pt idx="129">
                        <c:v>38955771.539999999</c:v>
                      </c:pt>
                      <c:pt idx="130">
                        <c:v>38955771.539999999</c:v>
                      </c:pt>
                      <c:pt idx="131">
                        <c:v>38970110.5</c:v>
                      </c:pt>
                      <c:pt idx="132">
                        <c:v>38970110.5</c:v>
                      </c:pt>
                      <c:pt idx="133">
                        <c:v>38970110.5</c:v>
                      </c:pt>
                      <c:pt idx="134">
                        <c:v>38969019.700000003</c:v>
                      </c:pt>
                      <c:pt idx="135">
                        <c:v>38969016.579999998</c:v>
                      </c:pt>
                      <c:pt idx="136">
                        <c:v>38970682.380000003</c:v>
                      </c:pt>
                      <c:pt idx="137">
                        <c:v>38970682.380000003</c:v>
                      </c:pt>
                      <c:pt idx="138">
                        <c:v>38970682.380000003</c:v>
                      </c:pt>
                      <c:pt idx="139">
                        <c:v>38970682.380000003</c:v>
                      </c:pt>
                      <c:pt idx="140">
                        <c:v>38970682.380000003</c:v>
                      </c:pt>
                      <c:pt idx="141">
                        <c:v>38970682.380000003</c:v>
                      </c:pt>
                      <c:pt idx="142">
                        <c:v>38960496.579999998</c:v>
                      </c:pt>
                      <c:pt idx="143">
                        <c:v>38963254.18</c:v>
                      </c:pt>
                      <c:pt idx="144">
                        <c:v>38960772.340000004</c:v>
                      </c:pt>
                      <c:pt idx="145">
                        <c:v>38959589.259999998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9C7B-42BE-94AF-66BCDFE66D52}"/>
                  </c:ext>
                </c:extLst>
              </c15:ser>
            </c15:filteredLineSeries>
            <c15:filteredLineSeries>
              <c15:ser>
                <c:idx val="20"/>
                <c:order val="1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Data'!$U$3</c15:sqref>
                        </c15:formulaRef>
                      </c:ext>
                    </c:extLst>
                    <c:strCache>
                      <c:ptCount val="1"/>
                      <c:pt idx="0">
                        <c:v>2022 Tuition Confirmed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Data'!$U$5:$U$150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4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  <c:pt idx="36">
                        <c:v>0</c:v>
                      </c:pt>
                      <c:pt idx="37">
                        <c:v>0</c:v>
                      </c:pt>
                      <c:pt idx="38">
                        <c:v>0</c:v>
                      </c:pt>
                      <c:pt idx="39">
                        <c:v>0</c:v>
                      </c:pt>
                      <c:pt idx="40">
                        <c:v>0</c:v>
                      </c:pt>
                      <c:pt idx="41">
                        <c:v>0</c:v>
                      </c:pt>
                      <c:pt idx="42">
                        <c:v>0</c:v>
                      </c:pt>
                      <c:pt idx="43">
                        <c:v>0</c:v>
                      </c:pt>
                      <c:pt idx="44">
                        <c:v>0</c:v>
                      </c:pt>
                      <c:pt idx="45">
                        <c:v>0</c:v>
                      </c:pt>
                      <c:pt idx="46">
                        <c:v>0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2117</c:v>
                      </c:pt>
                      <c:pt idx="51">
                        <c:v>3023.72</c:v>
                      </c:pt>
                      <c:pt idx="52">
                        <c:v>3023.72</c:v>
                      </c:pt>
                      <c:pt idx="53">
                        <c:v>3023.72</c:v>
                      </c:pt>
                      <c:pt idx="54">
                        <c:v>3023.72</c:v>
                      </c:pt>
                      <c:pt idx="55">
                        <c:v>3023.72</c:v>
                      </c:pt>
                      <c:pt idx="56">
                        <c:v>3023.72</c:v>
                      </c:pt>
                      <c:pt idx="57">
                        <c:v>3023.72</c:v>
                      </c:pt>
                      <c:pt idx="58">
                        <c:v>3023.72</c:v>
                      </c:pt>
                      <c:pt idx="59">
                        <c:v>4287.12</c:v>
                      </c:pt>
                      <c:pt idx="60">
                        <c:v>4287.12</c:v>
                      </c:pt>
                      <c:pt idx="61">
                        <c:v>12211.12</c:v>
                      </c:pt>
                      <c:pt idx="62">
                        <c:v>12211.12</c:v>
                      </c:pt>
                      <c:pt idx="63">
                        <c:v>12211.12</c:v>
                      </c:pt>
                      <c:pt idx="64">
                        <c:v>12211.12</c:v>
                      </c:pt>
                      <c:pt idx="65">
                        <c:v>14968.72</c:v>
                      </c:pt>
                      <c:pt idx="66">
                        <c:v>47607.4</c:v>
                      </c:pt>
                      <c:pt idx="67">
                        <c:v>100614.02</c:v>
                      </c:pt>
                      <c:pt idx="68">
                        <c:v>140758.57999999999</c:v>
                      </c:pt>
                      <c:pt idx="69">
                        <c:v>140758.57999999999</c:v>
                      </c:pt>
                      <c:pt idx="70">
                        <c:v>140758.57999999999</c:v>
                      </c:pt>
                      <c:pt idx="71">
                        <c:v>808149.78</c:v>
                      </c:pt>
                      <c:pt idx="72">
                        <c:v>977152.92</c:v>
                      </c:pt>
                      <c:pt idx="73">
                        <c:v>1304442.6399999999</c:v>
                      </c:pt>
                      <c:pt idx="74">
                        <c:v>1841109.58</c:v>
                      </c:pt>
                      <c:pt idx="75">
                        <c:v>1778223.38</c:v>
                      </c:pt>
                      <c:pt idx="76">
                        <c:v>1778223.38</c:v>
                      </c:pt>
                      <c:pt idx="77">
                        <c:v>1778223.38</c:v>
                      </c:pt>
                      <c:pt idx="78">
                        <c:v>1698464.76</c:v>
                      </c:pt>
                      <c:pt idx="79">
                        <c:v>1664971.56</c:v>
                      </c:pt>
                      <c:pt idx="80">
                        <c:v>1618098.42</c:v>
                      </c:pt>
                      <c:pt idx="81">
                        <c:v>1563172.42</c:v>
                      </c:pt>
                      <c:pt idx="82">
                        <c:v>1457268.04</c:v>
                      </c:pt>
                      <c:pt idx="83">
                        <c:v>1457268.04</c:v>
                      </c:pt>
                      <c:pt idx="84">
                        <c:v>1457268.04</c:v>
                      </c:pt>
                      <c:pt idx="85">
                        <c:v>1379549.72</c:v>
                      </c:pt>
                      <c:pt idx="86">
                        <c:v>1318683.2</c:v>
                      </c:pt>
                      <c:pt idx="87">
                        <c:v>1195387.6200000001</c:v>
                      </c:pt>
                      <c:pt idx="88">
                        <c:v>861401.1</c:v>
                      </c:pt>
                      <c:pt idx="89">
                        <c:v>457393.04</c:v>
                      </c:pt>
                      <c:pt idx="90">
                        <c:v>457393.04</c:v>
                      </c:pt>
                      <c:pt idx="91">
                        <c:v>457393.04</c:v>
                      </c:pt>
                      <c:pt idx="92">
                        <c:v>457393.04</c:v>
                      </c:pt>
                      <c:pt idx="93">
                        <c:v>393793.32</c:v>
                      </c:pt>
                      <c:pt idx="94">
                        <c:v>391489.08</c:v>
                      </c:pt>
                      <c:pt idx="95">
                        <c:v>384169.08</c:v>
                      </c:pt>
                      <c:pt idx="96">
                        <c:v>383479.68</c:v>
                      </c:pt>
                      <c:pt idx="97">
                        <c:v>383479.68</c:v>
                      </c:pt>
                      <c:pt idx="98">
                        <c:v>383479.68</c:v>
                      </c:pt>
                      <c:pt idx="99">
                        <c:v>343394.82</c:v>
                      </c:pt>
                      <c:pt idx="100">
                        <c:v>324102.24</c:v>
                      </c:pt>
                      <c:pt idx="101">
                        <c:v>309158.15999999997</c:v>
                      </c:pt>
                      <c:pt idx="102">
                        <c:v>291434.15999999997</c:v>
                      </c:pt>
                      <c:pt idx="103">
                        <c:v>255635.76</c:v>
                      </c:pt>
                      <c:pt idx="104">
                        <c:v>255635.76</c:v>
                      </c:pt>
                      <c:pt idx="105">
                        <c:v>255635.76</c:v>
                      </c:pt>
                      <c:pt idx="106">
                        <c:v>240691.68</c:v>
                      </c:pt>
                      <c:pt idx="107">
                        <c:v>229371.68</c:v>
                      </c:pt>
                      <c:pt idx="108">
                        <c:v>214179.08</c:v>
                      </c:pt>
                      <c:pt idx="109">
                        <c:v>199235</c:v>
                      </c:pt>
                      <c:pt idx="110">
                        <c:v>199235</c:v>
                      </c:pt>
                      <c:pt idx="111">
                        <c:v>199235</c:v>
                      </c:pt>
                      <c:pt idx="112">
                        <c:v>199235</c:v>
                      </c:pt>
                      <c:pt idx="113">
                        <c:v>179771</c:v>
                      </c:pt>
                      <c:pt idx="114">
                        <c:v>166187</c:v>
                      </c:pt>
                      <c:pt idx="115">
                        <c:v>151222.39999999999</c:v>
                      </c:pt>
                      <c:pt idx="116">
                        <c:v>145020.79999999999</c:v>
                      </c:pt>
                      <c:pt idx="117">
                        <c:v>145020.79999999999</c:v>
                      </c:pt>
                      <c:pt idx="118">
                        <c:v>145020.79999999999</c:v>
                      </c:pt>
                      <c:pt idx="119">
                        <c:v>145020.79999999999</c:v>
                      </c:pt>
                      <c:pt idx="120">
                        <c:v>145020.79999999999</c:v>
                      </c:pt>
                      <c:pt idx="121">
                        <c:v>145020.79999999999</c:v>
                      </c:pt>
                      <c:pt idx="122">
                        <c:v>145020.79999999999</c:v>
                      </c:pt>
                      <c:pt idx="123">
                        <c:v>131436.79999999999</c:v>
                      </c:pt>
                      <c:pt idx="124">
                        <c:v>131436.79999999999</c:v>
                      </c:pt>
                      <c:pt idx="125">
                        <c:v>131436.79999999999</c:v>
                      </c:pt>
                      <c:pt idx="126">
                        <c:v>131436.79999999999</c:v>
                      </c:pt>
                      <c:pt idx="127">
                        <c:v>128679.2</c:v>
                      </c:pt>
                      <c:pt idx="128">
                        <c:v>120579.2</c:v>
                      </c:pt>
                      <c:pt idx="129">
                        <c:v>92062.2</c:v>
                      </c:pt>
                      <c:pt idx="130">
                        <c:v>92062.2</c:v>
                      </c:pt>
                      <c:pt idx="131">
                        <c:v>78478.2</c:v>
                      </c:pt>
                      <c:pt idx="132">
                        <c:v>78478.2</c:v>
                      </c:pt>
                      <c:pt idx="133">
                        <c:v>78478.2</c:v>
                      </c:pt>
                      <c:pt idx="134">
                        <c:v>78478.2</c:v>
                      </c:pt>
                      <c:pt idx="135">
                        <c:v>78478.2</c:v>
                      </c:pt>
                      <c:pt idx="136">
                        <c:v>77099.399999999994</c:v>
                      </c:pt>
                      <c:pt idx="137">
                        <c:v>77099.399999999994</c:v>
                      </c:pt>
                      <c:pt idx="138">
                        <c:v>77099.399999999994</c:v>
                      </c:pt>
                      <c:pt idx="139">
                        <c:v>77099.399999999994</c:v>
                      </c:pt>
                      <c:pt idx="140">
                        <c:v>77099.399999999994</c:v>
                      </c:pt>
                      <c:pt idx="141">
                        <c:v>71859.839999999997</c:v>
                      </c:pt>
                      <c:pt idx="142">
                        <c:v>74580</c:v>
                      </c:pt>
                      <c:pt idx="143">
                        <c:v>71822.399999999994</c:v>
                      </c:pt>
                      <c:pt idx="144">
                        <c:v>71822.399999999994</c:v>
                      </c:pt>
                      <c:pt idx="145">
                        <c:v>70720.38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9C7B-42BE-94AF-66BCDFE66D52}"/>
                  </c:ext>
                </c:extLst>
              </c15:ser>
            </c15:filteredLineSeries>
            <c15:filteredLineSeries>
              <c15:ser>
                <c:idx val="10"/>
                <c:order val="2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Data'!$V$3</c15:sqref>
                        </c15:formulaRef>
                      </c:ext>
                    </c:extLst>
                    <c:strCache>
                      <c:ptCount val="1"/>
                      <c:pt idx="0">
                        <c:v>2022 Total Assessed</c:v>
                      </c:pt>
                    </c:strCache>
                  </c:strRef>
                </c:tx>
                <c:spPr>
                  <a:ln w="28575" cap="rnd">
                    <a:solidFill>
                      <a:schemeClr val="bg1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Data'!$V$4:$V$174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71"/>
                      <c:pt idx="1">
                        <c:v>34221892.700000003</c:v>
                      </c:pt>
                      <c:pt idx="2">
                        <c:v>34221892.700000003</c:v>
                      </c:pt>
                      <c:pt idx="3">
                        <c:v>33841735.590000004</c:v>
                      </c:pt>
                      <c:pt idx="4">
                        <c:v>34121858.560000002</c:v>
                      </c:pt>
                      <c:pt idx="5">
                        <c:v>34259370</c:v>
                      </c:pt>
                      <c:pt idx="6">
                        <c:v>34573482.520000003</c:v>
                      </c:pt>
                      <c:pt idx="7">
                        <c:v>34573482.520000003</c:v>
                      </c:pt>
                      <c:pt idx="8">
                        <c:v>34573482.520000003</c:v>
                      </c:pt>
                      <c:pt idx="9">
                        <c:v>35881001.18</c:v>
                      </c:pt>
                      <c:pt idx="10">
                        <c:v>35779364.039999999</c:v>
                      </c:pt>
                      <c:pt idx="11">
                        <c:v>36000483.270000003</c:v>
                      </c:pt>
                      <c:pt idx="12">
                        <c:v>36238697</c:v>
                      </c:pt>
                      <c:pt idx="13">
                        <c:v>36398565.140000001</c:v>
                      </c:pt>
                      <c:pt idx="14">
                        <c:v>36398565.140000001</c:v>
                      </c:pt>
                      <c:pt idx="15">
                        <c:v>36398565.140000001</c:v>
                      </c:pt>
                      <c:pt idx="16">
                        <c:v>36586656.239999995</c:v>
                      </c:pt>
                      <c:pt idx="17">
                        <c:v>36806588.459999993</c:v>
                      </c:pt>
                      <c:pt idx="18">
                        <c:v>37028097.669999994</c:v>
                      </c:pt>
                      <c:pt idx="19">
                        <c:v>37099496.649999999</c:v>
                      </c:pt>
                      <c:pt idx="20">
                        <c:v>37220453.629999995</c:v>
                      </c:pt>
                      <c:pt idx="21">
                        <c:v>37220453.629999995</c:v>
                      </c:pt>
                      <c:pt idx="22">
                        <c:v>37220453.629999995</c:v>
                      </c:pt>
                      <c:pt idx="23">
                        <c:v>37234204.909999996</c:v>
                      </c:pt>
                      <c:pt idx="24">
                        <c:v>38112477.5</c:v>
                      </c:pt>
                      <c:pt idx="25">
                        <c:v>38323263.460000001</c:v>
                      </c:pt>
                      <c:pt idx="26">
                        <c:v>38531878.560000002</c:v>
                      </c:pt>
                      <c:pt idx="27">
                        <c:v>38659448.640000001</c:v>
                      </c:pt>
                      <c:pt idx="28">
                        <c:v>38659448.640000001</c:v>
                      </c:pt>
                      <c:pt idx="29">
                        <c:v>38659448.640000001</c:v>
                      </c:pt>
                      <c:pt idx="30">
                        <c:v>38809466.57</c:v>
                      </c:pt>
                      <c:pt idx="31">
                        <c:v>38920404.450000003</c:v>
                      </c:pt>
                      <c:pt idx="32">
                        <c:v>39054032.700000003</c:v>
                      </c:pt>
                      <c:pt idx="33">
                        <c:v>39248741.990000002</c:v>
                      </c:pt>
                      <c:pt idx="34">
                        <c:v>39414680.039999999</c:v>
                      </c:pt>
                      <c:pt idx="35">
                        <c:v>39414680.039999999</c:v>
                      </c:pt>
                      <c:pt idx="36">
                        <c:v>39414680.039999999</c:v>
                      </c:pt>
                      <c:pt idx="37">
                        <c:v>39625572.390000001</c:v>
                      </c:pt>
                      <c:pt idx="38">
                        <c:v>39819729.939999998</c:v>
                      </c:pt>
                      <c:pt idx="39">
                        <c:v>39883064.649999999</c:v>
                      </c:pt>
                      <c:pt idx="40">
                        <c:v>39842333.140000001</c:v>
                      </c:pt>
                      <c:pt idx="41">
                        <c:v>40058679.25</c:v>
                      </c:pt>
                      <c:pt idx="42">
                        <c:v>40058679.25</c:v>
                      </c:pt>
                      <c:pt idx="43">
                        <c:v>40058679.25</c:v>
                      </c:pt>
                      <c:pt idx="44">
                        <c:v>40194222.619999997</c:v>
                      </c:pt>
                      <c:pt idx="45">
                        <c:v>40292789.230000004</c:v>
                      </c:pt>
                      <c:pt idx="46">
                        <c:v>40361231.730000004</c:v>
                      </c:pt>
                      <c:pt idx="47">
                        <c:v>40553323.339999996</c:v>
                      </c:pt>
                      <c:pt idx="48">
                        <c:v>40647031.340000004</c:v>
                      </c:pt>
                      <c:pt idx="49">
                        <c:v>40647031.340000004</c:v>
                      </c:pt>
                      <c:pt idx="50">
                        <c:v>40647031.340000004</c:v>
                      </c:pt>
                      <c:pt idx="51">
                        <c:v>40872013.560000002</c:v>
                      </c:pt>
                      <c:pt idx="52">
                        <c:v>41136938.259999998</c:v>
                      </c:pt>
                      <c:pt idx="53">
                        <c:v>41197894.019999996</c:v>
                      </c:pt>
                      <c:pt idx="54">
                        <c:v>41019147.5</c:v>
                      </c:pt>
                      <c:pt idx="55">
                        <c:v>40962697.370000005</c:v>
                      </c:pt>
                      <c:pt idx="56">
                        <c:v>40962697.370000005</c:v>
                      </c:pt>
                      <c:pt idx="57">
                        <c:v>40962697.370000005</c:v>
                      </c:pt>
                      <c:pt idx="58">
                        <c:v>40962697.370000005</c:v>
                      </c:pt>
                      <c:pt idx="59">
                        <c:v>40925821.100000001</c:v>
                      </c:pt>
                      <c:pt idx="60">
                        <c:v>40919747.170000002</c:v>
                      </c:pt>
                      <c:pt idx="61">
                        <c:v>40799047.769999996</c:v>
                      </c:pt>
                      <c:pt idx="62">
                        <c:v>40808276.409999996</c:v>
                      </c:pt>
                      <c:pt idx="63">
                        <c:v>40808276.409999996</c:v>
                      </c:pt>
                      <c:pt idx="64">
                        <c:v>40808276.409999996</c:v>
                      </c:pt>
                      <c:pt idx="65">
                        <c:v>40828979.780000001</c:v>
                      </c:pt>
                      <c:pt idx="66">
                        <c:v>40646857.780000001</c:v>
                      </c:pt>
                      <c:pt idx="67">
                        <c:v>40551711.830000006</c:v>
                      </c:pt>
                      <c:pt idx="68">
                        <c:v>40429426.979999997</c:v>
                      </c:pt>
                      <c:pt idx="69">
                        <c:v>40337377.179999992</c:v>
                      </c:pt>
                      <c:pt idx="70">
                        <c:v>40337377.179999992</c:v>
                      </c:pt>
                      <c:pt idx="71">
                        <c:v>40337377.179999992</c:v>
                      </c:pt>
                      <c:pt idx="72">
                        <c:v>40291795.960000001</c:v>
                      </c:pt>
                      <c:pt idx="73">
                        <c:v>40177867.840000004</c:v>
                      </c:pt>
                      <c:pt idx="74">
                        <c:v>38954102.149999999</c:v>
                      </c:pt>
                      <c:pt idx="75">
                        <c:v>39509415.890000001</c:v>
                      </c:pt>
                      <c:pt idx="76">
                        <c:v>39511713.890000001</c:v>
                      </c:pt>
                      <c:pt idx="77">
                        <c:v>39511713.890000001</c:v>
                      </c:pt>
                      <c:pt idx="78">
                        <c:v>39511713.890000001</c:v>
                      </c:pt>
                      <c:pt idx="79">
                        <c:v>39508526.329999998</c:v>
                      </c:pt>
                      <c:pt idx="80">
                        <c:v>39525844.089999996</c:v>
                      </c:pt>
                      <c:pt idx="81">
                        <c:v>39540939.880000003</c:v>
                      </c:pt>
                      <c:pt idx="82">
                        <c:v>39555546.299999997</c:v>
                      </c:pt>
                      <c:pt idx="83">
                        <c:v>39531365.700000003</c:v>
                      </c:pt>
                      <c:pt idx="84">
                        <c:v>39531365.700000003</c:v>
                      </c:pt>
                      <c:pt idx="85">
                        <c:v>39531365.700000003</c:v>
                      </c:pt>
                      <c:pt idx="86">
                        <c:v>39533825.940000005</c:v>
                      </c:pt>
                      <c:pt idx="87">
                        <c:v>39494417.710000001</c:v>
                      </c:pt>
                      <c:pt idx="88">
                        <c:v>39489507.399999999</c:v>
                      </c:pt>
                      <c:pt idx="89">
                        <c:v>39475603.119999997</c:v>
                      </c:pt>
                      <c:pt idx="90">
                        <c:v>39144438.340000004</c:v>
                      </c:pt>
                      <c:pt idx="91">
                        <c:v>39144438.340000004</c:v>
                      </c:pt>
                      <c:pt idx="92">
                        <c:v>39144438.340000004</c:v>
                      </c:pt>
                      <c:pt idx="93">
                        <c:v>39144438.340000004</c:v>
                      </c:pt>
                      <c:pt idx="94">
                        <c:v>39124033.759999998</c:v>
                      </c:pt>
                      <c:pt idx="95">
                        <c:v>39124493.359999999</c:v>
                      </c:pt>
                      <c:pt idx="96">
                        <c:v>39133471.670000002</c:v>
                      </c:pt>
                      <c:pt idx="97">
                        <c:v>39124998.390000001</c:v>
                      </c:pt>
                      <c:pt idx="98">
                        <c:v>39124998.390000001</c:v>
                      </c:pt>
                      <c:pt idx="99">
                        <c:v>39124998.390000001</c:v>
                      </c:pt>
                      <c:pt idx="100">
                        <c:v>39112098.600000001</c:v>
                      </c:pt>
                      <c:pt idx="101">
                        <c:v>39099213.839999996</c:v>
                      </c:pt>
                      <c:pt idx="102">
                        <c:v>39077275.420000002</c:v>
                      </c:pt>
                      <c:pt idx="103">
                        <c:v>39054189.100000001</c:v>
                      </c:pt>
                      <c:pt idx="104">
                        <c:v>39053405.979999997</c:v>
                      </c:pt>
                      <c:pt idx="105">
                        <c:v>39053405.979999997</c:v>
                      </c:pt>
                      <c:pt idx="106">
                        <c:v>39053405.979999997</c:v>
                      </c:pt>
                      <c:pt idx="107">
                        <c:v>39036196.240000002</c:v>
                      </c:pt>
                      <c:pt idx="108">
                        <c:v>39028221.440000005</c:v>
                      </c:pt>
                      <c:pt idx="109">
                        <c:v>39013428.649999999</c:v>
                      </c:pt>
                      <c:pt idx="110">
                        <c:v>39027299.649999999</c:v>
                      </c:pt>
                      <c:pt idx="111">
                        <c:v>39027299.649999999</c:v>
                      </c:pt>
                      <c:pt idx="112">
                        <c:v>39027299.649999999</c:v>
                      </c:pt>
                      <c:pt idx="113">
                        <c:v>39027299.649999999</c:v>
                      </c:pt>
                      <c:pt idx="114">
                        <c:v>39028787.140000001</c:v>
                      </c:pt>
                      <c:pt idx="115">
                        <c:v>39030855.339999996</c:v>
                      </c:pt>
                      <c:pt idx="116">
                        <c:v>39016247.719999999</c:v>
                      </c:pt>
                      <c:pt idx="117">
                        <c:v>39015945.32</c:v>
                      </c:pt>
                      <c:pt idx="118">
                        <c:v>39013029.399999999</c:v>
                      </c:pt>
                      <c:pt idx="119">
                        <c:v>39013029.399999999</c:v>
                      </c:pt>
                      <c:pt idx="120">
                        <c:v>39013029.399999999</c:v>
                      </c:pt>
                      <c:pt idx="121">
                        <c:v>39060489.589999996</c:v>
                      </c:pt>
                      <c:pt idx="122">
                        <c:v>39060489.589999996</c:v>
                      </c:pt>
                      <c:pt idx="123">
                        <c:v>39063732.990000002</c:v>
                      </c:pt>
                      <c:pt idx="124">
                        <c:v>39077603.989999995</c:v>
                      </c:pt>
                      <c:pt idx="125">
                        <c:v>39077603.989999995</c:v>
                      </c:pt>
                      <c:pt idx="126">
                        <c:v>39077603.989999995</c:v>
                      </c:pt>
                      <c:pt idx="127">
                        <c:v>39077603.989999995</c:v>
                      </c:pt>
                      <c:pt idx="128">
                        <c:v>39078464.990000002</c:v>
                      </c:pt>
                      <c:pt idx="129">
                        <c:v>39092728.190000005</c:v>
                      </c:pt>
                      <c:pt idx="130">
                        <c:v>39065752.229999997</c:v>
                      </c:pt>
                      <c:pt idx="131">
                        <c:v>39066432.269999996</c:v>
                      </c:pt>
                      <c:pt idx="132">
                        <c:v>39066779.590000004</c:v>
                      </c:pt>
                      <c:pt idx="133">
                        <c:v>39066779.590000004</c:v>
                      </c:pt>
                      <c:pt idx="134">
                        <c:v>39066779.590000004</c:v>
                      </c:pt>
                      <c:pt idx="135">
                        <c:v>39065688.790000007</c:v>
                      </c:pt>
                      <c:pt idx="136">
                        <c:v>39055696.350000001</c:v>
                      </c:pt>
                      <c:pt idx="137">
                        <c:v>39055696.350000001</c:v>
                      </c:pt>
                      <c:pt idx="138">
                        <c:v>39055696.350000001</c:v>
                      </c:pt>
                      <c:pt idx="139">
                        <c:v>39055696.350000001</c:v>
                      </c:pt>
                      <c:pt idx="140">
                        <c:v>39055696.350000001</c:v>
                      </c:pt>
                      <c:pt idx="141">
                        <c:v>39055696.350000001</c:v>
                      </c:pt>
                      <c:pt idx="142">
                        <c:v>39050683.470000006</c:v>
                      </c:pt>
                      <c:pt idx="143">
                        <c:v>39040630.239999995</c:v>
                      </c:pt>
                      <c:pt idx="144">
                        <c:v>39054214.240000002</c:v>
                      </c:pt>
                      <c:pt idx="145">
                        <c:v>39051732.400000006</c:v>
                      </c:pt>
                      <c:pt idx="146">
                        <c:v>39049447.299999997</c:v>
                      </c:pt>
                      <c:pt idx="147">
                        <c:v>39049447.299999997</c:v>
                      </c:pt>
                      <c:pt idx="148">
                        <c:v>39049447.299999997</c:v>
                      </c:pt>
                      <c:pt idx="149">
                        <c:v>39049441.539999999</c:v>
                      </c:pt>
                      <c:pt idx="150">
                        <c:v>39047028.549999997</c:v>
                      </c:pt>
                      <c:pt idx="151">
                        <c:v>39046518.520000003</c:v>
                      </c:pt>
                      <c:pt idx="152">
                        <c:v>39046518.520000003</c:v>
                      </c:pt>
                      <c:pt idx="153">
                        <c:v>39024872.5</c:v>
                      </c:pt>
                      <c:pt idx="154">
                        <c:v>39024872.5</c:v>
                      </c:pt>
                      <c:pt idx="155">
                        <c:v>39024872.5</c:v>
                      </c:pt>
                      <c:pt idx="156">
                        <c:v>38972190.700000003</c:v>
                      </c:pt>
                      <c:pt idx="157">
                        <c:v>38971903.700000003</c:v>
                      </c:pt>
                      <c:pt idx="158">
                        <c:v>38976442.5</c:v>
                      </c:pt>
                      <c:pt idx="159">
                        <c:v>38990026.5</c:v>
                      </c:pt>
                      <c:pt idx="160">
                        <c:v>38990026.5</c:v>
                      </c:pt>
                      <c:pt idx="161">
                        <c:v>38990026.5</c:v>
                      </c:pt>
                      <c:pt idx="162">
                        <c:v>38990026.5</c:v>
                      </c:pt>
                      <c:pt idx="163">
                        <c:v>38990026.5</c:v>
                      </c:pt>
                      <c:pt idx="164">
                        <c:v>38990253.18</c:v>
                      </c:pt>
                      <c:pt idx="165">
                        <c:v>38990943.18</c:v>
                      </c:pt>
                      <c:pt idx="166">
                        <c:v>38991113.18</c:v>
                      </c:pt>
                      <c:pt idx="167">
                        <c:v>38991113.18</c:v>
                      </c:pt>
                      <c:pt idx="168">
                        <c:v>38991113.18</c:v>
                      </c:pt>
                      <c:pt idx="169">
                        <c:v>38991113.18</c:v>
                      </c:pt>
                      <c:pt idx="170">
                        <c:v>38977359.18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9C7B-42BE-94AF-66BCDFE66D52}"/>
                  </c:ext>
                </c:extLst>
              </c15:ser>
            </c15:filteredLineSeries>
            <c15:filteredLineSeries>
              <c15:ser>
                <c:idx val="21"/>
                <c:order val="2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Data'!$W$3</c15:sqref>
                        </c15:formulaRef>
                      </c:ext>
                    </c:extLst>
                    <c:strCache>
                      <c:ptCount val="1"/>
                      <c:pt idx="0">
                        <c:v>2022 Cumulative Avg per Finalized Student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Data'!$W$5:$W$150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46"/>
                      <c:pt idx="2">
                        <c:v>2638.0829213483148</c:v>
                      </c:pt>
                      <c:pt idx="3">
                        <c:v>2808.5823868312759</c:v>
                      </c:pt>
                      <c:pt idx="4">
                        <c:v>2889.4373088685015</c:v>
                      </c:pt>
                      <c:pt idx="5">
                        <c:v>2939.4311398963728</c:v>
                      </c:pt>
                      <c:pt idx="6">
                        <c:v>2939.4311398963728</c:v>
                      </c:pt>
                      <c:pt idx="7">
                        <c:v>2939.4311398963728</c:v>
                      </c:pt>
                      <c:pt idx="8">
                        <c:v>3029.4298712446348</c:v>
                      </c:pt>
                      <c:pt idx="9">
                        <c:v>3070.855813953488</c:v>
                      </c:pt>
                      <c:pt idx="10">
                        <c:v>3105.0465957446809</c:v>
                      </c:pt>
                      <c:pt idx="11">
                        <c:v>3208.0357142857142</c:v>
                      </c:pt>
                      <c:pt idx="12">
                        <c:v>3291.5405438066464</c:v>
                      </c:pt>
                      <c:pt idx="13">
                        <c:v>3291.5405438066464</c:v>
                      </c:pt>
                      <c:pt idx="14">
                        <c:v>3291.5405438066464</c:v>
                      </c:pt>
                      <c:pt idx="15">
                        <c:v>3432.2839541160597</c:v>
                      </c:pt>
                      <c:pt idx="16">
                        <c:v>3517.2845886889463</c:v>
                      </c:pt>
                      <c:pt idx="17">
                        <c:v>3571.5742460796141</c:v>
                      </c:pt>
                      <c:pt idx="18">
                        <c:v>3669.9086748329623</c:v>
                      </c:pt>
                      <c:pt idx="19">
                        <c:v>3717.443242392445</c:v>
                      </c:pt>
                      <c:pt idx="20">
                        <c:v>3717.443242392445</c:v>
                      </c:pt>
                      <c:pt idx="21">
                        <c:v>3717.443242392445</c:v>
                      </c:pt>
                      <c:pt idx="22">
                        <c:v>3723.0124372093023</c:v>
                      </c:pt>
                      <c:pt idx="23">
                        <c:v>3712.7914199134207</c:v>
                      </c:pt>
                      <c:pt idx="24">
                        <c:v>3864.7330414386238</c:v>
                      </c:pt>
                      <c:pt idx="25">
                        <c:v>3905.1263562453805</c:v>
                      </c:pt>
                      <c:pt idx="26">
                        <c:v>3844.9079279279276</c:v>
                      </c:pt>
                      <c:pt idx="27">
                        <c:v>3844.9079279279276</c:v>
                      </c:pt>
                      <c:pt idx="28">
                        <c:v>3844.9079279279276</c:v>
                      </c:pt>
                      <c:pt idx="29">
                        <c:v>3784.8438187311176</c:v>
                      </c:pt>
                      <c:pt idx="30">
                        <c:v>3818.5540645879732</c:v>
                      </c:pt>
                      <c:pt idx="31">
                        <c:v>3863.9909580528224</c:v>
                      </c:pt>
                      <c:pt idx="32">
                        <c:v>3904.1828474903477</c:v>
                      </c:pt>
                      <c:pt idx="33">
                        <c:v>3918.4158570119157</c:v>
                      </c:pt>
                      <c:pt idx="34">
                        <c:v>3918.4158570119157</c:v>
                      </c:pt>
                      <c:pt idx="35">
                        <c:v>3918.4158570119157</c:v>
                      </c:pt>
                      <c:pt idx="36">
                        <c:v>3968.3636956521741</c:v>
                      </c:pt>
                      <c:pt idx="37">
                        <c:v>3983.6171610011211</c:v>
                      </c:pt>
                      <c:pt idx="38">
                        <c:v>4025.5803019121104</c:v>
                      </c:pt>
                      <c:pt idx="39">
                        <c:v>4020.0709420970265</c:v>
                      </c:pt>
                      <c:pt idx="40">
                        <c:v>4051.7801173364624</c:v>
                      </c:pt>
                      <c:pt idx="41">
                        <c:v>4051.7801173364624</c:v>
                      </c:pt>
                      <c:pt idx="42">
                        <c:v>4051.7801173364624</c:v>
                      </c:pt>
                      <c:pt idx="43">
                        <c:v>4057.5888418880577</c:v>
                      </c:pt>
                      <c:pt idx="44">
                        <c:v>4045.6943019135365</c:v>
                      </c:pt>
                      <c:pt idx="45">
                        <c:v>4024.3968867512021</c:v>
                      </c:pt>
                      <c:pt idx="46">
                        <c:v>4333.3902238003011</c:v>
                      </c:pt>
                      <c:pt idx="47">
                        <c:v>4009.2430422794123</c:v>
                      </c:pt>
                      <c:pt idx="48">
                        <c:v>4009.2430422794123</c:v>
                      </c:pt>
                      <c:pt idx="49">
                        <c:v>4009.2430422794123</c:v>
                      </c:pt>
                      <c:pt idx="50">
                        <c:v>3943.2199109748981</c:v>
                      </c:pt>
                      <c:pt idx="51">
                        <c:v>3941.8705606868739</c:v>
                      </c:pt>
                      <c:pt idx="52">
                        <c:v>3941.1571889753727</c:v>
                      </c:pt>
                      <c:pt idx="53">
                        <c:v>3944.9684326097931</c:v>
                      </c:pt>
                      <c:pt idx="54">
                        <c:v>3949.66</c:v>
                      </c:pt>
                      <c:pt idx="55">
                        <c:v>3949.66</c:v>
                      </c:pt>
                      <c:pt idx="56">
                        <c:v>3949.66</c:v>
                      </c:pt>
                      <c:pt idx="57">
                        <c:v>3949.66</c:v>
                      </c:pt>
                      <c:pt idx="58">
                        <c:v>3955.7728494293779</c:v>
                      </c:pt>
                      <c:pt idx="59">
                        <c:v>3958.5866654465594</c:v>
                      </c:pt>
                      <c:pt idx="60">
                        <c:v>3948.3621219395104</c:v>
                      </c:pt>
                      <c:pt idx="61">
                        <c:v>3941.105694790554</c:v>
                      </c:pt>
                      <c:pt idx="62">
                        <c:v>3941.105694790554</c:v>
                      </c:pt>
                      <c:pt idx="63">
                        <c:v>3941.105694790554</c:v>
                      </c:pt>
                      <c:pt idx="64">
                        <c:v>3950.4950726676043</c:v>
                      </c:pt>
                      <c:pt idx="65">
                        <c:v>3953.3790670823232</c:v>
                      </c:pt>
                      <c:pt idx="66">
                        <c:v>3953.9408444749179</c:v>
                      </c:pt>
                      <c:pt idx="67">
                        <c:v>3945.7218381607122</c:v>
                      </c:pt>
                      <c:pt idx="68">
                        <c:v>3923.2970144799378</c:v>
                      </c:pt>
                      <c:pt idx="69">
                        <c:v>3923.2970144799378</c:v>
                      </c:pt>
                      <c:pt idx="70">
                        <c:v>3923.2970144799378</c:v>
                      </c:pt>
                      <c:pt idx="71">
                        <c:v>3936.0573168370088</c:v>
                      </c:pt>
                      <c:pt idx="72">
                        <c:v>3924.0448392484345</c:v>
                      </c:pt>
                      <c:pt idx="73">
                        <c:v>3926.3384617791216</c:v>
                      </c:pt>
                      <c:pt idx="74">
                        <c:v>3926.2358046695854</c:v>
                      </c:pt>
                      <c:pt idx="75">
                        <c:v>3929.7532295355131</c:v>
                      </c:pt>
                      <c:pt idx="76">
                        <c:v>3929.7532295355131</c:v>
                      </c:pt>
                      <c:pt idx="77">
                        <c:v>3929.7532295355131</c:v>
                      </c:pt>
                      <c:pt idx="78">
                        <c:v>3931.4425257356761</c:v>
                      </c:pt>
                      <c:pt idx="79">
                        <c:v>3936.725977955703</c:v>
                      </c:pt>
                      <c:pt idx="80">
                        <c:v>3936.396227806043</c:v>
                      </c:pt>
                      <c:pt idx="81">
                        <c:v>3939.4920902489625</c:v>
                      </c:pt>
                      <c:pt idx="82">
                        <c:v>3941.6360325186415</c:v>
                      </c:pt>
                      <c:pt idx="83">
                        <c:v>3941.6360325186415</c:v>
                      </c:pt>
                      <c:pt idx="84">
                        <c:v>3941.6360325186415</c:v>
                      </c:pt>
                      <c:pt idx="85">
                        <c:v>3944.0555170630819</c:v>
                      </c:pt>
                      <c:pt idx="86">
                        <c:v>3942.5627712337259</c:v>
                      </c:pt>
                      <c:pt idx="87">
                        <c:v>3947.5306270627066</c:v>
                      </c:pt>
                      <c:pt idx="88">
                        <c:v>3934.9814668705399</c:v>
                      </c:pt>
                      <c:pt idx="89">
                        <c:v>3932.5746348657449</c:v>
                      </c:pt>
                      <c:pt idx="90">
                        <c:v>3932.5746348657449</c:v>
                      </c:pt>
                      <c:pt idx="91">
                        <c:v>3932.5746348657449</c:v>
                      </c:pt>
                      <c:pt idx="92">
                        <c:v>3932.5746348657449</c:v>
                      </c:pt>
                      <c:pt idx="93">
                        <c:v>3918.6894482130201</c:v>
                      </c:pt>
                      <c:pt idx="94">
                        <c:v>3917.7482329723712</c:v>
                      </c:pt>
                      <c:pt idx="95">
                        <c:v>3916.764482444602</c:v>
                      </c:pt>
                      <c:pt idx="96">
                        <c:v>3921.4063101387624</c:v>
                      </c:pt>
                      <c:pt idx="97">
                        <c:v>3921.4063101387624</c:v>
                      </c:pt>
                      <c:pt idx="98">
                        <c:v>3921.4063101387624</c:v>
                      </c:pt>
                      <c:pt idx="99">
                        <c:v>3919.8728702954272</c:v>
                      </c:pt>
                      <c:pt idx="100">
                        <c:v>3919.7451729718787</c:v>
                      </c:pt>
                      <c:pt idx="101">
                        <c:v>3910.7990220024226</c:v>
                      </c:pt>
                      <c:pt idx="102">
                        <c:v>3909.3771614530779</c:v>
                      </c:pt>
                      <c:pt idx="103">
                        <c:v>3913.3225310323942</c:v>
                      </c:pt>
                      <c:pt idx="104">
                        <c:v>3913.3225310323942</c:v>
                      </c:pt>
                      <c:pt idx="105">
                        <c:v>3913.3225310323942</c:v>
                      </c:pt>
                      <c:pt idx="106">
                        <c:v>3913.7980468355709</c:v>
                      </c:pt>
                      <c:pt idx="107">
                        <c:v>3913.4325814915737</c:v>
                      </c:pt>
                      <c:pt idx="108">
                        <c:v>3912.9384774492987</c:v>
                      </c:pt>
                      <c:pt idx="109">
                        <c:v>3915.0558186220114</c:v>
                      </c:pt>
                      <c:pt idx="110">
                        <c:v>3918.2179030792527</c:v>
                      </c:pt>
                      <c:pt idx="111">
                        <c:v>3918.2179030792527</c:v>
                      </c:pt>
                      <c:pt idx="112">
                        <c:v>3918.2179030792527</c:v>
                      </c:pt>
                      <c:pt idx="113">
                        <c:v>3918.7448935311331</c:v>
                      </c:pt>
                      <c:pt idx="114">
                        <c:v>3924.1394847964439</c:v>
                      </c:pt>
                      <c:pt idx="115">
                        <c:v>3923.9817202020204</c:v>
                      </c:pt>
                      <c:pt idx="116">
                        <c:v>3924.3858626262627</c:v>
                      </c:pt>
                      <c:pt idx="117">
                        <c:v>3923.6949924250075</c:v>
                      </c:pt>
                      <c:pt idx="118">
                        <c:v>3923.6949924250075</c:v>
                      </c:pt>
                      <c:pt idx="119">
                        <c:v>3923.6949924250075</c:v>
                      </c:pt>
                      <c:pt idx="120">
                        <c:v>3928.0481161029779</c:v>
                      </c:pt>
                      <c:pt idx="121">
                        <c:v>3928.0481161029779</c:v>
                      </c:pt>
                      <c:pt idx="122">
                        <c:v>3929.5829125429204</c:v>
                      </c:pt>
                      <c:pt idx="123">
                        <c:v>3932.9868657168836</c:v>
                      </c:pt>
                      <c:pt idx="124">
                        <c:v>3932.9868657168836</c:v>
                      </c:pt>
                      <c:pt idx="125">
                        <c:v>3932.9868657168836</c:v>
                      </c:pt>
                      <c:pt idx="126">
                        <c:v>3932.9868657168836</c:v>
                      </c:pt>
                      <c:pt idx="127">
                        <c:v>3933.584206060606</c:v>
                      </c:pt>
                      <c:pt idx="128">
                        <c:v>3935.5772721761978</c:v>
                      </c:pt>
                      <c:pt idx="129">
                        <c:v>3934.926418181818</c:v>
                      </c:pt>
                      <c:pt idx="130">
                        <c:v>3937.3126682838083</c:v>
                      </c:pt>
                      <c:pt idx="131">
                        <c:v>3937.9658953112366</c:v>
                      </c:pt>
                      <c:pt idx="132">
                        <c:v>3937.9658953112366</c:v>
                      </c:pt>
                      <c:pt idx="133">
                        <c:v>3937.9658953112366</c:v>
                      </c:pt>
                      <c:pt idx="134">
                        <c:v>3937.8556689571546</c:v>
                      </c:pt>
                      <c:pt idx="135">
                        <c:v>3937.059666599313</c:v>
                      </c:pt>
                      <c:pt idx="136">
                        <c:v>3938.0236843168959</c:v>
                      </c:pt>
                      <c:pt idx="137">
                        <c:v>3938.0236843168959</c:v>
                      </c:pt>
                      <c:pt idx="138">
                        <c:v>3938.0236843168959</c:v>
                      </c:pt>
                      <c:pt idx="139">
                        <c:v>3938.0236843168959</c:v>
                      </c:pt>
                      <c:pt idx="140">
                        <c:v>3938.0236843168959</c:v>
                      </c:pt>
                      <c:pt idx="141">
                        <c:v>3938.0236843168959</c:v>
                      </c:pt>
                      <c:pt idx="142">
                        <c:v>3936.9943997574774</c:v>
                      </c:pt>
                      <c:pt idx="143">
                        <c:v>3937.2730578011319</c:v>
                      </c:pt>
                      <c:pt idx="144">
                        <c:v>3937.0222655618436</c:v>
                      </c:pt>
                      <c:pt idx="145">
                        <c:v>3937.3005821121778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9C7B-42BE-94AF-66BCDFE66D52}"/>
                  </c:ext>
                </c:extLst>
              </c15:ser>
            </c15:filteredLineSeries>
            <c15:filteredLineSeries>
              <c15:ser>
                <c:idx val="22"/>
                <c:order val="2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Data'!$X$3</c15:sqref>
                        </c15:formulaRef>
                      </c:ext>
                    </c:extLst>
                    <c:strCache>
                      <c:ptCount val="1"/>
                      <c:pt idx="0">
                        <c:v>2022 Cumulative Avg per Assessed Student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Data'!$X$5:$X$150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46"/>
                      <c:pt idx="0">
                        <c:v>4760.9756121313303</c:v>
                      </c:pt>
                      <c:pt idx="1">
                        <c:v>4760.9756121313303</c:v>
                      </c:pt>
                      <c:pt idx="2">
                        <c:v>4665.8948834964849</c:v>
                      </c:pt>
                      <c:pt idx="3">
                        <c:v>4675.5081611400383</c:v>
                      </c:pt>
                      <c:pt idx="4">
                        <c:v>4663.0420579828506</c:v>
                      </c:pt>
                      <c:pt idx="5">
                        <c:v>4668.307118552525</c:v>
                      </c:pt>
                      <c:pt idx="6">
                        <c:v>4668.307118552525</c:v>
                      </c:pt>
                      <c:pt idx="7">
                        <c:v>4668.307118552525</c:v>
                      </c:pt>
                      <c:pt idx="8">
                        <c:v>4809.7856809651475</c:v>
                      </c:pt>
                      <c:pt idx="9">
                        <c:v>4767.4036029313793</c:v>
                      </c:pt>
                      <c:pt idx="10">
                        <c:v>4756.306416963932</c:v>
                      </c:pt>
                      <c:pt idx="11">
                        <c:v>4750.7468536969063</c:v>
                      </c:pt>
                      <c:pt idx="12">
                        <c:v>4740.0136918869648</c:v>
                      </c:pt>
                      <c:pt idx="13">
                        <c:v>4740.0136918869648</c:v>
                      </c:pt>
                      <c:pt idx="14">
                        <c:v>4740.0136918869648</c:v>
                      </c:pt>
                      <c:pt idx="15">
                        <c:v>4736.1367300970869</c:v>
                      </c:pt>
                      <c:pt idx="16">
                        <c:v>4739.4525444244136</c:v>
                      </c:pt>
                      <c:pt idx="17">
                        <c:v>4732.0252613418525</c:v>
                      </c:pt>
                      <c:pt idx="18">
                        <c:v>4720.6383318488352</c:v>
                      </c:pt>
                      <c:pt idx="19">
                        <c:v>4709.6613475895219</c:v>
                      </c:pt>
                      <c:pt idx="20">
                        <c:v>4709.6613475895219</c:v>
                      </c:pt>
                      <c:pt idx="21">
                        <c:v>4709.6613475895219</c:v>
                      </c:pt>
                      <c:pt idx="22">
                        <c:v>4682.3698327464781</c:v>
                      </c:pt>
                      <c:pt idx="23">
                        <c:v>4718.6427510214189</c:v>
                      </c:pt>
                      <c:pt idx="24">
                        <c:v>4710.9113042409344</c:v>
                      </c:pt>
                      <c:pt idx="25">
                        <c:v>4711.6505942773301</c:v>
                      </c:pt>
                      <c:pt idx="26">
                        <c:v>4671.8366936555894</c:v>
                      </c:pt>
                      <c:pt idx="27">
                        <c:v>4671.8366936555894</c:v>
                      </c:pt>
                      <c:pt idx="28">
                        <c:v>4671.8366936555894</c:v>
                      </c:pt>
                      <c:pt idx="29">
                        <c:v>4587.4073959810876</c:v>
                      </c:pt>
                      <c:pt idx="30">
                        <c:v>4543.5914604249365</c:v>
                      </c:pt>
                      <c:pt idx="31">
                        <c:v>4500.8681226230265</c:v>
                      </c:pt>
                      <c:pt idx="32">
                        <c:v>4472.7911099715102</c:v>
                      </c:pt>
                      <c:pt idx="33">
                        <c:v>4450.6187940379405</c:v>
                      </c:pt>
                      <c:pt idx="34">
                        <c:v>4450.6187940379405</c:v>
                      </c:pt>
                      <c:pt idx="35">
                        <c:v>4450.6187940379405</c:v>
                      </c:pt>
                      <c:pt idx="36">
                        <c:v>4416.089645603477</c:v>
                      </c:pt>
                      <c:pt idx="37">
                        <c:v>4398.5120888103393</c:v>
                      </c:pt>
                      <c:pt idx="38">
                        <c:v>4364.5288520463992</c:v>
                      </c:pt>
                      <c:pt idx="39">
                        <c:v>4332.5721117877338</c:v>
                      </c:pt>
                      <c:pt idx="40">
                        <c:v>4319.9265879434915</c:v>
                      </c:pt>
                      <c:pt idx="41">
                        <c:v>4319.9265879434915</c:v>
                      </c:pt>
                      <c:pt idx="42">
                        <c:v>4319.9265879434915</c:v>
                      </c:pt>
                      <c:pt idx="43">
                        <c:v>4282.3591114425735</c:v>
                      </c:pt>
                      <c:pt idx="44">
                        <c:v>4249.8459265900228</c:v>
                      </c:pt>
                      <c:pt idx="45">
                        <c:v>4220.1204234629868</c:v>
                      </c:pt>
                      <c:pt idx="46">
                        <c:v>4190.2586629468897</c:v>
                      </c:pt>
                      <c:pt idx="47">
                        <c:v>4159.1150455336137</c:v>
                      </c:pt>
                      <c:pt idx="48">
                        <c:v>4159.1150455336137</c:v>
                      </c:pt>
                      <c:pt idx="49">
                        <c:v>4159.1150455336137</c:v>
                      </c:pt>
                      <c:pt idx="50">
                        <c:v>4111.4589638869329</c:v>
                      </c:pt>
                      <c:pt idx="51">
                        <c:v>4097.7127462894705</c:v>
                      </c:pt>
                      <c:pt idx="52">
                        <c:v>4095.6252132418726</c:v>
                      </c:pt>
                      <c:pt idx="53">
                        <c:v>4084.7587631945826</c:v>
                      </c:pt>
                      <c:pt idx="54">
                        <c:v>4077.1073325370762</c:v>
                      </c:pt>
                      <c:pt idx="55">
                        <c:v>4077.1073325370762</c:v>
                      </c:pt>
                      <c:pt idx="56">
                        <c:v>4077.1073325370762</c:v>
                      </c:pt>
                      <c:pt idx="57">
                        <c:v>4077.1073325370762</c:v>
                      </c:pt>
                      <c:pt idx="58">
                        <c:v>4064.9405145013907</c:v>
                      </c:pt>
                      <c:pt idx="59">
                        <c:v>4061.9165346436371</c:v>
                      </c:pt>
                      <c:pt idx="60">
                        <c:v>4055.5713489065602</c:v>
                      </c:pt>
                      <c:pt idx="61">
                        <c:v>4054.8764318362478</c:v>
                      </c:pt>
                      <c:pt idx="62">
                        <c:v>4054.8764318362478</c:v>
                      </c:pt>
                      <c:pt idx="63">
                        <c:v>4054.8764318362478</c:v>
                      </c:pt>
                      <c:pt idx="64">
                        <c:v>4052.5041965260548</c:v>
                      </c:pt>
                      <c:pt idx="65">
                        <c:v>4039.2385749776408</c:v>
                      </c:pt>
                      <c:pt idx="66">
                        <c:v>4034.1933774373265</c:v>
                      </c:pt>
                      <c:pt idx="67">
                        <c:v>4006.0867003567178</c:v>
                      </c:pt>
                      <c:pt idx="68">
                        <c:v>3993.0090259354574</c:v>
                      </c:pt>
                      <c:pt idx="69">
                        <c:v>3993.0090259354574</c:v>
                      </c:pt>
                      <c:pt idx="70">
                        <c:v>3993.0090259354574</c:v>
                      </c:pt>
                      <c:pt idx="71">
                        <c:v>3990.47201743092</c:v>
                      </c:pt>
                      <c:pt idx="72">
                        <c:v>3968.9684717968985</c:v>
                      </c:pt>
                      <c:pt idx="73">
                        <c:v>3963.1806033167159</c:v>
                      </c:pt>
                      <c:pt idx="74">
                        <c:v>3963.2275945430838</c:v>
                      </c:pt>
                      <c:pt idx="75">
                        <c:v>3963.0605707121363</c:v>
                      </c:pt>
                      <c:pt idx="76">
                        <c:v>3963.0605707121363</c:v>
                      </c:pt>
                      <c:pt idx="77">
                        <c:v>3963.0605707121363</c:v>
                      </c:pt>
                      <c:pt idx="78">
                        <c:v>3962.3434289439374</c:v>
                      </c:pt>
                      <c:pt idx="79">
                        <c:v>3966.0690437487456</c:v>
                      </c:pt>
                      <c:pt idx="80">
                        <c:v>3944.2334044887784</c:v>
                      </c:pt>
                      <c:pt idx="81">
                        <c:v>3940.5804243873276</c:v>
                      </c:pt>
                      <c:pt idx="82">
                        <c:v>3939.3488490284008</c:v>
                      </c:pt>
                      <c:pt idx="83">
                        <c:v>3939.3488490284008</c:v>
                      </c:pt>
                      <c:pt idx="84">
                        <c:v>3939.3488490284008</c:v>
                      </c:pt>
                      <c:pt idx="85">
                        <c:v>3938.0242992329918</c:v>
                      </c:pt>
                      <c:pt idx="86">
                        <c:v>3926.2767382443585</c:v>
                      </c:pt>
                      <c:pt idx="87">
                        <c:v>3926.95976531424</c:v>
                      </c:pt>
                      <c:pt idx="88">
                        <c:v>3926.3579789138648</c:v>
                      </c:pt>
                      <c:pt idx="89">
                        <c:v>3921.895435327122</c:v>
                      </c:pt>
                      <c:pt idx="90">
                        <c:v>3921.895435327122</c:v>
                      </c:pt>
                      <c:pt idx="91">
                        <c:v>3921.895435327122</c:v>
                      </c:pt>
                      <c:pt idx="92">
                        <c:v>3921.895435327122</c:v>
                      </c:pt>
                      <c:pt idx="93">
                        <c:v>3915.9277109398458</c:v>
                      </c:pt>
                      <c:pt idx="94">
                        <c:v>3915.9737123411069</c:v>
                      </c:pt>
                      <c:pt idx="95">
                        <c:v>3907.485938092861</c:v>
                      </c:pt>
                      <c:pt idx="96">
                        <c:v>3911.7174955009</c:v>
                      </c:pt>
                      <c:pt idx="97">
                        <c:v>3911.7174955009</c:v>
                      </c:pt>
                      <c:pt idx="98">
                        <c:v>3911.7174955009</c:v>
                      </c:pt>
                      <c:pt idx="99">
                        <c:v>3910.8187781221877</c:v>
                      </c:pt>
                      <c:pt idx="100">
                        <c:v>3912.2687452471478</c:v>
                      </c:pt>
                      <c:pt idx="101">
                        <c:v>3912.0307758534391</c:v>
                      </c:pt>
                      <c:pt idx="102">
                        <c:v>3907.7635681408847</c:v>
                      </c:pt>
                      <c:pt idx="103">
                        <c:v>3910.032637164597</c:v>
                      </c:pt>
                      <c:pt idx="104">
                        <c:v>3910.032637164597</c:v>
                      </c:pt>
                      <c:pt idx="105">
                        <c:v>3910.032637164597</c:v>
                      </c:pt>
                      <c:pt idx="106">
                        <c:v>3909.8754246794874</c:v>
                      </c:pt>
                      <c:pt idx="107">
                        <c:v>3909.0766666666673</c:v>
                      </c:pt>
                      <c:pt idx="108">
                        <c:v>3907.5950170272436</c:v>
                      </c:pt>
                      <c:pt idx="109">
                        <c:v>3908.9843399439101</c:v>
                      </c:pt>
                      <c:pt idx="110">
                        <c:v>3912.119050721732</c:v>
                      </c:pt>
                      <c:pt idx="111">
                        <c:v>3912.119050721732</c:v>
                      </c:pt>
                      <c:pt idx="112">
                        <c:v>3912.119050721732</c:v>
                      </c:pt>
                      <c:pt idx="113">
                        <c:v>3911.4839787532574</c:v>
                      </c:pt>
                      <c:pt idx="114">
                        <c:v>3916.0083615932572</c:v>
                      </c:pt>
                      <c:pt idx="115">
                        <c:v>3916.5075005019071</c:v>
                      </c:pt>
                      <c:pt idx="116">
                        <c:v>3917.6569253941161</c:v>
                      </c:pt>
                      <c:pt idx="117">
                        <c:v>3916.9708232931725</c:v>
                      </c:pt>
                      <c:pt idx="118">
                        <c:v>3916.9708232931725</c:v>
                      </c:pt>
                      <c:pt idx="119">
                        <c:v>3916.9708232931725</c:v>
                      </c:pt>
                      <c:pt idx="120">
                        <c:v>3921.7359026104414</c:v>
                      </c:pt>
                      <c:pt idx="121">
                        <c:v>3921.7359026104414</c:v>
                      </c:pt>
                      <c:pt idx="122">
                        <c:v>3923.6373031337889</c:v>
                      </c:pt>
                      <c:pt idx="123">
                        <c:v>3927.3973859296475</c:v>
                      </c:pt>
                      <c:pt idx="124">
                        <c:v>3927.3973859296475</c:v>
                      </c:pt>
                      <c:pt idx="125">
                        <c:v>3927.3973859296475</c:v>
                      </c:pt>
                      <c:pt idx="126">
                        <c:v>3927.3973859296475</c:v>
                      </c:pt>
                      <c:pt idx="127">
                        <c:v>3928.6684417412289</c:v>
                      </c:pt>
                      <c:pt idx="128">
                        <c:v>3930.1023615160357</c:v>
                      </c:pt>
                      <c:pt idx="129">
                        <c:v>3929.3655431502712</c:v>
                      </c:pt>
                      <c:pt idx="130">
                        <c:v>3930.6200090552366</c:v>
                      </c:pt>
                      <c:pt idx="131">
                        <c:v>3929.8641575294241</c:v>
                      </c:pt>
                      <c:pt idx="132">
                        <c:v>3929.8641575294241</c:v>
                      </c:pt>
                      <c:pt idx="133">
                        <c:v>3929.8641575294241</c:v>
                      </c:pt>
                      <c:pt idx="134">
                        <c:v>3929.7544301378139</c:v>
                      </c:pt>
                      <c:pt idx="135">
                        <c:v>3928.3540887145446</c:v>
                      </c:pt>
                      <c:pt idx="136">
                        <c:v>3929.9352334473738</c:v>
                      </c:pt>
                      <c:pt idx="137">
                        <c:v>3929.9352334473738</c:v>
                      </c:pt>
                      <c:pt idx="138">
                        <c:v>3929.9352334473738</c:v>
                      </c:pt>
                      <c:pt idx="139">
                        <c:v>3929.9352334473738</c:v>
                      </c:pt>
                      <c:pt idx="140">
                        <c:v>3929.9352334473738</c:v>
                      </c:pt>
                      <c:pt idx="141">
                        <c:v>3929.826252390058</c:v>
                      </c:pt>
                      <c:pt idx="142">
                        <c:v>3928.8145557009152</c:v>
                      </c:pt>
                      <c:pt idx="143">
                        <c:v>3930.1815678776293</c:v>
                      </c:pt>
                      <c:pt idx="144">
                        <c:v>3929.9318104055556</c:v>
                      </c:pt>
                      <c:pt idx="145">
                        <c:v>3930.0973530595811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6-9C7B-42BE-94AF-66BCDFE66D52}"/>
                  </c:ext>
                </c:extLst>
              </c15:ser>
            </c15:filteredLineSeries>
            <c15:filteredLineSeries>
              <c15:ser>
                <c:idx val="23"/>
                <c:order val="2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Data'!$Y$3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Data'!$Y$5:$Y$169</c15:sqref>
                        </c15:formulaRef>
                      </c:ext>
                    </c:extLst>
                    <c:numCache>
                      <c:formatCode>General</c:formatCode>
                      <c:ptCount val="165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7-9C7B-42BE-94AF-66BCDFE66D52}"/>
                  </c:ext>
                </c:extLst>
              </c15:ser>
            </c15:filteredLineSeries>
            <c15:filteredLineSeries>
              <c15:ser>
                <c:idx val="24"/>
                <c:order val="2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Data'!$Z$3</c15:sqref>
                        </c15:formulaRef>
                      </c:ext>
                    </c:extLst>
                    <c:strCache>
                      <c:ptCount val="1"/>
                      <c:pt idx="0">
                        <c:v>Change in Students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Data'!$Z$5:$Z$169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65"/>
                      <c:pt idx="7">
                        <c:v>88</c:v>
                      </c:pt>
                      <c:pt idx="8">
                        <c:v>34</c:v>
                      </c:pt>
                      <c:pt idx="9">
                        <c:v>404</c:v>
                      </c:pt>
                      <c:pt idx="10">
                        <c:v>374</c:v>
                      </c:pt>
                      <c:pt idx="11">
                        <c:v>348</c:v>
                      </c:pt>
                      <c:pt idx="12">
                        <c:v>344</c:v>
                      </c:pt>
                      <c:pt idx="13">
                        <c:v>344</c:v>
                      </c:pt>
                      <c:pt idx="14">
                        <c:v>344</c:v>
                      </c:pt>
                      <c:pt idx="15">
                        <c:v>349</c:v>
                      </c:pt>
                      <c:pt idx="16">
                        <c:v>342</c:v>
                      </c:pt>
                      <c:pt idx="17">
                        <c:v>327</c:v>
                      </c:pt>
                      <c:pt idx="18">
                        <c:v>331</c:v>
                      </c:pt>
                      <c:pt idx="19">
                        <c:v>348</c:v>
                      </c:pt>
                      <c:pt idx="20">
                        <c:v>348</c:v>
                      </c:pt>
                      <c:pt idx="21">
                        <c:v>348</c:v>
                      </c:pt>
                      <c:pt idx="22">
                        <c:v>354</c:v>
                      </c:pt>
                      <c:pt idx="23">
                        <c:v>285</c:v>
                      </c:pt>
                      <c:pt idx="24">
                        <c:v>319</c:v>
                      </c:pt>
                      <c:pt idx="25">
                        <c:v>340</c:v>
                      </c:pt>
                      <c:pt idx="26">
                        <c:v>297</c:v>
                      </c:pt>
                      <c:pt idx="27">
                        <c:v>297</c:v>
                      </c:pt>
                      <c:pt idx="28">
                        <c:v>297</c:v>
                      </c:pt>
                      <c:pt idx="29">
                        <c:v>207</c:v>
                      </c:pt>
                      <c:pt idx="30">
                        <c:v>235</c:v>
                      </c:pt>
                      <c:pt idx="31">
                        <c:v>248</c:v>
                      </c:pt>
                      <c:pt idx="32">
                        <c:v>241</c:v>
                      </c:pt>
                      <c:pt idx="33">
                        <c:v>231</c:v>
                      </c:pt>
                      <c:pt idx="34">
                        <c:v>231</c:v>
                      </c:pt>
                      <c:pt idx="35">
                        <c:v>231</c:v>
                      </c:pt>
                      <c:pt idx="36">
                        <c:v>263</c:v>
                      </c:pt>
                      <c:pt idx="37">
                        <c:v>253</c:v>
                      </c:pt>
                      <c:pt idx="38">
                        <c:v>309</c:v>
                      </c:pt>
                      <c:pt idx="39">
                        <c:v>318</c:v>
                      </c:pt>
                      <c:pt idx="40">
                        <c:v>314</c:v>
                      </c:pt>
                      <c:pt idx="41">
                        <c:v>314</c:v>
                      </c:pt>
                      <c:pt idx="42">
                        <c:v>314</c:v>
                      </c:pt>
                      <c:pt idx="43">
                        <c:v>328</c:v>
                      </c:pt>
                      <c:pt idx="44">
                        <c:v>289</c:v>
                      </c:pt>
                      <c:pt idx="45">
                        <c:v>264</c:v>
                      </c:pt>
                      <c:pt idx="46">
                        <c:v>269</c:v>
                      </c:pt>
                      <c:pt idx="47">
                        <c:v>246</c:v>
                      </c:pt>
                      <c:pt idx="48">
                        <c:v>246</c:v>
                      </c:pt>
                      <c:pt idx="49">
                        <c:v>246</c:v>
                      </c:pt>
                      <c:pt idx="50">
                        <c:v>200</c:v>
                      </c:pt>
                      <c:pt idx="51">
                        <c:v>158</c:v>
                      </c:pt>
                      <c:pt idx="52">
                        <c:v>158</c:v>
                      </c:pt>
                      <c:pt idx="53">
                        <c:v>196</c:v>
                      </c:pt>
                      <c:pt idx="54">
                        <c:v>206</c:v>
                      </c:pt>
                      <c:pt idx="55">
                        <c:v>206</c:v>
                      </c:pt>
                      <c:pt idx="56">
                        <c:v>206</c:v>
                      </c:pt>
                      <c:pt idx="57">
                        <c:v>206</c:v>
                      </c:pt>
                      <c:pt idx="58">
                        <c:v>191</c:v>
                      </c:pt>
                      <c:pt idx="59">
                        <c:v>184</c:v>
                      </c:pt>
                      <c:pt idx="60">
                        <c:v>208</c:v>
                      </c:pt>
                      <c:pt idx="61">
                        <c:v>231</c:v>
                      </c:pt>
                      <c:pt idx="62">
                        <c:v>231</c:v>
                      </c:pt>
                      <c:pt idx="63">
                        <c:v>231</c:v>
                      </c:pt>
                      <c:pt idx="64">
                        <c:v>257</c:v>
                      </c:pt>
                      <c:pt idx="65">
                        <c:v>292</c:v>
                      </c:pt>
                      <c:pt idx="66">
                        <c:v>312</c:v>
                      </c:pt>
                      <c:pt idx="67">
                        <c:v>304</c:v>
                      </c:pt>
                      <c:pt idx="68">
                        <c:v>297</c:v>
                      </c:pt>
                      <c:pt idx="69">
                        <c:v>297</c:v>
                      </c:pt>
                      <c:pt idx="70">
                        <c:v>297</c:v>
                      </c:pt>
                      <c:pt idx="71">
                        <c:v>344</c:v>
                      </c:pt>
                      <c:pt idx="72">
                        <c:v>25</c:v>
                      </c:pt>
                      <c:pt idx="73">
                        <c:v>428</c:v>
                      </c:pt>
                      <c:pt idx="74">
                        <c:v>340</c:v>
                      </c:pt>
                      <c:pt idx="75">
                        <c:v>373</c:v>
                      </c:pt>
                      <c:pt idx="76">
                        <c:v>373</c:v>
                      </c:pt>
                      <c:pt idx="77">
                        <c:v>373</c:v>
                      </c:pt>
                      <c:pt idx="78">
                        <c:v>363</c:v>
                      </c:pt>
                      <c:pt idx="79">
                        <c:v>374</c:v>
                      </c:pt>
                      <c:pt idx="80">
                        <c:v>314</c:v>
                      </c:pt>
                      <c:pt idx="81">
                        <c:v>298</c:v>
                      </c:pt>
                      <c:pt idx="82">
                        <c:v>308</c:v>
                      </c:pt>
                      <c:pt idx="83">
                        <c:v>308</c:v>
                      </c:pt>
                      <c:pt idx="84">
                        <c:v>308</c:v>
                      </c:pt>
                      <c:pt idx="85">
                        <c:v>304</c:v>
                      </c:pt>
                      <c:pt idx="86">
                        <c:v>284</c:v>
                      </c:pt>
                      <c:pt idx="87">
                        <c:v>287</c:v>
                      </c:pt>
                      <c:pt idx="88">
                        <c:v>289</c:v>
                      </c:pt>
                      <c:pt idx="89">
                        <c:v>372</c:v>
                      </c:pt>
                      <c:pt idx="90">
                        <c:v>372</c:v>
                      </c:pt>
                      <c:pt idx="91">
                        <c:v>372</c:v>
                      </c:pt>
                      <c:pt idx="92">
                        <c:v>372</c:v>
                      </c:pt>
                      <c:pt idx="93">
                        <c:v>372</c:v>
                      </c:pt>
                      <c:pt idx="94">
                        <c:v>372</c:v>
                      </c:pt>
                      <c:pt idx="95">
                        <c:v>349</c:v>
                      </c:pt>
                      <c:pt idx="96">
                        <c:v>352</c:v>
                      </c:pt>
                      <c:pt idx="97">
                        <c:v>352</c:v>
                      </c:pt>
                      <c:pt idx="98">
                        <c:v>352</c:v>
                      </c:pt>
                      <c:pt idx="99">
                        <c:v>348</c:v>
                      </c:pt>
                      <c:pt idx="100">
                        <c:v>353</c:v>
                      </c:pt>
                      <c:pt idx="101">
                        <c:v>359</c:v>
                      </c:pt>
                      <c:pt idx="102">
                        <c:v>361</c:v>
                      </c:pt>
                      <c:pt idx="103">
                        <c:v>367</c:v>
                      </c:pt>
                      <c:pt idx="104">
                        <c:v>367</c:v>
                      </c:pt>
                      <c:pt idx="105">
                        <c:v>367</c:v>
                      </c:pt>
                      <c:pt idx="106">
                        <c:v>365</c:v>
                      </c:pt>
                      <c:pt idx="107">
                        <c:v>362</c:v>
                      </c:pt>
                      <c:pt idx="108">
                        <c:v>359</c:v>
                      </c:pt>
                      <c:pt idx="109">
                        <c:v>356</c:v>
                      </c:pt>
                      <c:pt idx="110">
                        <c:v>361</c:v>
                      </c:pt>
                      <c:pt idx="111">
                        <c:v>361</c:v>
                      </c:pt>
                      <c:pt idx="112">
                        <c:v>361</c:v>
                      </c:pt>
                      <c:pt idx="113">
                        <c:v>358</c:v>
                      </c:pt>
                      <c:pt idx="114">
                        <c:v>359</c:v>
                      </c:pt>
                      <c:pt idx="115">
                        <c:v>360</c:v>
                      </c:pt>
                      <c:pt idx="116">
                        <c:v>362</c:v>
                      </c:pt>
                      <c:pt idx="117">
                        <c:v>345</c:v>
                      </c:pt>
                      <c:pt idx="118">
                        <c:v>345</c:v>
                      </c:pt>
                      <c:pt idx="119">
                        <c:v>345</c:v>
                      </c:pt>
                      <c:pt idx="120">
                        <c:v>345</c:v>
                      </c:pt>
                      <c:pt idx="121">
                        <c:v>337</c:v>
                      </c:pt>
                      <c:pt idx="122">
                        <c:v>336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8-9C7B-42BE-94AF-66BCDFE66D52}"/>
                  </c:ext>
                </c:extLst>
              </c15:ser>
            </c15:filteredLineSeries>
            <c15:filteredLineSeries>
              <c15:ser>
                <c:idx val="25"/>
                <c:order val="2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Data'!$AA$3</c15:sqref>
                        </c15:formulaRef>
                      </c:ext>
                    </c:extLst>
                    <c:strCache>
                      <c:ptCount val="1"/>
                      <c:pt idx="0">
                        <c:v>Change in Student %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Data'!$AA$5:$AA$169</c15:sqref>
                        </c15:formulaRef>
                      </c:ext>
                    </c:extLst>
                    <c:numCache>
                      <c:formatCode>0.0%</c:formatCode>
                      <c:ptCount val="165"/>
                      <c:pt idx="7">
                        <c:v>1.18822576289495E-2</c:v>
                      </c:pt>
                      <c:pt idx="8">
                        <c:v>4.5576407506702412E-3</c:v>
                      </c:pt>
                      <c:pt idx="9">
                        <c:v>5.3830779480346438E-2</c:v>
                      </c:pt>
                      <c:pt idx="10">
                        <c:v>4.9412075571409697E-2</c:v>
                      </c:pt>
                      <c:pt idx="11">
                        <c:v>4.5621394861038278E-2</c:v>
                      </c:pt>
                      <c:pt idx="12">
                        <c:v>4.4797499674436775E-2</c:v>
                      </c:pt>
                      <c:pt idx="13">
                        <c:v>4.4797499674436775E-2</c:v>
                      </c:pt>
                      <c:pt idx="14">
                        <c:v>4.4797499674436775E-2</c:v>
                      </c:pt>
                      <c:pt idx="15">
                        <c:v>4.5177993527508092E-2</c:v>
                      </c:pt>
                      <c:pt idx="16">
                        <c:v>4.4038114859644602E-2</c:v>
                      </c:pt>
                      <c:pt idx="17">
                        <c:v>4.1789137380191695E-2</c:v>
                      </c:pt>
                      <c:pt idx="18">
                        <c:v>4.211731772490139E-2</c:v>
                      </c:pt>
                      <c:pt idx="19">
                        <c:v>4.4033911172972291E-2</c:v>
                      </c:pt>
                      <c:pt idx="20">
                        <c:v>4.4033911172972291E-2</c:v>
                      </c:pt>
                      <c:pt idx="21">
                        <c:v>4.4033911172972291E-2</c:v>
                      </c:pt>
                      <c:pt idx="22">
                        <c:v>4.4517102615694165E-2</c:v>
                      </c:pt>
                      <c:pt idx="23">
                        <c:v>3.5285378234493008E-2</c:v>
                      </c:pt>
                      <c:pt idx="24">
                        <c:v>3.9213275968039335E-2</c:v>
                      </c:pt>
                      <c:pt idx="25">
                        <c:v>4.1574957202249942E-2</c:v>
                      </c:pt>
                      <c:pt idx="26">
                        <c:v>3.5891238670694867E-2</c:v>
                      </c:pt>
                      <c:pt idx="27">
                        <c:v>3.5891238670694867E-2</c:v>
                      </c:pt>
                      <c:pt idx="28">
                        <c:v>3.5891238670694867E-2</c:v>
                      </c:pt>
                      <c:pt idx="29">
                        <c:v>2.4468085106382979E-2</c:v>
                      </c:pt>
                      <c:pt idx="30">
                        <c:v>2.7434041559654447E-2</c:v>
                      </c:pt>
                      <c:pt idx="31">
                        <c:v>2.8581306903307596E-2</c:v>
                      </c:pt>
                      <c:pt idx="32">
                        <c:v>2.7464387464387466E-2</c:v>
                      </c:pt>
                      <c:pt idx="33">
                        <c:v>2.6084010840108401E-2</c:v>
                      </c:pt>
                      <c:pt idx="34">
                        <c:v>2.6084010840108401E-2</c:v>
                      </c:pt>
                      <c:pt idx="35">
                        <c:v>2.6084010840108401E-2</c:v>
                      </c:pt>
                      <c:pt idx="36">
                        <c:v>2.9310152680263012E-2</c:v>
                      </c:pt>
                      <c:pt idx="37">
                        <c:v>2.7946537059538274E-2</c:v>
                      </c:pt>
                      <c:pt idx="38">
                        <c:v>3.3814839133289559E-2</c:v>
                      </c:pt>
                      <c:pt idx="39">
                        <c:v>3.4580252283601565E-2</c:v>
                      </c:pt>
                      <c:pt idx="40">
                        <c:v>3.3861749164240271E-2</c:v>
                      </c:pt>
                      <c:pt idx="41">
                        <c:v>3.3861749164240271E-2</c:v>
                      </c:pt>
                      <c:pt idx="42">
                        <c:v>3.3861749164240271E-2</c:v>
                      </c:pt>
                      <c:pt idx="43">
                        <c:v>3.4945663754528018E-2</c:v>
                      </c:pt>
                      <c:pt idx="44">
                        <c:v>3.0482016664908764E-2</c:v>
                      </c:pt>
                      <c:pt idx="45">
                        <c:v>2.7603513174404015E-2</c:v>
                      </c:pt>
                      <c:pt idx="46">
                        <c:v>2.7794998966728664E-2</c:v>
                      </c:pt>
                      <c:pt idx="47">
                        <c:v>2.5171390565844675E-2</c:v>
                      </c:pt>
                      <c:pt idx="48">
                        <c:v>2.5171390565844675E-2</c:v>
                      </c:pt>
                      <c:pt idx="49">
                        <c:v>2.5171390565844675E-2</c:v>
                      </c:pt>
                      <c:pt idx="50">
                        <c:v>2.0118700331958554E-2</c:v>
                      </c:pt>
                      <c:pt idx="51">
                        <c:v>1.5738619384400836E-2</c:v>
                      </c:pt>
                      <c:pt idx="52">
                        <c:v>1.5707326772044936E-2</c:v>
                      </c:pt>
                      <c:pt idx="53">
                        <c:v>1.9518024297948616E-2</c:v>
                      </c:pt>
                      <c:pt idx="54">
                        <c:v>2.0503632925251317E-2</c:v>
                      </c:pt>
                      <c:pt idx="55">
                        <c:v>2.0503632925251317E-2</c:v>
                      </c:pt>
                      <c:pt idx="56">
                        <c:v>2.0503632925251317E-2</c:v>
                      </c:pt>
                      <c:pt idx="57">
                        <c:v>2.0503632925251317E-2</c:v>
                      </c:pt>
                      <c:pt idx="58">
                        <c:v>1.8970997218911403E-2</c:v>
                      </c:pt>
                      <c:pt idx="59">
                        <c:v>1.8264840182648401E-2</c:v>
                      </c:pt>
                      <c:pt idx="60">
                        <c:v>2.0675944333996023E-2</c:v>
                      </c:pt>
                      <c:pt idx="61">
                        <c:v>2.2953100158982512E-2</c:v>
                      </c:pt>
                      <c:pt idx="62">
                        <c:v>2.2953100158982512E-2</c:v>
                      </c:pt>
                      <c:pt idx="63">
                        <c:v>2.2953100158982512E-2</c:v>
                      </c:pt>
                      <c:pt idx="64">
                        <c:v>2.5508684863523572E-2</c:v>
                      </c:pt>
                      <c:pt idx="65">
                        <c:v>2.9017191692338268E-2</c:v>
                      </c:pt>
                      <c:pt idx="66">
                        <c:v>3.1038599283724631E-2</c:v>
                      </c:pt>
                      <c:pt idx="67">
                        <c:v>3.0122869599682918E-2</c:v>
                      </c:pt>
                      <c:pt idx="68">
                        <c:v>2.9400118788358742E-2</c:v>
                      </c:pt>
                      <c:pt idx="69">
                        <c:v>2.9400118788358742E-2</c:v>
                      </c:pt>
                      <c:pt idx="70">
                        <c:v>2.9400118788358742E-2</c:v>
                      </c:pt>
                      <c:pt idx="71">
                        <c:v>3.4069525601663861E-2</c:v>
                      </c:pt>
                      <c:pt idx="72">
                        <c:v>2.4696236293588855E-3</c:v>
                      </c:pt>
                      <c:pt idx="73">
                        <c:v>4.3544612880252312E-2</c:v>
                      </c:pt>
                      <c:pt idx="74">
                        <c:v>3.4105727756043737E-2</c:v>
                      </c:pt>
                      <c:pt idx="75">
                        <c:v>3.7412236710130393E-2</c:v>
                      </c:pt>
                      <c:pt idx="76">
                        <c:v>3.7412236710130393E-2</c:v>
                      </c:pt>
                      <c:pt idx="77">
                        <c:v>3.7412236710130393E-2</c:v>
                      </c:pt>
                      <c:pt idx="78">
                        <c:v>3.6405576170895598E-2</c:v>
                      </c:pt>
                      <c:pt idx="79">
                        <c:v>3.7527593818984545E-2</c:v>
                      </c:pt>
                      <c:pt idx="80">
                        <c:v>3.1321695760598504E-2</c:v>
                      </c:pt>
                      <c:pt idx="81">
                        <c:v>2.9687188683004583E-2</c:v>
                      </c:pt>
                      <c:pt idx="82">
                        <c:v>3.0692575984055805E-2</c:v>
                      </c:pt>
                      <c:pt idx="83">
                        <c:v>3.0692575984055805E-2</c:v>
                      </c:pt>
                      <c:pt idx="84">
                        <c:v>3.0692575984055805E-2</c:v>
                      </c:pt>
                      <c:pt idx="85">
                        <c:v>3.0281900587707938E-2</c:v>
                      </c:pt>
                      <c:pt idx="86">
                        <c:v>2.8233422805447859E-2</c:v>
                      </c:pt>
                      <c:pt idx="87">
                        <c:v>2.8540175019888623E-2</c:v>
                      </c:pt>
                      <c:pt idx="88">
                        <c:v>2.8744778197732246E-2</c:v>
                      </c:pt>
                      <c:pt idx="89">
                        <c:v>3.7270814547640516E-2</c:v>
                      </c:pt>
                      <c:pt idx="90">
                        <c:v>3.7270814547640516E-2</c:v>
                      </c:pt>
                      <c:pt idx="91">
                        <c:v>3.7270814547640516E-2</c:v>
                      </c:pt>
                      <c:pt idx="92">
                        <c:v>3.7270814547640516E-2</c:v>
                      </c:pt>
                      <c:pt idx="93">
                        <c:v>3.7233510159143231E-2</c:v>
                      </c:pt>
                      <c:pt idx="94">
                        <c:v>3.7233510159143231E-2</c:v>
                      </c:pt>
                      <c:pt idx="95">
                        <c:v>3.4847728407388916E-2</c:v>
                      </c:pt>
                      <c:pt idx="96">
                        <c:v>3.5192961407718458E-2</c:v>
                      </c:pt>
                      <c:pt idx="97">
                        <c:v>3.5192961407718458E-2</c:v>
                      </c:pt>
                      <c:pt idx="98">
                        <c:v>3.5192961407718458E-2</c:v>
                      </c:pt>
                      <c:pt idx="99">
                        <c:v>3.4796520347965203E-2</c:v>
                      </c:pt>
                      <c:pt idx="100">
                        <c:v>3.5321192715629376E-2</c:v>
                      </c:pt>
                      <c:pt idx="101">
                        <c:v>3.5939533486835519E-2</c:v>
                      </c:pt>
                      <c:pt idx="102">
                        <c:v>3.6121673003802278E-2</c:v>
                      </c:pt>
                      <c:pt idx="103">
                        <c:v>3.6744092911493789E-2</c:v>
                      </c:pt>
                      <c:pt idx="104">
                        <c:v>3.6744092911493789E-2</c:v>
                      </c:pt>
                      <c:pt idx="105">
                        <c:v>3.6744092911493789E-2</c:v>
                      </c:pt>
                      <c:pt idx="106">
                        <c:v>3.6558493589743592E-2</c:v>
                      </c:pt>
                      <c:pt idx="107">
                        <c:v>3.6258012820512824E-2</c:v>
                      </c:pt>
                      <c:pt idx="108">
                        <c:v>3.5957532051282048E-2</c:v>
                      </c:pt>
                      <c:pt idx="109">
                        <c:v>3.565705128205128E-2</c:v>
                      </c:pt>
                      <c:pt idx="110">
                        <c:v>3.6186848436246991E-2</c:v>
                      </c:pt>
                      <c:pt idx="111">
                        <c:v>3.6186848436246991E-2</c:v>
                      </c:pt>
                      <c:pt idx="112">
                        <c:v>3.6186848436246991E-2</c:v>
                      </c:pt>
                      <c:pt idx="113">
                        <c:v>3.5878933654038887E-2</c:v>
                      </c:pt>
                      <c:pt idx="114">
                        <c:v>3.6018862245409851E-2</c:v>
                      </c:pt>
                      <c:pt idx="115">
                        <c:v>3.6137321822927122E-2</c:v>
                      </c:pt>
                      <c:pt idx="116">
                        <c:v>3.634903102721157E-2</c:v>
                      </c:pt>
                      <c:pt idx="117">
                        <c:v>3.463855421686747E-2</c:v>
                      </c:pt>
                      <c:pt idx="118">
                        <c:v>3.463855421686747E-2</c:v>
                      </c:pt>
                      <c:pt idx="119">
                        <c:v>3.463855421686747E-2</c:v>
                      </c:pt>
                      <c:pt idx="120">
                        <c:v>3.463855421686747E-2</c:v>
                      </c:pt>
                      <c:pt idx="121">
                        <c:v>3.3835341365461846E-2</c:v>
                      </c:pt>
                      <c:pt idx="122">
                        <c:v>3.3748493370831661E-2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9-9C7B-42BE-94AF-66BCDFE66D52}"/>
                  </c:ext>
                </c:extLst>
              </c15:ser>
            </c15:filteredLineSeries>
            <c15:filteredLineSeries>
              <c15:ser>
                <c:idx val="26"/>
                <c:order val="2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Data'!$AB$3</c15:sqref>
                        </c15:formulaRef>
                      </c:ext>
                    </c:extLst>
                    <c:strCache>
                      <c:ptCount val="1"/>
                      <c:pt idx="0">
                        <c:v>Change in Assessed Tuition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Data'!$AB$5:$AB$169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65"/>
                      <c:pt idx="7">
                        <c:v>3577484.5199999958</c:v>
                      </c:pt>
                      <c:pt idx="8">
                        <c:v>2269965.8599999994</c:v>
                      </c:pt>
                      <c:pt idx="9">
                        <c:v>2790620.3800000027</c:v>
                      </c:pt>
                      <c:pt idx="10">
                        <c:v>3376466.799999997</c:v>
                      </c:pt>
                      <c:pt idx="11">
                        <c:v>4018309.0300000012</c:v>
                      </c:pt>
                      <c:pt idx="12">
                        <c:v>3958033.8599999994</c:v>
                      </c:pt>
                      <c:pt idx="13">
                        <c:v>3958033.8599999994</c:v>
                      </c:pt>
                      <c:pt idx="14">
                        <c:v>3958033.8599999994</c:v>
                      </c:pt>
                      <c:pt idx="15">
                        <c:v>4021060.6000000089</c:v>
                      </c:pt>
                      <c:pt idx="16">
                        <c:v>3842510.2400000021</c:v>
                      </c:pt>
                      <c:pt idx="17">
                        <c:v>3897615.4400000051</c:v>
                      </c:pt>
                      <c:pt idx="18">
                        <c:v>3911490.5099999979</c:v>
                      </c:pt>
                      <c:pt idx="19">
                        <c:v>4130671.0600000024</c:v>
                      </c:pt>
                      <c:pt idx="20">
                        <c:v>4130671.0600000024</c:v>
                      </c:pt>
                      <c:pt idx="21">
                        <c:v>4130671.0600000024</c:v>
                      </c:pt>
                      <c:pt idx="22">
                        <c:v>4379510.0300000012</c:v>
                      </c:pt>
                      <c:pt idx="23">
                        <c:v>3749849.1299999952</c:v>
                      </c:pt>
                      <c:pt idx="24">
                        <c:v>3902279.9200000018</c:v>
                      </c:pt>
                      <c:pt idx="25">
                        <c:v>3461848.4399999976</c:v>
                      </c:pt>
                      <c:pt idx="26">
                        <c:v>3637566.6599999964</c:v>
                      </c:pt>
                      <c:pt idx="27">
                        <c:v>3637566.6599999964</c:v>
                      </c:pt>
                      <c:pt idx="28">
                        <c:v>3637566.6599999964</c:v>
                      </c:pt>
                      <c:pt idx="29">
                        <c:v>3750140.859999992</c:v>
                      </c:pt>
                      <c:pt idx="30">
                        <c:v>3763381.7399999946</c:v>
                      </c:pt>
                      <c:pt idx="31">
                        <c:v>3820131.6199999973</c:v>
                      </c:pt>
                      <c:pt idx="32">
                        <c:v>3805588.3799999952</c:v>
                      </c:pt>
                      <c:pt idx="33">
                        <c:v>4291350.5799999982</c:v>
                      </c:pt>
                      <c:pt idx="34">
                        <c:v>4291350.5799999982</c:v>
                      </c:pt>
                      <c:pt idx="35">
                        <c:v>4291350.5799999982</c:v>
                      </c:pt>
                      <c:pt idx="36">
                        <c:v>4225478.0400000066</c:v>
                      </c:pt>
                      <c:pt idx="37">
                        <c:v>3986583.1899999976</c:v>
                      </c:pt>
                      <c:pt idx="38">
                        <c:v>4014624.4400000051</c:v>
                      </c:pt>
                      <c:pt idx="39">
                        <c:v>4057788.25</c:v>
                      </c:pt>
                      <c:pt idx="40">
                        <c:v>4030179.7800000012</c:v>
                      </c:pt>
                      <c:pt idx="41">
                        <c:v>4030179.7800000012</c:v>
                      </c:pt>
                      <c:pt idx="42">
                        <c:v>4030179.7800000012</c:v>
                      </c:pt>
                      <c:pt idx="43">
                        <c:v>4113925.8200000003</c:v>
                      </c:pt>
                      <c:pt idx="44">
                        <c:v>3953828.3299999982</c:v>
                      </c:pt>
                      <c:pt idx="45">
                        <c:v>3995531.700000003</c:v>
                      </c:pt>
                      <c:pt idx="46">
                        <c:v>3986347.1499999985</c:v>
                      </c:pt>
                      <c:pt idx="47">
                        <c:v>3995749.9899999946</c:v>
                      </c:pt>
                      <c:pt idx="48">
                        <c:v>3995749.9899999946</c:v>
                      </c:pt>
                      <c:pt idx="49">
                        <c:v>3995749.9899999946</c:v>
                      </c:pt>
                      <c:pt idx="50">
                        <c:v>3959824.5</c:v>
                      </c:pt>
                      <c:pt idx="51">
                        <c:v>3734698.6600000039</c:v>
                      </c:pt>
                      <c:pt idx="52">
                        <c:v>3588607.5300000012</c:v>
                      </c:pt>
                      <c:pt idx="53">
                        <c:v>3778511.7800000012</c:v>
                      </c:pt>
                      <c:pt idx="54">
                        <c:v>3874613.7099999934</c:v>
                      </c:pt>
                      <c:pt idx="55">
                        <c:v>3874613.7099999934</c:v>
                      </c:pt>
                      <c:pt idx="56">
                        <c:v>3874613.7099999934</c:v>
                      </c:pt>
                      <c:pt idx="57">
                        <c:v>3874613.7099999934</c:v>
                      </c:pt>
                      <c:pt idx="58">
                        <c:v>3797555.7099999934</c:v>
                      </c:pt>
                      <c:pt idx="59">
                        <c:v>3658136.3000000045</c:v>
                      </c:pt>
                      <c:pt idx="60">
                        <c:v>3868596.9200000018</c:v>
                      </c:pt>
                      <c:pt idx="61">
                        <c:v>3831785.3200000003</c:v>
                      </c:pt>
                      <c:pt idx="62">
                        <c:v>3831785.3200000003</c:v>
                      </c:pt>
                      <c:pt idx="63">
                        <c:v>3831785.3200000003</c:v>
                      </c:pt>
                      <c:pt idx="64">
                        <c:v>3704668.1599999964</c:v>
                      </c:pt>
                      <c:pt idx="65">
                        <c:v>3797822.2300000042</c:v>
                      </c:pt>
                      <c:pt idx="66">
                        <c:v>3697176.8299999982</c:v>
                      </c:pt>
                      <c:pt idx="67">
                        <c:v>3840807.8100000024</c:v>
                      </c:pt>
                      <c:pt idx="68">
                        <c:v>3887953.2100000009</c:v>
                      </c:pt>
                      <c:pt idx="69">
                        <c:v>3887953.2100000009</c:v>
                      </c:pt>
                      <c:pt idx="70">
                        <c:v>3887953.2100000009</c:v>
                      </c:pt>
                      <c:pt idx="71">
                        <c:v>3253746.3599999994</c:v>
                      </c:pt>
                      <c:pt idx="72">
                        <c:v>3892598.2799999937</c:v>
                      </c:pt>
                      <c:pt idx="73">
                        <c:v>4624813.5200000033</c:v>
                      </c:pt>
                      <c:pt idx="74">
                        <c:v>4069260.1099999994</c:v>
                      </c:pt>
                      <c:pt idx="75">
                        <c:v>4101056.450000003</c:v>
                      </c:pt>
                      <c:pt idx="76">
                        <c:v>4101056.450000003</c:v>
                      </c:pt>
                      <c:pt idx="77">
                        <c:v>4101056.450000003</c:v>
                      </c:pt>
                      <c:pt idx="78">
                        <c:v>4145468.450000003</c:v>
                      </c:pt>
                      <c:pt idx="79">
                        <c:v>4180182.450000003</c:v>
                      </c:pt>
                      <c:pt idx="80">
                        <c:v>4163759.7599999979</c:v>
                      </c:pt>
                      <c:pt idx="81">
                        <c:v>4120303.8900000006</c:v>
                      </c:pt>
                      <c:pt idx="82">
                        <c:v>4163342.6899999976</c:v>
                      </c:pt>
                      <c:pt idx="83">
                        <c:v>4163342.6899999976</c:v>
                      </c:pt>
                      <c:pt idx="84">
                        <c:v>4163342.6899999976</c:v>
                      </c:pt>
                      <c:pt idx="85">
                        <c:v>4160882.4499999955</c:v>
                      </c:pt>
                      <c:pt idx="86">
                        <c:v>4200290.68</c:v>
                      </c:pt>
                      <c:pt idx="87">
                        <c:v>4205200.9900000021</c:v>
                      </c:pt>
                      <c:pt idx="88">
                        <c:v>4219105.2700000033</c:v>
                      </c:pt>
                      <c:pt idx="89">
                        <c:v>4790832.4499999955</c:v>
                      </c:pt>
                      <c:pt idx="90">
                        <c:v>4790832.4499999955</c:v>
                      </c:pt>
                      <c:pt idx="91">
                        <c:v>4790832.4499999955</c:v>
                      </c:pt>
                      <c:pt idx="92">
                        <c:v>4454079.4499999955</c:v>
                      </c:pt>
                      <c:pt idx="93">
                        <c:v>4433487.32</c:v>
                      </c:pt>
                      <c:pt idx="94">
                        <c:v>4743880.32</c:v>
                      </c:pt>
                      <c:pt idx="95">
                        <c:v>4734902.0599999949</c:v>
                      </c:pt>
                      <c:pt idx="96">
                        <c:v>4492206.7400000021</c:v>
                      </c:pt>
                      <c:pt idx="97">
                        <c:v>4492206.7400000021</c:v>
                      </c:pt>
                      <c:pt idx="98">
                        <c:v>4492206.7400000021</c:v>
                      </c:pt>
                      <c:pt idx="99">
                        <c:v>4505106.68</c:v>
                      </c:pt>
                      <c:pt idx="100">
                        <c:v>4502115.6200000048</c:v>
                      </c:pt>
                      <c:pt idx="101">
                        <c:v>4524230.8000000045</c:v>
                      </c:pt>
                      <c:pt idx="102">
                        <c:v>4551265.9399999976</c:v>
                      </c:pt>
                      <c:pt idx="103">
                        <c:v>4552943.5600000024</c:v>
                      </c:pt>
                      <c:pt idx="104">
                        <c:v>4552943.5600000024</c:v>
                      </c:pt>
                      <c:pt idx="105">
                        <c:v>4552943.5600000024</c:v>
                      </c:pt>
                      <c:pt idx="106">
                        <c:v>4534908.299999997</c:v>
                      </c:pt>
                      <c:pt idx="107">
                        <c:v>4533092.799999997</c:v>
                      </c:pt>
                      <c:pt idx="108">
                        <c:v>4539021.0899999961</c:v>
                      </c:pt>
                      <c:pt idx="109">
                        <c:v>4517284.3900000006</c:v>
                      </c:pt>
                      <c:pt idx="110">
                        <c:v>4493517.8400000036</c:v>
                      </c:pt>
                      <c:pt idx="111">
                        <c:v>4493517.8400000036</c:v>
                      </c:pt>
                      <c:pt idx="112">
                        <c:v>4493517.8400000036</c:v>
                      </c:pt>
                      <c:pt idx="113">
                        <c:v>4484866.9499999955</c:v>
                      </c:pt>
                      <c:pt idx="114">
                        <c:v>4480723.5</c:v>
                      </c:pt>
                      <c:pt idx="115">
                        <c:v>4496167.4399999976</c:v>
                      </c:pt>
                      <c:pt idx="116">
                        <c:v>4495642.3999999985</c:v>
                      </c:pt>
                      <c:pt idx="117">
                        <c:v>4397858.6600000039</c:v>
                      </c:pt>
                      <c:pt idx="118">
                        <c:v>4397858.6600000039</c:v>
                      </c:pt>
                      <c:pt idx="119">
                        <c:v>4397858.6600000039</c:v>
                      </c:pt>
                      <c:pt idx="120">
                        <c:v>4348025.5100000054</c:v>
                      </c:pt>
                      <c:pt idx="121">
                        <c:v>4324025.5100000054</c:v>
                      </c:pt>
                      <c:pt idx="122">
                        <c:v>4315282.5899999961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A-9C7B-42BE-94AF-66BCDFE66D52}"/>
                  </c:ext>
                </c:extLst>
              </c15:ser>
            </c15:filteredLineSeries>
            <c15:filteredLineSeries>
              <c15:ser>
                <c:idx val="27"/>
                <c:order val="2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Data'!$AC$3</c15:sqref>
                        </c15:formulaRef>
                      </c:ext>
                    </c:extLst>
                    <c:strCache>
                      <c:ptCount val="1"/>
                      <c:pt idx="0">
                        <c:v>Change in Assessed Tuition %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Data'!$AC$5:$AC$169</c15:sqref>
                        </c15:formulaRef>
                      </c:ext>
                    </c:extLst>
                    <c:numCache>
                      <c:formatCode>0.0%</c:formatCode>
                      <c:ptCount val="165"/>
                      <c:pt idx="7">
                        <c:v>9.9373235997117643E-2</c:v>
                      </c:pt>
                      <c:pt idx="8">
                        <c:v>6.2639279221325186E-2</c:v>
                      </c:pt>
                      <c:pt idx="9">
                        <c:v>7.6668417264978E-2</c:v>
                      </c:pt>
                      <c:pt idx="10">
                        <c:v>9.2763733598098558E-2</c:v>
                      </c:pt>
                      <c:pt idx="11">
                        <c:v>0.11039745700261418</c:v>
                      </c:pt>
                      <c:pt idx="12">
                        <c:v>0.1081824431846467</c:v>
                      </c:pt>
                      <c:pt idx="13">
                        <c:v>0.10753601530610317</c:v>
                      </c:pt>
                      <c:pt idx="14">
                        <c:v>0.10689271415654662</c:v>
                      </c:pt>
                      <c:pt idx="15">
                        <c:v>0.10838585326197435</c:v>
                      </c:pt>
                      <c:pt idx="16">
                        <c:v>0.10323652361138626</c:v>
                      </c:pt>
                      <c:pt idx="17">
                        <c:v>0.10471703216584374</c:v>
                      </c:pt>
                      <c:pt idx="18">
                        <c:v>0.10508981295293253</c:v>
                      </c:pt>
                      <c:pt idx="19">
                        <c:v>0.11093753901780315</c:v>
                      </c:pt>
                      <c:pt idx="20">
                        <c:v>0.10838106916560337</c:v>
                      </c:pt>
                      <c:pt idx="21">
                        <c:v>0.10778495062956735</c:v>
                      </c:pt>
                      <c:pt idx="22">
                        <c:v>0.11365939563990987</c:v>
                      </c:pt>
                      <c:pt idx="23">
                        <c:v>9.6996963534552755E-2</c:v>
                      </c:pt>
                      <c:pt idx="24">
                        <c:v>0.10093987517355348</c:v>
                      </c:pt>
                      <c:pt idx="25">
                        <c:v>8.9547279171956595E-2</c:v>
                      </c:pt>
                      <c:pt idx="26">
                        <c:v>9.3728849723790378E-2</c:v>
                      </c:pt>
                      <c:pt idx="27">
                        <c:v>9.346168703547468E-2</c:v>
                      </c:pt>
                      <c:pt idx="28">
                        <c:v>9.3141896201669239E-2</c:v>
                      </c:pt>
                      <c:pt idx="29">
                        <c:v>9.5548052494407898E-2</c:v>
                      </c:pt>
                      <c:pt idx="30">
                        <c:v>9.5481727523367574E-2</c:v>
                      </c:pt>
                      <c:pt idx="31">
                        <c:v>9.6921543346873182E-2</c:v>
                      </c:pt>
                      <c:pt idx="32">
                        <c:v>9.6552563058685065E-2</c:v>
                      </c:pt>
                      <c:pt idx="33">
                        <c:v>0.10829750388875072</c:v>
                      </c:pt>
                      <c:pt idx="34">
                        <c:v>0.10776945465140436</c:v>
                      </c:pt>
                      <c:pt idx="35">
                        <c:v>0.10759831566754985</c:v>
                      </c:pt>
                      <c:pt idx="36">
                        <c:v>0.10605498491145859</c:v>
                      </c:pt>
                      <c:pt idx="37">
                        <c:v>9.9518587847601037E-2</c:v>
                      </c:pt>
                      <c:pt idx="38">
                        <c:v>0.10021859220433497</c:v>
                      </c:pt>
                      <c:pt idx="39">
                        <c:v>0.10129610676068408</c:v>
                      </c:pt>
                      <c:pt idx="40">
                        <c:v>0.10026763841414982</c:v>
                      </c:pt>
                      <c:pt idx="41">
                        <c:v>0.10002235777212787</c:v>
                      </c:pt>
                      <c:pt idx="42">
                        <c:v>9.9852745004420138E-2</c:v>
                      </c:pt>
                      <c:pt idx="43">
                        <c:v>0.10144485041358391</c:v>
                      </c:pt>
                      <c:pt idx="44">
                        <c:v>9.7272253339424269E-2</c:v>
                      </c:pt>
                      <c:pt idx="45">
                        <c:v>9.8298241428226352E-2</c:v>
                      </c:pt>
                      <c:pt idx="46">
                        <c:v>9.8072282737093938E-2</c:v>
                      </c:pt>
                      <c:pt idx="47">
                        <c:v>9.7762494234208575E-2</c:v>
                      </c:pt>
                      <c:pt idx="48">
                        <c:v>9.7132897075262181E-2</c:v>
                      </c:pt>
                      <c:pt idx="49">
                        <c:v>9.6989180759099278E-2</c:v>
                      </c:pt>
                      <c:pt idx="50">
                        <c:v>9.653600187570939E-2</c:v>
                      </c:pt>
                      <c:pt idx="51">
                        <c:v>9.1173162408372019E-2</c:v>
                      </c:pt>
                      <c:pt idx="52">
                        <c:v>8.7606719293544438E-2</c:v>
                      </c:pt>
                      <c:pt idx="53">
                        <c:v>9.2242748222124721E-2</c:v>
                      </c:pt>
                      <c:pt idx="54">
                        <c:v>9.4588832249061269E-2</c:v>
                      </c:pt>
                      <c:pt idx="55">
                        <c:v>9.4674061652485528E-2</c:v>
                      </c:pt>
                      <c:pt idx="56">
                        <c:v>9.4688114613783264E-2</c:v>
                      </c:pt>
                      <c:pt idx="57">
                        <c:v>9.4968238764852761E-2</c:v>
                      </c:pt>
                      <c:pt idx="58">
                        <c:v>9.3058468626462471E-2</c:v>
                      </c:pt>
                      <c:pt idx="59">
                        <c:v>8.9642019262141256E-2</c:v>
                      </c:pt>
                      <c:pt idx="60">
                        <c:v>9.4799321616337834E-2</c:v>
                      </c:pt>
                      <c:pt idx="61">
                        <c:v>9.384964651693288E-2</c:v>
                      </c:pt>
                      <c:pt idx="62">
                        <c:v>9.4270148525119279E-2</c:v>
                      </c:pt>
                      <c:pt idx="63">
                        <c:v>9.4491333339108502E-2</c:v>
                      </c:pt>
                      <c:pt idx="64">
                        <c:v>9.1632962342816676E-2</c:v>
                      </c:pt>
                      <c:pt idx="65">
                        <c:v>9.4151442049708517E-2</c:v>
                      </c:pt>
                      <c:pt idx="66">
                        <c:v>9.1656351713247389E-2</c:v>
                      </c:pt>
                      <c:pt idx="67">
                        <c:v>9.5217093388618862E-2</c:v>
                      </c:pt>
                      <c:pt idx="68">
                        <c:v>9.6494909630233341E-2</c:v>
                      </c:pt>
                      <c:pt idx="69">
                        <c:v>9.6768530014657961E-2</c:v>
                      </c:pt>
                      <c:pt idx="70">
                        <c:v>9.9808569455117097E-2</c:v>
                      </c:pt>
                      <c:pt idx="71">
                        <c:v>8.2353694346150447E-2</c:v>
                      </c:pt>
                      <c:pt idx="72">
                        <c:v>9.8517576100012438E-2</c:v>
                      </c:pt>
                      <c:pt idx="73">
                        <c:v>0.11704917516044513</c:v>
                      </c:pt>
                      <c:pt idx="74">
                        <c:v>0.10298870156148519</c:v>
                      </c:pt>
                      <c:pt idx="75">
                        <c:v>0.10380180763376003</c:v>
                      </c:pt>
                      <c:pt idx="76">
                        <c:v>0.10375632815486328</c:v>
                      </c:pt>
                      <c:pt idx="77">
                        <c:v>0.10371671645757559</c:v>
                      </c:pt>
                      <c:pt idx="78">
                        <c:v>0.10480119320207704</c:v>
                      </c:pt>
                      <c:pt idx="79">
                        <c:v>0.10574343628102893</c:v>
                      </c:pt>
                      <c:pt idx="80">
                        <c:v>0.10532800186055798</c:v>
                      </c:pt>
                      <c:pt idx="81">
                        <c:v>0.10422872615301526</c:v>
                      </c:pt>
                      <c:pt idx="82">
                        <c:v>0.10531089746584738</c:v>
                      </c:pt>
                      <c:pt idx="83">
                        <c:v>0.10541597854589556</c:v>
                      </c:pt>
                      <c:pt idx="84">
                        <c:v>0.10542908646158493</c:v>
                      </c:pt>
                      <c:pt idx="85">
                        <c:v>0.10540389813301973</c:v>
                      </c:pt>
                      <c:pt idx="86">
                        <c:v>0.10730236166673784</c:v>
                      </c:pt>
                      <c:pt idx="87">
                        <c:v>0.10742780247540018</c:v>
                      </c:pt>
                      <c:pt idx="88">
                        <c:v>0.10778300695883744</c:v>
                      </c:pt>
                      <c:pt idx="89">
                        <c:v>0.12238858579060136</c:v>
                      </c:pt>
                      <c:pt idx="90">
                        <c:v>0.12245241580631935</c:v>
                      </c:pt>
                      <c:pt idx="91">
                        <c:v>0.12245097734346727</c:v>
                      </c:pt>
                      <c:pt idx="92">
                        <c:v>0.11381764152078858</c:v>
                      </c:pt>
                      <c:pt idx="93">
                        <c:v>0.11331597450322604</c:v>
                      </c:pt>
                      <c:pt idx="94">
                        <c:v>0.12124934224182597</c:v>
                      </c:pt>
                      <c:pt idx="95">
                        <c:v>0.12101986593845314</c:v>
                      </c:pt>
                      <c:pt idx="96">
                        <c:v>0.11485465880882192</c:v>
                      </c:pt>
                      <c:pt idx="97">
                        <c:v>0.11489250802798245</c:v>
                      </c:pt>
                      <c:pt idx="98">
                        <c:v>0.11495700996853178</c:v>
                      </c:pt>
                      <c:pt idx="99">
                        <c:v>0.11535527388533076</c:v>
                      </c:pt>
                      <c:pt idx="100">
                        <c:v>0.11528099808517663</c:v>
                      </c:pt>
                      <c:pt idx="101">
                        <c:v>0.11584727852717765</c:v>
                      </c:pt>
                      <c:pt idx="102">
                        <c:v>0.11653953927426429</c:v>
                      </c:pt>
                      <c:pt idx="103">
                        <c:v>0.11663389363061574</c:v>
                      </c:pt>
                      <c:pt idx="104">
                        <c:v>0.11665772592275221</c:v>
                      </c:pt>
                      <c:pt idx="105">
                        <c:v>0.11670195923679737</c:v>
                      </c:pt>
                      <c:pt idx="106">
                        <c:v>0.11619836218927325</c:v>
                      </c:pt>
                      <c:pt idx="107">
                        <c:v>0.11615184346990805</c:v>
                      </c:pt>
                      <c:pt idx="108">
                        <c:v>0.11630374457639414</c:v>
                      </c:pt>
                      <c:pt idx="109">
                        <c:v>0.11574678316233444</c:v>
                      </c:pt>
                      <c:pt idx="110">
                        <c:v>0.11513342251403623</c:v>
                      </c:pt>
                      <c:pt idx="111">
                        <c:v>0.11512732172679063</c:v>
                      </c:pt>
                      <c:pt idx="112">
                        <c:v>0.11517042520971578</c:v>
                      </c:pt>
                      <c:pt idx="113">
                        <c:v>0.11494959082026916</c:v>
                      </c:pt>
                      <c:pt idx="114">
                        <c:v>0.11485197558126568</c:v>
                      </c:pt>
                      <c:pt idx="115">
                        <c:v>0.11524784178897929</c:v>
                      </c:pt>
                      <c:pt idx="116">
                        <c:v>0.11523438372104471</c:v>
                      </c:pt>
                      <c:pt idx="117">
                        <c:v>0.11259097635903453</c:v>
                      </c:pt>
                      <c:pt idx="118">
                        <c:v>0.11259097635903453</c:v>
                      </c:pt>
                      <c:pt idx="119">
                        <c:v>0.11258162810824608</c:v>
                      </c:pt>
                      <c:pt idx="120">
                        <c:v>0.11126643053941256</c:v>
                      </c:pt>
                      <c:pt idx="121">
                        <c:v>0.11065226801281186</c:v>
                      </c:pt>
                      <c:pt idx="122">
                        <c:v>0.11042853576960046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B-9C7B-42BE-94AF-66BCDFE66D52}"/>
                  </c:ext>
                </c:extLst>
              </c15:ser>
            </c15:filteredLineSeries>
            <c15:filteredLineSeries>
              <c15:ser>
                <c:idx val="28"/>
                <c:order val="2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Data'!$AD$3</c15:sqref>
                        </c15:formulaRef>
                      </c:ext>
                    </c:extLst>
                    <c:strCache>
                      <c:ptCount val="1"/>
                      <c:pt idx="0">
                        <c:v>% Change In Cumuative Avg/Finalized Student - RIGHT AXIS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Data'!$AD$5:$AD$169</c15:sqref>
                        </c15:formulaRef>
                      </c:ext>
                    </c:extLst>
                    <c:numCache>
                      <c:formatCode>0.0%</c:formatCode>
                      <c:ptCount val="165"/>
                      <c:pt idx="9">
                        <c:v>-0.95174698593558515</c:v>
                      </c:pt>
                      <c:pt idx="10">
                        <c:v>-2.4155162199074209E-2</c:v>
                      </c:pt>
                      <c:pt idx="11">
                        <c:v>-7.8125365420596782E-2</c:v>
                      </c:pt>
                      <c:pt idx="12">
                        <c:v>-9.7396184043709089E-2</c:v>
                      </c:pt>
                      <c:pt idx="13">
                        <c:v>-9.7396184043709089E-2</c:v>
                      </c:pt>
                      <c:pt idx="14">
                        <c:v>-9.7396184043709089E-2</c:v>
                      </c:pt>
                      <c:pt idx="15">
                        <c:v>-0.11220418639105467</c:v>
                      </c:pt>
                      <c:pt idx="16">
                        <c:v>-8.6419003800345839E-2</c:v>
                      </c:pt>
                      <c:pt idx="17">
                        <c:v>-7.4334781312604514E-2</c:v>
                      </c:pt>
                      <c:pt idx="18">
                        <c:v>-9.5555191817217833E-2</c:v>
                      </c:pt>
                      <c:pt idx="19">
                        <c:v>-6.878119651300485E-2</c:v>
                      </c:pt>
                      <c:pt idx="20">
                        <c:v>-6.878119651300485E-2</c:v>
                      </c:pt>
                      <c:pt idx="21">
                        <c:v>-6.878119651300485E-2</c:v>
                      </c:pt>
                      <c:pt idx="22">
                        <c:v>-4.5375761968907025E-2</c:v>
                      </c:pt>
                      <c:pt idx="23">
                        <c:v>-8.5625675423647296E-3</c:v>
                      </c:pt>
                      <c:pt idx="24">
                        <c:v>-5.2311935754721928E-2</c:v>
                      </c:pt>
                      <c:pt idx="25">
                        <c:v>-8.2144645926406135E-2</c:v>
                      </c:pt>
                      <c:pt idx="26">
                        <c:v>-4.7913276964612117E-2</c:v>
                      </c:pt>
                      <c:pt idx="27">
                        <c:v>-4.7913276964612117E-2</c:v>
                      </c:pt>
                      <c:pt idx="28">
                        <c:v>-4.7913276964612117E-2</c:v>
                      </c:pt>
                      <c:pt idx="29">
                        <c:v>3.458661226353188E-3</c:v>
                      </c:pt>
                      <c:pt idx="30">
                        <c:v>1.612789960506511E-3</c:v>
                      </c:pt>
                      <c:pt idx="31">
                        <c:v>2.6966152150637912E-2</c:v>
                      </c:pt>
                      <c:pt idx="32">
                        <c:v>2.1058882649088284E-2</c:v>
                      </c:pt>
                      <c:pt idx="33">
                        <c:v>4.2632135605948918E-2</c:v>
                      </c:pt>
                      <c:pt idx="34">
                        <c:v>4.2632135605948918E-2</c:v>
                      </c:pt>
                      <c:pt idx="35">
                        <c:v>4.2632135605948918E-2</c:v>
                      </c:pt>
                      <c:pt idx="36">
                        <c:v>2.3409276087996256E-2</c:v>
                      </c:pt>
                      <c:pt idx="37">
                        <c:v>2.0052138659119256E-2</c:v>
                      </c:pt>
                      <c:pt idx="38">
                        <c:v>1.5812470271301615E-2</c:v>
                      </c:pt>
                      <c:pt idx="39">
                        <c:v>2.248109360605488E-2</c:v>
                      </c:pt>
                      <c:pt idx="40">
                        <c:v>2.2141966150722281E-2</c:v>
                      </c:pt>
                      <c:pt idx="41">
                        <c:v>2.2141966150722281E-2</c:v>
                      </c:pt>
                      <c:pt idx="42">
                        <c:v>2.2141966150722281E-2</c:v>
                      </c:pt>
                      <c:pt idx="43">
                        <c:v>1.9755090960905886E-2</c:v>
                      </c:pt>
                      <c:pt idx="44">
                        <c:v>2.6823570964795485E-2</c:v>
                      </c:pt>
                      <c:pt idx="45">
                        <c:v>4.8726415272397849E-2</c:v>
                      </c:pt>
                      <c:pt idx="46">
                        <c:v>-3.2626905598282852E-2</c:v>
                      </c:pt>
                      <c:pt idx="47">
                        <c:v>5.0348577180955534E-2</c:v>
                      </c:pt>
                      <c:pt idx="48">
                        <c:v>5.0348577180955534E-2</c:v>
                      </c:pt>
                      <c:pt idx="49">
                        <c:v>5.0348577180955534E-2</c:v>
                      </c:pt>
                      <c:pt idx="50">
                        <c:v>6.6343693503613244E-2</c:v>
                      </c:pt>
                      <c:pt idx="51">
                        <c:v>6.9306750208796508E-2</c:v>
                      </c:pt>
                      <c:pt idx="52">
                        <c:v>7.5375997089279778E-2</c:v>
                      </c:pt>
                      <c:pt idx="53">
                        <c:v>7.4316144002583462E-2</c:v>
                      </c:pt>
                      <c:pt idx="54">
                        <c:v>7.4228653158484592E-2</c:v>
                      </c:pt>
                      <c:pt idx="55">
                        <c:v>7.4228653158484592E-2</c:v>
                      </c:pt>
                      <c:pt idx="56">
                        <c:v>7.4228653158484592E-2</c:v>
                      </c:pt>
                      <c:pt idx="57">
                        <c:v>7.4228653158484592E-2</c:v>
                      </c:pt>
                      <c:pt idx="58">
                        <c:v>7.3356760128300058E-2</c:v>
                      </c:pt>
                      <c:pt idx="59">
                        <c:v>7.2410806431876029E-2</c:v>
                      </c:pt>
                      <c:pt idx="60">
                        <c:v>7.6100847060971644E-2</c:v>
                      </c:pt>
                      <c:pt idx="61">
                        <c:v>7.8153143732052399E-2</c:v>
                      </c:pt>
                      <c:pt idx="62">
                        <c:v>7.8153143732052399E-2</c:v>
                      </c:pt>
                      <c:pt idx="63">
                        <c:v>7.8153143732052399E-2</c:v>
                      </c:pt>
                      <c:pt idx="64">
                        <c:v>7.3810487196604324E-2</c:v>
                      </c:pt>
                      <c:pt idx="65">
                        <c:v>6.640352535685845E-2</c:v>
                      </c:pt>
                      <c:pt idx="66">
                        <c:v>6.4821857255241033E-2</c:v>
                      </c:pt>
                      <c:pt idx="67">
                        <c:v>6.6592318261309069E-2</c:v>
                      </c:pt>
                      <c:pt idx="68">
                        <c:v>6.7031717350411135E-2</c:v>
                      </c:pt>
                      <c:pt idx="69">
                        <c:v>6.7031717350411135E-2</c:v>
                      </c:pt>
                      <c:pt idx="70">
                        <c:v>6.7031717350411135E-2</c:v>
                      </c:pt>
                      <c:pt idx="71">
                        <c:v>5.0519444234113031E-2</c:v>
                      </c:pt>
                      <c:pt idx="72">
                        <c:v>0.10241612348661966</c:v>
                      </c:pt>
                      <c:pt idx="73">
                        <c:v>7.5348626900745952E-2</c:v>
                      </c:pt>
                      <c:pt idx="74">
                        <c:v>7.5185807196144205E-2</c:v>
                      </c:pt>
                      <c:pt idx="75">
                        <c:v>6.56228982983591E-2</c:v>
                      </c:pt>
                      <c:pt idx="76">
                        <c:v>6.56228982983591E-2</c:v>
                      </c:pt>
                      <c:pt idx="77">
                        <c:v>6.56228982983591E-2</c:v>
                      </c:pt>
                      <c:pt idx="78">
                        <c:v>6.8525948756295696E-2</c:v>
                      </c:pt>
                      <c:pt idx="79">
                        <c:v>6.5949281723063802E-2</c:v>
                      </c:pt>
                      <c:pt idx="80">
                        <c:v>6.7402637592229198E-2</c:v>
                      </c:pt>
                      <c:pt idx="81">
                        <c:v>6.6646630862646772E-2</c:v>
                      </c:pt>
                      <c:pt idx="82">
                        <c:v>6.4746155620898804E-2</c:v>
                      </c:pt>
                      <c:pt idx="83">
                        <c:v>6.4746155620898804E-2</c:v>
                      </c:pt>
                      <c:pt idx="84">
                        <c:v>6.4746155620898804E-2</c:v>
                      </c:pt>
                      <c:pt idx="85">
                        <c:v>6.5997338819190565E-2</c:v>
                      </c:pt>
                      <c:pt idx="86">
                        <c:v>6.640095016895442E-2</c:v>
                      </c:pt>
                      <c:pt idx="87">
                        <c:v>6.5058914684794411E-2</c:v>
                      </c:pt>
                      <c:pt idx="88">
                        <c:v>6.8455524058180783E-2</c:v>
                      </c:pt>
                      <c:pt idx="89">
                        <c:v>7.6044797853827895E-2</c:v>
                      </c:pt>
                      <c:pt idx="90">
                        <c:v>7.6044797853827895E-2</c:v>
                      </c:pt>
                      <c:pt idx="91">
                        <c:v>7.6044797853827895E-2</c:v>
                      </c:pt>
                      <c:pt idx="92">
                        <c:v>6.7390761781089825E-2</c:v>
                      </c:pt>
                      <c:pt idx="93">
                        <c:v>7.1946368886168788E-2</c:v>
                      </c:pt>
                      <c:pt idx="94">
                        <c:v>7.9277649885852508E-2</c:v>
                      </c:pt>
                      <c:pt idx="95">
                        <c:v>8.0393168600740861E-2</c:v>
                      </c:pt>
                      <c:pt idx="96">
                        <c:v>7.3440523701346683E-2</c:v>
                      </c:pt>
                      <c:pt idx="97">
                        <c:v>7.3440523701346683E-2</c:v>
                      </c:pt>
                      <c:pt idx="98">
                        <c:v>7.3440523701346683E-2</c:v>
                      </c:pt>
                      <c:pt idx="99">
                        <c:v>7.4930070688573824E-2</c:v>
                      </c:pt>
                      <c:pt idx="100">
                        <c:v>7.4898283621182227E-2</c:v>
                      </c:pt>
                      <c:pt idx="101">
                        <c:v>7.8304264257148093E-2</c:v>
                      </c:pt>
                      <c:pt idx="102">
                        <c:v>7.8624688416700561E-2</c:v>
                      </c:pt>
                      <c:pt idx="103">
                        <c:v>7.7748577309635802E-2</c:v>
                      </c:pt>
                      <c:pt idx="104">
                        <c:v>7.7748577309635802E-2</c:v>
                      </c:pt>
                      <c:pt idx="105">
                        <c:v>7.7748577309635802E-2</c:v>
                      </c:pt>
                      <c:pt idx="106">
                        <c:v>7.7935933581954719E-2</c:v>
                      </c:pt>
                      <c:pt idx="107">
                        <c:v>7.8211315082062471E-2</c:v>
                      </c:pt>
                      <c:pt idx="108">
                        <c:v>7.8737461729216696E-2</c:v>
                      </c:pt>
                      <c:pt idx="109">
                        <c:v>7.5942002204019143E-2</c:v>
                      </c:pt>
                      <c:pt idx="110">
                        <c:v>7.494253688493191E-2</c:v>
                      </c:pt>
                      <c:pt idx="111">
                        <c:v>7.494253688493191E-2</c:v>
                      </c:pt>
                      <c:pt idx="112">
                        <c:v>7.494253688493191E-2</c:v>
                      </c:pt>
                      <c:pt idx="113">
                        <c:v>7.4752579989007195E-2</c:v>
                      </c:pt>
                      <c:pt idx="114">
                        <c:v>7.1922352161732706E-2</c:v>
                      </c:pt>
                      <c:pt idx="115">
                        <c:v>7.2013615801334696E-2</c:v>
                      </c:pt>
                      <c:pt idx="116">
                        <c:v>7.1585092763460256E-2</c:v>
                      </c:pt>
                      <c:pt idx="117">
                        <c:v>7.2064858972434864E-2</c:v>
                      </c:pt>
                      <c:pt idx="118">
                        <c:v>7.2064858972434864E-2</c:v>
                      </c:pt>
                      <c:pt idx="119">
                        <c:v>7.2064858972434864E-2</c:v>
                      </c:pt>
                      <c:pt idx="120">
                        <c:v>7.0707701409193469E-2</c:v>
                      </c:pt>
                      <c:pt idx="121">
                        <c:v>7.0786688027116185E-2</c:v>
                      </c:pt>
                      <c:pt idx="122">
                        <c:v>7.1113770626509698E-2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C-9C7B-42BE-94AF-66BCDFE66D52}"/>
                  </c:ext>
                </c:extLst>
              </c15:ser>
            </c15:filteredLineSeries>
            <c15:filteredLineSeries>
              <c15:ser>
                <c:idx val="29"/>
                <c:order val="2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Data'!$AE$3</c15:sqref>
                        </c15:formulaRef>
                      </c:ext>
                    </c:extLst>
                    <c:strCache>
                      <c:ptCount val="1"/>
                      <c:pt idx="0">
                        <c:v>% Change In Cumuative Avg/Assessed Student - RIGHT AXIS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Data'!$AE$5:$AE$169</c15:sqref>
                        </c15:formulaRef>
                      </c:ext>
                    </c:extLst>
                    <c:numCache>
                      <c:formatCode>0.0%</c:formatCode>
                      <c:ptCount val="165"/>
                      <c:pt idx="7">
                        <c:v>9.0517005563208963E-2</c:v>
                      </c:pt>
                      <c:pt idx="8">
                        <c:v>5.8439738826733256E-2</c:v>
                      </c:pt>
                      <c:pt idx="9">
                        <c:v>2.2930122392935015E-2</c:v>
                      </c:pt>
                      <c:pt idx="10">
                        <c:v>4.2287878003678836E-2</c:v>
                      </c:pt>
                      <c:pt idx="11">
                        <c:v>6.2415597347942553E-2</c:v>
                      </c:pt>
                      <c:pt idx="12">
                        <c:v>6.1202272025961735E-2</c:v>
                      </c:pt>
                      <c:pt idx="13">
                        <c:v>6.1202272025961735E-2</c:v>
                      </c:pt>
                      <c:pt idx="14">
                        <c:v>6.1202272025961735E-2</c:v>
                      </c:pt>
                      <c:pt idx="15">
                        <c:v>6.1929279215376276E-2</c:v>
                      </c:pt>
                      <c:pt idx="16">
                        <c:v>5.7813247152438629E-2</c:v>
                      </c:pt>
                      <c:pt idx="17">
                        <c:v>6.0925847015683265E-2</c:v>
                      </c:pt>
                      <c:pt idx="18">
                        <c:v>6.0756234151362332E-2</c:v>
                      </c:pt>
                      <c:pt idx="19">
                        <c:v>6.4121110960908778E-2</c:v>
                      </c:pt>
                      <c:pt idx="20">
                        <c:v>6.4121110960908778E-2</c:v>
                      </c:pt>
                      <c:pt idx="21">
                        <c:v>6.4121110960908778E-2</c:v>
                      </c:pt>
                      <c:pt idx="22">
                        <c:v>6.9987854524938387E-2</c:v>
                      </c:pt>
                      <c:pt idx="23">
                        <c:v>6.0952891196141668E-2</c:v>
                      </c:pt>
                      <c:pt idx="24">
                        <c:v>6.0249499145397012E-2</c:v>
                      </c:pt>
                      <c:pt idx="25">
                        <c:v>4.6342120489158534E-2</c:v>
                      </c:pt>
                      <c:pt idx="26">
                        <c:v>5.6184784208216598E-2</c:v>
                      </c:pt>
                      <c:pt idx="27">
                        <c:v>5.6184784208216598E-2</c:v>
                      </c:pt>
                      <c:pt idx="28">
                        <c:v>5.6184784208216598E-2</c:v>
                      </c:pt>
                      <c:pt idx="29">
                        <c:v>7.0437971521648546E-2</c:v>
                      </c:pt>
                      <c:pt idx="30">
                        <c:v>6.74109167777317E-2</c:v>
                      </c:pt>
                      <c:pt idx="31">
                        <c:v>6.7311417294852793E-2</c:v>
                      </c:pt>
                      <c:pt idx="32">
                        <c:v>6.7638729698195954E-2</c:v>
                      </c:pt>
                      <c:pt idx="33">
                        <c:v>8.0688276248421342E-2</c:v>
                      </c:pt>
                      <c:pt idx="34">
                        <c:v>8.0688276248421342E-2</c:v>
                      </c:pt>
                      <c:pt idx="35">
                        <c:v>8.0688276248421342E-2</c:v>
                      </c:pt>
                      <c:pt idx="36">
                        <c:v>7.5123106999986033E-2</c:v>
                      </c:pt>
                      <c:pt idx="37">
                        <c:v>7.0207191731599616E-2</c:v>
                      </c:pt>
                      <c:pt idx="38">
                        <c:v>6.4658618535305079E-2</c:v>
                      </c:pt>
                      <c:pt idx="39">
                        <c:v>6.5017573925287842E-2</c:v>
                      </c:pt>
                      <c:pt idx="40">
                        <c:v>6.4559073730034111E-2</c:v>
                      </c:pt>
                      <c:pt idx="41">
                        <c:v>6.4559073730034111E-2</c:v>
                      </c:pt>
                      <c:pt idx="42">
                        <c:v>6.4559073730034111E-2</c:v>
                      </c:pt>
                      <c:pt idx="43">
                        <c:v>6.5129514797913179E-2</c:v>
                      </c:pt>
                      <c:pt idx="44">
                        <c:v>6.564444991566365E-2</c:v>
                      </c:pt>
                      <c:pt idx="45">
                        <c:v>6.9473081198029307E-2</c:v>
                      </c:pt>
                      <c:pt idx="46">
                        <c:v>6.8597242579635953E-2</c:v>
                      </c:pt>
                      <c:pt idx="47">
                        <c:v>7.1336580317475917E-2</c:v>
                      </c:pt>
                      <c:pt idx="48">
                        <c:v>7.1336580317475917E-2</c:v>
                      </c:pt>
                      <c:pt idx="49">
                        <c:v>7.1336580317475917E-2</c:v>
                      </c:pt>
                      <c:pt idx="50">
                        <c:v>7.5250868929841008E-2</c:v>
                      </c:pt>
                      <c:pt idx="51">
                        <c:v>7.3885511213969357E-2</c:v>
                      </c:pt>
                      <c:pt idx="52">
                        <c:v>7.0295102144150023E-2</c:v>
                      </c:pt>
                      <c:pt idx="53">
                        <c:v>7.1207942057056384E-2</c:v>
                      </c:pt>
                      <c:pt idx="54">
                        <c:v>7.2596703170420218E-2</c:v>
                      </c:pt>
                      <c:pt idx="55">
                        <c:v>7.2596703170420218E-2</c:v>
                      </c:pt>
                      <c:pt idx="56">
                        <c:v>7.2596703170420218E-2</c:v>
                      </c:pt>
                      <c:pt idx="57">
                        <c:v>7.2596703170420218E-2</c:v>
                      </c:pt>
                      <c:pt idx="58">
                        <c:v>7.244582490961804E-2</c:v>
                      </c:pt>
                      <c:pt idx="59">
                        <c:v>6.9857054521441642E-2</c:v>
                      </c:pt>
                      <c:pt idx="60">
                        <c:v>7.2642860897651262E-2</c:v>
                      </c:pt>
                      <c:pt idx="61">
                        <c:v>6.9352308854104816E-2</c:v>
                      </c:pt>
                      <c:pt idx="62">
                        <c:v>6.9352308854104816E-2</c:v>
                      </c:pt>
                      <c:pt idx="63">
                        <c:v>6.9352308854104816E-2</c:v>
                      </c:pt>
                      <c:pt idx="64">
                        <c:v>6.360507459970477E-2</c:v>
                      </c:pt>
                      <c:pt idx="65">
                        <c:v>6.2600889854112385E-2</c:v>
                      </c:pt>
                      <c:pt idx="66">
                        <c:v>5.8323040515023905E-2</c:v>
                      </c:pt>
                      <c:pt idx="67">
                        <c:v>6.29802863671729E-2</c:v>
                      </c:pt>
                      <c:pt idx="68">
                        <c:v>6.5072609192645903E-2</c:v>
                      </c:pt>
                      <c:pt idx="69">
                        <c:v>6.5072609192645903E-2</c:v>
                      </c:pt>
                      <c:pt idx="70">
                        <c:v>6.5072609192645903E-2</c:v>
                      </c:pt>
                      <c:pt idx="71">
                        <c:v>4.5146903437713215E-2</c:v>
                      </c:pt>
                      <c:pt idx="72">
                        <c:v>9.4181925133197897E-2</c:v>
                      </c:pt>
                      <c:pt idx="73">
                        <c:v>7.2042988406995079E-2</c:v>
                      </c:pt>
                      <c:pt idx="74">
                        <c:v>6.6616944597011063E-2</c:v>
                      </c:pt>
                      <c:pt idx="75">
                        <c:v>6.3987289226647315E-2</c:v>
                      </c:pt>
                      <c:pt idx="76">
                        <c:v>6.3987289226647315E-2</c:v>
                      </c:pt>
                      <c:pt idx="77">
                        <c:v>6.3987289226647315E-2</c:v>
                      </c:pt>
                      <c:pt idx="78">
                        <c:v>6.6113445181966268E-2</c:v>
                      </c:pt>
                      <c:pt idx="79">
                        <c:v>6.576269857703676E-2</c:v>
                      </c:pt>
                      <c:pt idx="80">
                        <c:v>7.1733973000622342E-2</c:v>
                      </c:pt>
                      <c:pt idx="81">
                        <c:v>7.233053153632274E-2</c:v>
                      </c:pt>
                      <c:pt idx="82">
                        <c:v>7.2402651633326043E-2</c:v>
                      </c:pt>
                      <c:pt idx="83">
                        <c:v>7.2402651633326043E-2</c:v>
                      </c:pt>
                      <c:pt idx="84">
                        <c:v>7.2402651633326043E-2</c:v>
                      </c:pt>
                      <c:pt idx="85">
                        <c:v>7.2763352991388697E-2</c:v>
                      </c:pt>
                      <c:pt idx="86">
                        <c:v>7.5973099465161731E-2</c:v>
                      </c:pt>
                      <c:pt idx="87">
                        <c:v>7.5785952461545847E-2</c:v>
                      </c:pt>
                      <c:pt idx="88">
                        <c:v>7.5950836397086885E-2</c:v>
                      </c:pt>
                      <c:pt idx="89">
                        <c:v>8.2059352339997282E-2</c:v>
                      </c:pt>
                      <c:pt idx="90">
                        <c:v>8.2059352339997282E-2</c:v>
                      </c:pt>
                      <c:pt idx="91">
                        <c:v>8.2059352339997282E-2</c:v>
                      </c:pt>
                      <c:pt idx="92">
                        <c:v>7.3765634638330413E-2</c:v>
                      </c:pt>
                      <c:pt idx="93">
                        <c:v>7.3354030198859999E-2</c:v>
                      </c:pt>
                      <c:pt idx="94">
                        <c:v>8.1001429649640189E-2</c:v>
                      </c:pt>
                      <c:pt idx="95">
                        <c:v>8.3245033673515545E-2</c:v>
                      </c:pt>
                      <c:pt idx="96">
                        <c:v>7.6916895663234008E-2</c:v>
                      </c:pt>
                      <c:pt idx="97">
                        <c:v>7.6916895663234008E-2</c:v>
                      </c:pt>
                      <c:pt idx="98">
                        <c:v>7.6916895663234008E-2</c:v>
                      </c:pt>
                      <c:pt idx="99">
                        <c:v>7.7684797507633574E-2</c:v>
                      </c:pt>
                      <c:pt idx="100">
                        <c:v>7.710142998178271E-2</c:v>
                      </c:pt>
                      <c:pt idx="101">
                        <c:v>7.7067222418118364E-2</c:v>
                      </c:pt>
                      <c:pt idx="102">
                        <c:v>7.7612052231640805E-2</c:v>
                      </c:pt>
                      <c:pt idx="103">
                        <c:v>7.7008785467263863E-2</c:v>
                      </c:pt>
                      <c:pt idx="104">
                        <c:v>7.7008785467263863E-2</c:v>
                      </c:pt>
                      <c:pt idx="105">
                        <c:v>7.7008785467263863E-2</c:v>
                      </c:pt>
                      <c:pt idx="106">
                        <c:v>7.6805493146904436E-2</c:v>
                      </c:pt>
                      <c:pt idx="107">
                        <c:v>7.7095748667671549E-2</c:v>
                      </c:pt>
                      <c:pt idx="108">
                        <c:v>7.7597354297808119E-2</c:v>
                      </c:pt>
                      <c:pt idx="109">
                        <c:v>7.7332290434501738E-2</c:v>
                      </c:pt>
                      <c:pt idx="110">
                        <c:v>7.6193750579378383E-2</c:v>
                      </c:pt>
                      <c:pt idx="111">
                        <c:v>7.6193750579378383E-2</c:v>
                      </c:pt>
                      <c:pt idx="112">
                        <c:v>7.6193750579378383E-2</c:v>
                      </c:pt>
                      <c:pt idx="113">
                        <c:v>7.6295435895031405E-2</c:v>
                      </c:pt>
                      <c:pt idx="114">
                        <c:v>7.6041722497449227E-2</c:v>
                      </c:pt>
                      <c:pt idx="115">
                        <c:v>7.6342210525943477E-2</c:v>
                      </c:pt>
                      <c:pt idx="116">
                        <c:v>7.6110208147681879E-2</c:v>
                      </c:pt>
                      <c:pt idx="117">
                        <c:v>7.5475045048438272E-2</c:v>
                      </c:pt>
                      <c:pt idx="118">
                        <c:v>7.5475045048438272E-2</c:v>
                      </c:pt>
                      <c:pt idx="119">
                        <c:v>7.5475045048438272E-2</c:v>
                      </c:pt>
                      <c:pt idx="120">
                        <c:v>7.4109579165588357E-2</c:v>
                      </c:pt>
                      <c:pt idx="121">
                        <c:v>7.4349759574620311E-2</c:v>
                      </c:pt>
                      <c:pt idx="122">
                        <c:v>7.4214622377758888E-2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D-9C7B-42BE-94AF-66BCDFE66D52}"/>
                  </c:ext>
                </c:extLst>
              </c15:ser>
            </c15:filteredLineSeries>
            <c15:filteredLineSeries>
              <c15:ser>
                <c:idx val="30"/>
                <c:order val="3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Data'!$AF$3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Data'!$AF$5:$AF$169</c15:sqref>
                        </c15:formulaRef>
                      </c:ext>
                    </c:extLst>
                    <c:numCache>
                      <c:formatCode>General</c:formatCode>
                      <c:ptCount val="165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9C7B-42BE-94AF-66BCDFE66D52}"/>
                  </c:ext>
                </c:extLst>
              </c15:ser>
            </c15:filteredLineSeries>
            <c15:filteredLineSeries>
              <c15:ser>
                <c:idx val="31"/>
                <c:order val="3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Data'!$AG$3</c15:sqref>
                        </c15:formulaRef>
                      </c:ext>
                    </c:extLst>
                    <c:strCache>
                      <c:ptCount val="1"/>
                      <c:pt idx="0">
                        <c:v>Compared to FINAL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Data'!$AG$5:$AG$169</c15:sqref>
                        </c15:formulaRef>
                      </c:ext>
                    </c:extLst>
                    <c:numCache>
                      <c:formatCode>0.0%</c:formatCode>
                      <c:ptCount val="165"/>
                      <c:pt idx="1">
                        <c:v>0.87799413351635902</c:v>
                      </c:pt>
                      <c:pt idx="2">
                        <c:v>0.87799413351635902</c:v>
                      </c:pt>
                      <c:pt idx="3">
                        <c:v>0.86824085320189726</c:v>
                      </c:pt>
                      <c:pt idx="4">
                        <c:v>0.87542766564617736</c:v>
                      </c:pt>
                      <c:pt idx="5">
                        <c:v>0.87895564811838545</c:v>
                      </c:pt>
                      <c:pt idx="6">
                        <c:v>0.88701449373051144</c:v>
                      </c:pt>
                      <c:pt idx="7">
                        <c:v>0.88701449373051144</c:v>
                      </c:pt>
                      <c:pt idx="8">
                        <c:v>0.88701449373051144</c:v>
                      </c:pt>
                      <c:pt idx="9">
                        <c:v>0.92056008757030416</c:v>
                      </c:pt>
                      <c:pt idx="10">
                        <c:v>0.91795249326072992</c:v>
                      </c:pt>
                      <c:pt idx="11">
                        <c:v>0.92362551048539265</c:v>
                      </c:pt>
                      <c:pt idx="12">
                        <c:v>0.9297371028305772</c:v>
                      </c:pt>
                      <c:pt idx="13">
                        <c:v>0.93383866700432527</c:v>
                      </c:pt>
                      <c:pt idx="14">
                        <c:v>0.93383866700432527</c:v>
                      </c:pt>
                      <c:pt idx="15">
                        <c:v>0.93383866700432527</c:v>
                      </c:pt>
                      <c:pt idx="16">
                        <c:v>0.9386643171755279</c:v>
                      </c:pt>
                      <c:pt idx="17">
                        <c:v>0.94430688056686329</c:v>
                      </c:pt>
                      <c:pt idx="18">
                        <c:v>0.94998990308711817</c:v>
                      </c:pt>
                      <c:pt idx="19">
                        <c:v>0.95182170958971568</c:v>
                      </c:pt>
                      <c:pt idx="20">
                        <c:v>0.95492497216431471</c:v>
                      </c:pt>
                      <c:pt idx="21">
                        <c:v>0.95492497216431471</c:v>
                      </c:pt>
                      <c:pt idx="22">
                        <c:v>0.95492497216431471</c:v>
                      </c:pt>
                      <c:pt idx="23">
                        <c:v>0.95527777390074065</c:v>
                      </c:pt>
                      <c:pt idx="24">
                        <c:v>0.97781066500667946</c:v>
                      </c:pt>
                      <c:pt idx="25">
                        <c:v>0.98321857268525192</c:v>
                      </c:pt>
                      <c:pt idx="26">
                        <c:v>0.98857078495383077</c:v>
                      </c:pt>
                      <c:pt idx="27">
                        <c:v>0.99184371269146621</c:v>
                      </c:pt>
                      <c:pt idx="28">
                        <c:v>0.99184371269146621</c:v>
                      </c:pt>
                      <c:pt idx="29">
                        <c:v>0.99184371269146621</c:v>
                      </c:pt>
                      <c:pt idx="30">
                        <c:v>0.99569256066772871</c:v>
                      </c:pt>
                      <c:pt idx="31">
                        <c:v>0.99853877401655211</c:v>
                      </c:pt>
                      <c:pt idx="32">
                        <c:v>1.0019671296776653</c:v>
                      </c:pt>
                      <c:pt idx="33">
                        <c:v>1.0069625756005363</c:v>
                      </c:pt>
                      <c:pt idx="34">
                        <c:v>1.0112198688982603</c:v>
                      </c:pt>
                      <c:pt idx="35">
                        <c:v>1.0112198688982603</c:v>
                      </c:pt>
                      <c:pt idx="36">
                        <c:v>1.0112198688982603</c:v>
                      </c:pt>
                      <c:pt idx="37">
                        <c:v>1.0166305061101371</c:v>
                      </c:pt>
                      <c:pt idx="38">
                        <c:v>1.0216117966358336</c:v>
                      </c:pt>
                      <c:pt idx="39">
                        <c:v>1.0232367068743009</c:v>
                      </c:pt>
                      <c:pt idx="40">
                        <c:v>1.022191702521597</c:v>
                      </c:pt>
                      <c:pt idx="41">
                        <c:v>1.0277422609624831</c:v>
                      </c:pt>
                      <c:pt idx="42">
                        <c:v>1.0277422609624831</c:v>
                      </c:pt>
                      <c:pt idx="43">
                        <c:v>1.0277422609624831</c:v>
                      </c:pt>
                      <c:pt idx="44">
                        <c:v>1.031219750788668</c:v>
                      </c:pt>
                      <c:pt idx="45">
                        <c:v>1.0337485678269085</c:v>
                      </c:pt>
                      <c:pt idx="46">
                        <c:v>1.035504523115822</c:v>
                      </c:pt>
                      <c:pt idx="47">
                        <c:v>1.0404328100506268</c:v>
                      </c:pt>
                      <c:pt idx="48">
                        <c:v>1.0428369749805098</c:v>
                      </c:pt>
                      <c:pt idx="49">
                        <c:v>1.0428369749805098</c:v>
                      </c:pt>
                      <c:pt idx="50">
                        <c:v>1.0428369749805098</c:v>
                      </c:pt>
                      <c:pt idx="51">
                        <c:v>1.0486091007666878</c:v>
                      </c:pt>
                      <c:pt idx="52">
                        <c:v>1.0554059876151927</c:v>
                      </c:pt>
                      <c:pt idx="53">
                        <c:v>1.0569698637033211</c:v>
                      </c:pt>
                      <c:pt idx="54">
                        <c:v>1.0523839573268905</c:v>
                      </c:pt>
                      <c:pt idx="55">
                        <c:v>1.0509356773205589</c:v>
                      </c:pt>
                      <c:pt idx="56">
                        <c:v>1.0509356773205589</c:v>
                      </c:pt>
                      <c:pt idx="57">
                        <c:v>1.0509356773205589</c:v>
                      </c:pt>
                      <c:pt idx="58">
                        <c:v>1.0509356773205589</c:v>
                      </c:pt>
                      <c:pt idx="59">
                        <c:v>1.0499895826959922</c:v>
                      </c:pt>
                      <c:pt idx="60">
                        <c:v>1.0498337504352186</c:v>
                      </c:pt>
                      <c:pt idx="61">
                        <c:v>1.0467370963124341</c:v>
                      </c:pt>
                      <c:pt idx="62">
                        <c:v>1.0469738655598677</c:v>
                      </c:pt>
                      <c:pt idx="63">
                        <c:v>1.0469738655598677</c:v>
                      </c:pt>
                      <c:pt idx="64">
                        <c:v>1.0469738655598677</c:v>
                      </c:pt>
                      <c:pt idx="65">
                        <c:v>1.0475050295595731</c:v>
                      </c:pt>
                      <c:pt idx="66">
                        <c:v>1.0428325221390744</c:v>
                      </c:pt>
                      <c:pt idx="67">
                        <c:v>1.0403914652793573</c:v>
                      </c:pt>
                      <c:pt idx="68">
                        <c:v>1.0372541349785718</c:v>
                      </c:pt>
                      <c:pt idx="69">
                        <c:v>1.0348925126948529</c:v>
                      </c:pt>
                      <c:pt idx="70">
                        <c:v>1.0348925126948529</c:v>
                      </c:pt>
                      <c:pt idx="71">
                        <c:v>1.0348925126948529</c:v>
                      </c:pt>
                      <c:pt idx="72">
                        <c:v>1.0337230845714778</c:v>
                      </c:pt>
                      <c:pt idx="73">
                        <c:v>1.0308001538651188</c:v>
                      </c:pt>
                      <c:pt idx="74">
                        <c:v>0.99940331950421268</c:v>
                      </c:pt>
                      <c:pt idx="75">
                        <c:v>1.0136504042652794</c:v>
                      </c:pt>
                      <c:pt idx="76">
                        <c:v>1.0137093615689128</c:v>
                      </c:pt>
                      <c:pt idx="77">
                        <c:v>1.0137093615689128</c:v>
                      </c:pt>
                      <c:pt idx="78">
                        <c:v>1.0137093615689128</c:v>
                      </c:pt>
                      <c:pt idx="79">
                        <c:v>1.013627581785288</c:v>
                      </c:pt>
                      <c:pt idx="80">
                        <c:v>1.014071884846458</c:v>
                      </c:pt>
                      <c:pt idx="81">
                        <c:v>1.0144591812235753</c:v>
                      </c:pt>
                      <c:pt idx="82">
                        <c:v>1.0148339223632339</c:v>
                      </c:pt>
                      <c:pt idx="83">
                        <c:v>1.0142135468296241</c:v>
                      </c:pt>
                      <c:pt idx="84">
                        <c:v>1.0142135468296241</c:v>
                      </c:pt>
                      <c:pt idx="85">
                        <c:v>1.0142135468296241</c:v>
                      </c:pt>
                      <c:pt idx="86">
                        <c:v>1.014276666549681</c:v>
                      </c:pt>
                      <c:pt idx="87">
                        <c:v>1.0132656121624912</c:v>
                      </c:pt>
                      <c:pt idx="88">
                        <c:v>1.0131396336430816</c:v>
                      </c:pt>
                      <c:pt idx="89">
                        <c:v>1.0127829065509306</c:v>
                      </c:pt>
                      <c:pt idx="90">
                        <c:v>1.0042865695243339</c:v>
                      </c:pt>
                      <c:pt idx="91">
                        <c:v>1.0042865695243339</c:v>
                      </c:pt>
                      <c:pt idx="92">
                        <c:v>1.0042865695243339</c:v>
                      </c:pt>
                      <c:pt idx="93">
                        <c:v>1.0042865695243339</c:v>
                      </c:pt>
                      <c:pt idx="94">
                        <c:v>1.0037630712568968</c:v>
                      </c:pt>
                      <c:pt idx="95">
                        <c:v>1.0037748627176235</c:v>
                      </c:pt>
                      <c:pt idx="96">
                        <c:v>1.0040052095186609</c:v>
                      </c:pt>
                      <c:pt idx="97">
                        <c:v>1.0037878197267853</c:v>
                      </c:pt>
                      <c:pt idx="98">
                        <c:v>1.0037878197267853</c:v>
                      </c:pt>
                      <c:pt idx="99">
                        <c:v>1.0037878197267853</c:v>
                      </c:pt>
                      <c:pt idx="100">
                        <c:v>1.0034568637494852</c:v>
                      </c:pt>
                      <c:pt idx="101">
                        <c:v>1.0031262933806588</c:v>
                      </c:pt>
                      <c:pt idx="102">
                        <c:v>1.0025634430372408</c:v>
                      </c:pt>
                      <c:pt idx="103">
                        <c:v>1.0019711422635176</c:v>
                      </c:pt>
                      <c:pt idx="104">
                        <c:v>1.0019510505996265</c:v>
                      </c:pt>
                      <c:pt idx="105">
                        <c:v>1.0019510505996265</c:v>
                      </c:pt>
                      <c:pt idx="106">
                        <c:v>1.0019510505996265</c:v>
                      </c:pt>
                      <c:pt idx="107">
                        <c:v>1.0015095188909102</c:v>
                      </c:pt>
                      <c:pt idx="108">
                        <c:v>1.001304918061922</c:v>
                      </c:pt>
                      <c:pt idx="109">
                        <c:v>1.0009253954284956</c:v>
                      </c:pt>
                      <c:pt idx="110">
                        <c:v>1.0012812686916364</c:v>
                      </c:pt>
                      <c:pt idx="111">
                        <c:v>1.0012812686916364</c:v>
                      </c:pt>
                      <c:pt idx="112">
                        <c:v>1.0012812686916364</c:v>
                      </c:pt>
                      <c:pt idx="113">
                        <c:v>1.0012812686916364</c:v>
                      </c:pt>
                      <c:pt idx="114">
                        <c:v>1.0013194316157363</c:v>
                      </c:pt>
                      <c:pt idx="115">
                        <c:v>1.0013724931890062</c:v>
                      </c:pt>
                      <c:pt idx="116">
                        <c:v>1.0009977212622438</c:v>
                      </c:pt>
                      <c:pt idx="117">
                        <c:v>1.0009899629121051</c:v>
                      </c:pt>
                      <c:pt idx="118">
                        <c:v>1.000915152302527</c:v>
                      </c:pt>
                      <c:pt idx="119">
                        <c:v>1.000915152302527</c:v>
                      </c:pt>
                      <c:pt idx="120">
                        <c:v>1.000915152302527</c:v>
                      </c:pt>
                      <c:pt idx="121">
                        <c:v>1.0021327871294743</c:v>
                      </c:pt>
                      <c:pt idx="122">
                        <c:v>1.0021327871294743</c:v>
                      </c:pt>
                      <c:pt idx="123">
                        <c:v>1.0022159995396589</c:v>
                      </c:pt>
                      <c:pt idx="124">
                        <c:v>1.0025718728027997</c:v>
                      </c:pt>
                      <c:pt idx="125">
                        <c:v>1.0025718728027997</c:v>
                      </c:pt>
                      <c:pt idx="126">
                        <c:v>1.0025718728027997</c:v>
                      </c:pt>
                      <c:pt idx="127">
                        <c:v>1.0025718728027997</c:v>
                      </c:pt>
                      <c:pt idx="128">
                        <c:v>1.0025939625497224</c:v>
                      </c:pt>
                      <c:pt idx="129">
                        <c:v>1.0029598980645975</c:v>
                      </c:pt>
                      <c:pt idx="130">
                        <c:v>1.0022678049990967</c:v>
                      </c:pt>
                      <c:pt idx="131">
                        <c:v>1.0022852520507777</c:v>
                      </c:pt>
                      <c:pt idx="132">
                        <c:v>1.0022941628648327</c:v>
                      </c:pt>
                      <c:pt idx="133">
                        <c:v>1.0022941628648327</c:v>
                      </c:pt>
                      <c:pt idx="134">
                        <c:v>1.0022941628648327</c:v>
                      </c:pt>
                      <c:pt idx="135">
                        <c:v>1.0022661773875468</c:v>
                      </c:pt>
                      <c:pt idx="136">
                        <c:v>1.0020098121485921</c:v>
                      </c:pt>
                      <c:pt idx="137">
                        <c:v>1.0020098121485921</c:v>
                      </c:pt>
                      <c:pt idx="138">
                        <c:v>1.0020098121485921</c:v>
                      </c:pt>
                      <c:pt idx="139">
                        <c:v>1.0020098121485921</c:v>
                      </c:pt>
                      <c:pt idx="140">
                        <c:v>1.0020098121485921</c:v>
                      </c:pt>
                      <c:pt idx="141">
                        <c:v>1.0020098121485921</c:v>
                      </c:pt>
                      <c:pt idx="142">
                        <c:v>1.0018812021014916</c:v>
                      </c:pt>
                      <c:pt idx="143">
                        <c:v>1.0016232772391738</c:v>
                      </c:pt>
                      <c:pt idx="144">
                        <c:v>1.0019717872533407</c:v>
                      </c:pt>
                      <c:pt idx="145">
                        <c:v>1.0019081133654166</c:v>
                      </c:pt>
                      <c:pt idx="146">
                        <c:v>1.0018494870231482</c:v>
                      </c:pt>
                      <c:pt idx="147">
                        <c:v>1.0018494870231482</c:v>
                      </c:pt>
                      <c:pt idx="148">
                        <c:v>1.0018494870231482</c:v>
                      </c:pt>
                      <c:pt idx="149">
                        <c:v>1.0018493392450505</c:v>
                      </c:pt>
                      <c:pt idx="150">
                        <c:v>1.0017874317672026</c:v>
                      </c:pt>
                      <c:pt idx="151">
                        <c:v>1.0017743464784421</c:v>
                      </c:pt>
                      <c:pt idx="152">
                        <c:v>1.0017743464784421</c:v>
                      </c:pt>
                      <c:pt idx="153">
                        <c:v>1.0012189979259647</c:v>
                      </c:pt>
                      <c:pt idx="154">
                        <c:v>1.0012189979259647</c:v>
                      </c:pt>
                      <c:pt idx="155">
                        <c:v>1.0012189979259647</c:v>
                      </c:pt>
                      <c:pt idx="156">
                        <c:v>0.99986739789178303</c:v>
                      </c:pt>
                      <c:pt idx="157">
                        <c:v>0.99986003464280881</c:v>
                      </c:pt>
                      <c:pt idx="158">
                        <c:v>0.99997648173146447</c:v>
                      </c:pt>
                      <c:pt idx="159">
                        <c:v>1.0003249917456312</c:v>
                      </c:pt>
                      <c:pt idx="160">
                        <c:v>1.0003249917456312</c:v>
                      </c:pt>
                      <c:pt idx="161">
                        <c:v>1.0003249917456312</c:v>
                      </c:pt>
                      <c:pt idx="162">
                        <c:v>1.0003249917456312</c:v>
                      </c:pt>
                      <c:pt idx="163">
                        <c:v>1.0003249917456312</c:v>
                      </c:pt>
                      <c:pt idx="164">
                        <c:v>1.0003308074295247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F-9C7B-42BE-94AF-66BCDFE66D52}"/>
                  </c:ext>
                </c:extLst>
              </c15:ser>
            </c15:filteredLineSeries>
            <c15:filteredLineSeries>
              <c15:ser>
                <c:idx val="32"/>
                <c:order val="3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Data'!$AH$3</c15:sqref>
                        </c15:formulaRef>
                      </c:ext>
                    </c:extLst>
                    <c:strCache>
                      <c:ptCount val="1"/>
                      <c:pt idx="0">
                        <c:v>Indicated End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Data'!$AH$5:$AH$169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65"/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43010533.998772345</c:v>
                      </c:pt>
                      <c:pt idx="8">
                        <c:v>43010533.998772345</c:v>
                      </c:pt>
                      <c:pt idx="9">
                        <c:v>41898388.753525414</c:v>
                      </c:pt>
                      <c:pt idx="10">
                        <c:v>42896501.027113177</c:v>
                      </c:pt>
                      <c:pt idx="11">
                        <c:v>43585853.327983275</c:v>
                      </c:pt>
                      <c:pt idx="12">
                        <c:v>43406462.834638581</c:v>
                      </c:pt>
                      <c:pt idx="13">
                        <c:v>43215814.921715036</c:v>
                      </c:pt>
                      <c:pt idx="14">
                        <c:v>43215814.921715036</c:v>
                      </c:pt>
                      <c:pt idx="15">
                        <c:v>43484724.155047141</c:v>
                      </c:pt>
                      <c:pt idx="16">
                        <c:v>43305256.156231105</c:v>
                      </c:pt>
                      <c:pt idx="17">
                        <c:v>43339420.639858596</c:v>
                      </c:pt>
                      <c:pt idx="18">
                        <c:v>43169918.992538087</c:v>
                      </c:pt>
                      <c:pt idx="19">
                        <c:v>43444191.568003282</c:v>
                      </c:pt>
                      <c:pt idx="20">
                        <c:v>43303009.027273275</c:v>
                      </c:pt>
                      <c:pt idx="21">
                        <c:v>43303009.027273275</c:v>
                      </c:pt>
                      <c:pt idx="22">
                        <c:v>43577994.243551411</c:v>
                      </c:pt>
                      <c:pt idx="23">
                        <c:v>43822150.764652617</c:v>
                      </c:pt>
                      <c:pt idx="24">
                        <c:v>43183762.349034674</c:v>
                      </c:pt>
                      <c:pt idx="25">
                        <c:v>42710469.641873859</c:v>
                      </c:pt>
                      <c:pt idx="26">
                        <c:v>42786025.992033936</c:v>
                      </c:pt>
                      <c:pt idx="27">
                        <c:v>42644838.857951574</c:v>
                      </c:pt>
                      <c:pt idx="28">
                        <c:v>42644838.857951574</c:v>
                      </c:pt>
                      <c:pt idx="29">
                        <c:v>42909590.377409644</c:v>
                      </c:pt>
                      <c:pt idx="30">
                        <c:v>42868439.391949974</c:v>
                      </c:pt>
                      <c:pt idx="31">
                        <c:v>42936904.841002502</c:v>
                      </c:pt>
                      <c:pt idx="32">
                        <c:v>42969803.194891885</c:v>
                      </c:pt>
                      <c:pt idx="33">
                        <c:v>43403828.184909873</c:v>
                      </c:pt>
                      <c:pt idx="34">
                        <c:v>43221095.593798399</c:v>
                      </c:pt>
                      <c:pt idx="35">
                        <c:v>43221095.593798399</c:v>
                      </c:pt>
                      <c:pt idx="36">
                        <c:v>43364506.353871793</c:v>
                      </c:pt>
                      <c:pt idx="37">
                        <c:v>43089709.453647085</c:v>
                      </c:pt>
                      <c:pt idx="38">
                        <c:v>42969050.704538696</c:v>
                      </c:pt>
                      <c:pt idx="39">
                        <c:v>42903192.482316695</c:v>
                      </c:pt>
                      <c:pt idx="40">
                        <c:v>43131693.322533585</c:v>
                      </c:pt>
                      <c:pt idx="41">
                        <c:v>42898750.693301916</c:v>
                      </c:pt>
                      <c:pt idx="42">
                        <c:v>42898750.693301916</c:v>
                      </c:pt>
                      <c:pt idx="43">
                        <c:v>43112120.735898621</c:v>
                      </c:pt>
                      <c:pt idx="44">
                        <c:v>42907069.541831963</c:v>
                      </c:pt>
                      <c:pt idx="45">
                        <c:v>42908657.6857315</c:v>
                      </c:pt>
                      <c:pt idx="46">
                        <c:v>43012531.085794397</c:v>
                      </c:pt>
                      <c:pt idx="47">
                        <c:v>42907894.578822158</c:v>
                      </c:pt>
                      <c:pt idx="48">
                        <c:v>42808974.366136521</c:v>
                      </c:pt>
                      <c:pt idx="49">
                        <c:v>42808974.366136521</c:v>
                      </c:pt>
                      <c:pt idx="50">
                        <c:v>42990265.147472255</c:v>
                      </c:pt>
                      <c:pt idx="51">
                        <c:v>42791576.848982356</c:v>
                      </c:pt>
                      <c:pt idx="52">
                        <c:v>42435330.172041267</c:v>
                      </c:pt>
                      <c:pt idx="53">
                        <c:v>42383099.857778132</c:v>
                      </c:pt>
                      <c:pt idx="54">
                        <c:v>42605468.059289955</c:v>
                      </c:pt>
                      <c:pt idx="55">
                        <c:v>42664182.068988428</c:v>
                      </c:pt>
                      <c:pt idx="56">
                        <c:v>42664182.068988428</c:v>
                      </c:pt>
                      <c:pt idx="57">
                        <c:v>42664182.068988428</c:v>
                      </c:pt>
                      <c:pt idx="58">
                        <c:v>42555769.848850951</c:v>
                      </c:pt>
                      <c:pt idx="59">
                        <c:v>42455548.326051176</c:v>
                      </c:pt>
                      <c:pt idx="60">
                        <c:v>42547350.636691377</c:v>
                      </c:pt>
                      <c:pt idx="61">
                        <c:v>42646870.821014315</c:v>
                      </c:pt>
                      <c:pt idx="62">
                        <c:v>42637226.38972348</c:v>
                      </c:pt>
                      <c:pt idx="63">
                        <c:v>42637226.38972348</c:v>
                      </c:pt>
                      <c:pt idx="64">
                        <c:v>42535586.994987398</c:v>
                      </c:pt>
                      <c:pt idx="65">
                        <c:v>42429085.069583781</c:v>
                      </c:pt>
                      <c:pt idx="66">
                        <c:v>42431442.940843455</c:v>
                      </c:pt>
                      <c:pt idx="67">
                        <c:v>42551516.681380041</c:v>
                      </c:pt>
                      <c:pt idx="68">
                        <c:v>42636928.500568114</c:v>
                      </c:pt>
                      <c:pt idx="69">
                        <c:v>42734225.871281587</c:v>
                      </c:pt>
                      <c:pt idx="70">
                        <c:v>42734225.871281587</c:v>
                      </c:pt>
                      <c:pt idx="71">
                        <c:v>42077357.586255707</c:v>
                      </c:pt>
                      <c:pt idx="72">
                        <c:v>42632758.015913986</c:v>
                      </c:pt>
                      <c:pt idx="73">
                        <c:v>42276784.211367458</c:v>
                      </c:pt>
                      <c:pt idx="74">
                        <c:v>43604694.070476629</c:v>
                      </c:pt>
                      <c:pt idx="75">
                        <c:v>43025455.479013689</c:v>
                      </c:pt>
                      <c:pt idx="76">
                        <c:v>43022953.119916685</c:v>
                      </c:pt>
                      <c:pt idx="77">
                        <c:v>43022953.119916685</c:v>
                      </c:pt>
                      <c:pt idx="78">
                        <c:v>43063620.04237283</c:v>
                      </c:pt>
                      <c:pt idx="79">
                        <c:v>43118426.654315375</c:v>
                      </c:pt>
                      <c:pt idx="80">
                        <c:v>43098226.361553632</c:v>
                      </c:pt>
                      <c:pt idx="81">
                        <c:v>43053334.228116505</c:v>
                      </c:pt>
                      <c:pt idx="82">
                        <c:v>43056018.750583895</c:v>
                      </c:pt>
                      <c:pt idx="83">
                        <c:v>43082355.315196946</c:v>
                      </c:pt>
                      <c:pt idx="84">
                        <c:v>43082355.315196946</c:v>
                      </c:pt>
                      <c:pt idx="85">
                        <c:v>43082355.315196946</c:v>
                      </c:pt>
                      <c:pt idx="86">
                        <c:v>43079674.245724909</c:v>
                      </c:pt>
                      <c:pt idx="87">
                        <c:v>43122659.908242248</c:v>
                      </c:pt>
                      <c:pt idx="88">
                        <c:v>43128021.981413461</c:v>
                      </c:pt>
                      <c:pt idx="89">
                        <c:v>43380738.859054379</c:v>
                      </c:pt>
                      <c:pt idx="90">
                        <c:v>43747743.047892511</c:v>
                      </c:pt>
                      <c:pt idx="91">
                        <c:v>43747743.047892511</c:v>
                      </c:pt>
                      <c:pt idx="92">
                        <c:v>43412427.401722416</c:v>
                      </c:pt>
                      <c:pt idx="93">
                        <c:v>43371605.67688404</c:v>
                      </c:pt>
                      <c:pt idx="94">
                        <c:v>43703912.742146105</c:v>
                      </c:pt>
                      <c:pt idx="95">
                        <c:v>43703399.396982916</c:v>
                      </c:pt>
                      <c:pt idx="96">
                        <c:v>43443205.987856291</c:v>
                      </c:pt>
                      <c:pt idx="97">
                        <c:v>43452614.459768891</c:v>
                      </c:pt>
                      <c:pt idx="98">
                        <c:v>43452614.459768891</c:v>
                      </c:pt>
                      <c:pt idx="99">
                        <c:v>43452614.609202862</c:v>
                      </c:pt>
                      <c:pt idx="100">
                        <c:v>43451124.841660507</c:v>
                      </c:pt>
                      <c:pt idx="101">
                        <c:v>43465619.940095052</c:v>
                      </c:pt>
                      <c:pt idx="102">
                        <c:v>43493960.749155551</c:v>
                      </c:pt>
                      <c:pt idx="103">
                        <c:v>43520564.316343918</c:v>
                      </c:pt>
                      <c:pt idx="104">
                        <c:v>43521437.014216803</c:v>
                      </c:pt>
                      <c:pt idx="105">
                        <c:v>43521437.014216803</c:v>
                      </c:pt>
                      <c:pt idx="106">
                        <c:v>43486260.645092875</c:v>
                      </c:pt>
                      <c:pt idx="107">
                        <c:v>43495656.724501818</c:v>
                      </c:pt>
                      <c:pt idx="108">
                        <c:v>43495691.426641583</c:v>
                      </c:pt>
                      <c:pt idx="109">
                        <c:v>43504325.33621408</c:v>
                      </c:pt>
                      <c:pt idx="110">
                        <c:v>43465126.983617894</c:v>
                      </c:pt>
                      <c:pt idx="111">
                        <c:v>43465126.983617894</c:v>
                      </c:pt>
                      <c:pt idx="112">
                        <c:v>43465126.983617894</c:v>
                      </c:pt>
                      <c:pt idx="113">
                        <c:v>43457972.750113294</c:v>
                      </c:pt>
                      <c:pt idx="114">
                        <c:v>43454243.936711982</c:v>
                      </c:pt>
                      <c:pt idx="115">
                        <c:v>43452776.520182639</c:v>
                      </c:pt>
                      <c:pt idx="116">
                        <c:v>43468218.554116696</c:v>
                      </c:pt>
                      <c:pt idx="117">
                        <c:v>43367955.392587513</c:v>
                      </c:pt>
                      <c:pt idx="118">
                        <c:v>43371196.809376545</c:v>
                      </c:pt>
                      <c:pt idx="119">
                        <c:v>43371196.809376545</c:v>
                      </c:pt>
                      <c:pt idx="120">
                        <c:v>43368826.019010812</c:v>
                      </c:pt>
                      <c:pt idx="121">
                        <c:v>43292182.091228969</c:v>
                      </c:pt>
                      <c:pt idx="122">
                        <c:v>43286694.27557157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0-9C7B-42BE-94AF-66BCDFE66D52}"/>
                  </c:ext>
                </c:extLst>
              </c15:ser>
            </c15:filteredLineSeries>
            <c15:filteredLineSeries>
              <c15:ser>
                <c:idx val="33"/>
                <c:order val="3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Data'!$AI$3</c15:sqref>
                        </c15:formulaRef>
                      </c:ext>
                    </c:extLst>
                    <c:strCache>
                      <c:ptCount val="1"/>
                      <c:pt idx="0">
                        <c:v>Average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Data'!$AI$5:$AI$169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65"/>
                      <c:pt idx="11">
                        <c:v>42880362.221233308</c:v>
                      </c:pt>
                      <c:pt idx="12">
                        <c:v>42959547.988406561</c:v>
                      </c:pt>
                      <c:pt idx="13">
                        <c:v>43000604.17299509</c:v>
                      </c:pt>
                      <c:pt idx="14">
                        <c:v>43264089.406633019</c:v>
                      </c:pt>
                      <c:pt idx="15">
                        <c:v>43381734.032219812</c:v>
                      </c:pt>
                      <c:pt idx="16">
                        <c:v>43325614.597869381</c:v>
                      </c:pt>
                      <c:pt idx="17">
                        <c:v>43312206.158913389</c:v>
                      </c:pt>
                      <c:pt idx="18">
                        <c:v>43303026.973077998</c:v>
                      </c:pt>
                      <c:pt idx="19">
                        <c:v>43348702.302335642</c:v>
                      </c:pt>
                      <c:pt idx="20">
                        <c:v>43312359.276780874</c:v>
                      </c:pt>
                      <c:pt idx="21">
                        <c:v>43311909.850989297</c:v>
                      </c:pt>
                      <c:pt idx="22">
                        <c:v>43359624.571727857</c:v>
                      </c:pt>
                      <c:pt idx="23">
                        <c:v>43490070.926150769</c:v>
                      </c:pt>
                      <c:pt idx="24">
                        <c:v>43437985.082357049</c:v>
                      </c:pt>
                      <c:pt idx="25">
                        <c:v>43319477.205277167</c:v>
                      </c:pt>
                      <c:pt idx="26">
                        <c:v>43216080.598229304</c:v>
                      </c:pt>
                      <c:pt idx="27">
                        <c:v>43029449.521109328</c:v>
                      </c:pt>
                      <c:pt idx="28">
                        <c:v>42793987.139769122</c:v>
                      </c:pt>
                      <c:pt idx="29">
                        <c:v>42739152.745444119</c:v>
                      </c:pt>
                      <c:pt idx="30">
                        <c:v>42770746.695459343</c:v>
                      </c:pt>
                      <c:pt idx="31">
                        <c:v>42800922.465253055</c:v>
                      </c:pt>
                      <c:pt idx="32">
                        <c:v>42865915.33264111</c:v>
                      </c:pt>
                      <c:pt idx="33">
                        <c:v>43017713.198032774</c:v>
                      </c:pt>
                      <c:pt idx="34">
                        <c:v>43080014.241310522</c:v>
                      </c:pt>
                      <c:pt idx="35">
                        <c:v>43150545.481680214</c:v>
                      </c:pt>
                      <c:pt idx="36">
                        <c:v>43236065.784254067</c:v>
                      </c:pt>
                      <c:pt idx="37">
                        <c:v>43260047.03600511</c:v>
                      </c:pt>
                      <c:pt idx="38">
                        <c:v>43173091.539930873</c:v>
                      </c:pt>
                      <c:pt idx="39">
                        <c:v>43109510.917634532</c:v>
                      </c:pt>
                      <c:pt idx="40">
                        <c:v>43091630.463381574</c:v>
                      </c:pt>
                      <c:pt idx="41">
                        <c:v>42998479.331267595</c:v>
                      </c:pt>
                      <c:pt idx="42">
                        <c:v>42960287.579198562</c:v>
                      </c:pt>
                      <c:pt idx="43">
                        <c:v>42988901.585470542</c:v>
                      </c:pt>
                      <c:pt idx="44">
                        <c:v>42989676.997373596</c:v>
                      </c:pt>
                      <c:pt idx="45">
                        <c:v>42945069.870013185</c:v>
                      </c:pt>
                      <c:pt idx="46">
                        <c:v>42967825.948511675</c:v>
                      </c:pt>
                      <c:pt idx="47">
                        <c:v>42969654.725615725</c:v>
                      </c:pt>
                      <c:pt idx="48">
                        <c:v>42909025.451663308</c:v>
                      </c:pt>
                      <c:pt idx="49">
                        <c:v>42889406.416524217</c:v>
                      </c:pt>
                      <c:pt idx="50">
                        <c:v>42905727.908872373</c:v>
                      </c:pt>
                      <c:pt idx="51">
                        <c:v>42861537.061509967</c:v>
                      </c:pt>
                      <c:pt idx="52">
                        <c:v>42767024.180153787</c:v>
                      </c:pt>
                      <c:pt idx="53">
                        <c:v>42681849.278482109</c:v>
                      </c:pt>
                      <c:pt idx="54">
                        <c:v>42641148.017112799</c:v>
                      </c:pt>
                      <c:pt idx="55">
                        <c:v>42575931.401416026</c:v>
                      </c:pt>
                      <c:pt idx="56">
                        <c:v>42550452.445417248</c:v>
                      </c:pt>
                      <c:pt idx="57">
                        <c:v>42596222.824806675</c:v>
                      </c:pt>
                      <c:pt idx="58">
                        <c:v>42630756.823021233</c:v>
                      </c:pt>
                      <c:pt idx="59">
                        <c:v>42600772.876373485</c:v>
                      </c:pt>
                      <c:pt idx="60">
                        <c:v>42577406.589914069</c:v>
                      </c:pt>
                      <c:pt idx="61">
                        <c:v>42573944.340319246</c:v>
                      </c:pt>
                      <c:pt idx="62">
                        <c:v>42568553.204466261</c:v>
                      </c:pt>
                      <c:pt idx="63">
                        <c:v>42584844.512640759</c:v>
                      </c:pt>
                      <c:pt idx="64">
                        <c:v>42600852.246428005</c:v>
                      </c:pt>
                      <c:pt idx="65">
                        <c:v>42577199.133006491</c:v>
                      </c:pt>
                      <c:pt idx="66">
                        <c:v>42534113.556972317</c:v>
                      </c:pt>
                      <c:pt idx="67">
                        <c:v>42516971.615303628</c:v>
                      </c:pt>
                      <c:pt idx="68">
                        <c:v>42516912.037472561</c:v>
                      </c:pt>
                      <c:pt idx="69">
                        <c:v>42556639.8127314</c:v>
                      </c:pt>
                      <c:pt idx="70">
                        <c:v>42617667.973070964</c:v>
                      </c:pt>
                      <c:pt idx="71">
                        <c:v>42546850.90215341</c:v>
                      </c:pt>
                      <c:pt idx="72">
                        <c:v>42563099.169060193</c:v>
                      </c:pt>
                      <c:pt idx="73">
                        <c:v>42491070.311220065</c:v>
                      </c:pt>
                      <c:pt idx="74">
                        <c:v>42665163.951059073</c:v>
                      </c:pt>
                      <c:pt idx="75">
                        <c:v>42723409.872605488</c:v>
                      </c:pt>
                      <c:pt idx="76">
                        <c:v>42912528.979337685</c:v>
                      </c:pt>
                      <c:pt idx="77">
                        <c:v>42990568.000138223</c:v>
                      </c:pt>
                      <c:pt idx="78">
                        <c:v>43147935.166339301</c:v>
                      </c:pt>
                      <c:pt idx="79">
                        <c:v>43050681.683107056</c:v>
                      </c:pt>
                      <c:pt idx="80">
                        <c:v>43065235.859615043</c:v>
                      </c:pt>
                      <c:pt idx="81">
                        <c:v>43071312.081255004</c:v>
                      </c:pt>
                      <c:pt idx="82">
                        <c:v>43077925.207388446</c:v>
                      </c:pt>
                      <c:pt idx="83">
                        <c:v>43081672.261953272</c:v>
                      </c:pt>
                      <c:pt idx="84">
                        <c:v>43074457.994129583</c:v>
                      </c:pt>
                      <c:pt idx="85">
                        <c:v>43071283.784858249</c:v>
                      </c:pt>
                      <c:pt idx="86">
                        <c:v>43076551.78837993</c:v>
                      </c:pt>
                      <c:pt idx="87">
                        <c:v>43089880.019911602</c:v>
                      </c:pt>
                      <c:pt idx="88">
                        <c:v>43099013.353154905</c:v>
                      </c:pt>
                      <c:pt idx="89">
                        <c:v>43158690.061926387</c:v>
                      </c:pt>
                      <c:pt idx="90">
                        <c:v>43291767.608465508</c:v>
                      </c:pt>
                      <c:pt idx="91">
                        <c:v>43425381.368899025</c:v>
                      </c:pt>
                      <c:pt idx="92">
                        <c:v>43483334.867595054</c:v>
                      </c:pt>
                      <c:pt idx="93">
                        <c:v>43532051.606689177</c:v>
                      </c:pt>
                      <c:pt idx="94">
                        <c:v>43596686.383307517</c:v>
                      </c:pt>
                      <c:pt idx="95">
                        <c:v>43587817.653125599</c:v>
                      </c:pt>
                      <c:pt idx="96">
                        <c:v>43526910.241118357</c:v>
                      </c:pt>
                      <c:pt idx="97">
                        <c:v>43534947.652727649</c:v>
                      </c:pt>
                      <c:pt idx="98">
                        <c:v>43551149.409304619</c:v>
                      </c:pt>
                      <c:pt idx="99">
                        <c:v>43500889.782715969</c:v>
                      </c:pt>
                      <c:pt idx="100">
                        <c:v>43450434.871651486</c:v>
                      </c:pt>
                      <c:pt idx="101">
                        <c:v>43454917.662099242</c:v>
                      </c:pt>
                      <c:pt idx="102">
                        <c:v>43463186.919976577</c:v>
                      </c:pt>
                      <c:pt idx="103">
                        <c:v>43476776.891291574</c:v>
                      </c:pt>
                      <c:pt idx="104">
                        <c:v>43490541.372294374</c:v>
                      </c:pt>
                      <c:pt idx="105">
                        <c:v>43504603.806805626</c:v>
                      </c:pt>
                      <c:pt idx="106">
                        <c:v>43508731.947805189</c:v>
                      </c:pt>
                      <c:pt idx="107">
                        <c:v>43509071.142874442</c:v>
                      </c:pt>
                      <c:pt idx="108">
                        <c:v>43504096.564933978</c:v>
                      </c:pt>
                      <c:pt idx="109">
                        <c:v>43500674.229333438</c:v>
                      </c:pt>
                      <c:pt idx="110">
                        <c:v>43489412.22321365</c:v>
                      </c:pt>
                      <c:pt idx="111">
                        <c:v>43485185.490918651</c:v>
                      </c:pt>
                      <c:pt idx="112">
                        <c:v>43479079.542741872</c:v>
                      </c:pt>
                      <c:pt idx="113">
                        <c:v>43471535.807436213</c:v>
                      </c:pt>
                      <c:pt idx="114">
                        <c:v>43461519.527535781</c:v>
                      </c:pt>
                      <c:pt idx="115">
                        <c:v>43459049.434848741</c:v>
                      </c:pt>
                      <c:pt idx="116">
                        <c:v>43459667.7489485</c:v>
                      </c:pt>
                      <c:pt idx="117">
                        <c:v>43440233.430742428</c:v>
                      </c:pt>
                      <c:pt idx="118">
                        <c:v>43422878.242595077</c:v>
                      </c:pt>
                      <c:pt idx="119">
                        <c:v>43406268.817127988</c:v>
                      </c:pt>
                      <c:pt idx="120">
                        <c:v>43389478.716893621</c:v>
                      </c:pt>
                      <c:pt idx="121">
                        <c:v>43354271.424316071</c:v>
                      </c:pt>
                      <c:pt idx="122">
                        <c:v>43338019.200912893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1-9C7B-42BE-94AF-66BCDFE66D52}"/>
                  </c:ext>
                </c:extLst>
              </c15:ser>
            </c15:filteredLineSeries>
            <c15:filteredLineSeries>
              <c15:ser>
                <c:idx val="34"/>
                <c:order val="3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Data'!$AJ$3</c15:sqref>
                        </c15:formulaRef>
                      </c:ext>
                    </c:extLst>
                    <c:strCache>
                      <c:ptCount val="1"/>
                      <c:pt idx="0">
                        <c:v>2023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Data'!$AJ$5:$AJ$169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65"/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234843.99877234548</c:v>
                      </c:pt>
                      <c:pt idx="8">
                        <c:v>234843.99877234548</c:v>
                      </c:pt>
                      <c:pt idx="9">
                        <c:v>-877301.24647458643</c:v>
                      </c:pt>
                      <c:pt idx="10">
                        <c:v>120811.02711317688</c:v>
                      </c:pt>
                      <c:pt idx="11">
                        <c:v>810163.32798327506</c:v>
                      </c:pt>
                      <c:pt idx="12">
                        <c:v>630772.83463858068</c:v>
                      </c:pt>
                      <c:pt idx="13">
                        <c:v>440124.92171503603</c:v>
                      </c:pt>
                      <c:pt idx="14">
                        <c:v>440124.92171503603</c:v>
                      </c:pt>
                      <c:pt idx="15">
                        <c:v>709034.15504714102</c:v>
                      </c:pt>
                      <c:pt idx="16">
                        <c:v>529566.15623110533</c:v>
                      </c:pt>
                      <c:pt idx="17">
                        <c:v>563730.63985859603</c:v>
                      </c:pt>
                      <c:pt idx="18">
                        <c:v>394228.99253808707</c:v>
                      </c:pt>
                      <c:pt idx="19">
                        <c:v>668501.56800328195</c:v>
                      </c:pt>
                      <c:pt idx="20">
                        <c:v>527319.02727327496</c:v>
                      </c:pt>
                      <c:pt idx="21">
                        <c:v>527319.02727327496</c:v>
                      </c:pt>
                      <c:pt idx="22">
                        <c:v>802304.24355141073</c:v>
                      </c:pt>
                      <c:pt idx="23">
                        <c:v>1046460.7646526173</c:v>
                      </c:pt>
                      <c:pt idx="24">
                        <c:v>408072.34903467447</c:v>
                      </c:pt>
                      <c:pt idx="25">
                        <c:v>-65220.358126141131</c:v>
                      </c:pt>
                      <c:pt idx="26">
                        <c:v>10335.992033936083</c:v>
                      </c:pt>
                      <c:pt idx="27">
                        <c:v>-130851.14204842597</c:v>
                      </c:pt>
                      <c:pt idx="28">
                        <c:v>-130851.14204842597</c:v>
                      </c:pt>
                      <c:pt idx="29">
                        <c:v>133900.37740964442</c:v>
                      </c:pt>
                      <c:pt idx="30">
                        <c:v>92749.391949974</c:v>
                      </c:pt>
                      <c:pt idx="31">
                        <c:v>161214.84100250155</c:v>
                      </c:pt>
                      <c:pt idx="32">
                        <c:v>194113.19489188492</c:v>
                      </c:pt>
                      <c:pt idx="33">
                        <c:v>628138.18490987271</c:v>
                      </c:pt>
                      <c:pt idx="34">
                        <c:v>445405.59379839897</c:v>
                      </c:pt>
                      <c:pt idx="35">
                        <c:v>445405.59379839897</c:v>
                      </c:pt>
                      <c:pt idx="36">
                        <c:v>588816.35387179255</c:v>
                      </c:pt>
                      <c:pt idx="37">
                        <c:v>314019.45364708453</c:v>
                      </c:pt>
                      <c:pt idx="38">
                        <c:v>193360.70453869551</c:v>
                      </c:pt>
                      <c:pt idx="39">
                        <c:v>127502.48231669515</c:v>
                      </c:pt>
                      <c:pt idx="40">
                        <c:v>356003.32253358513</c:v>
                      </c:pt>
                      <c:pt idx="41">
                        <c:v>123060.69330191612</c:v>
                      </c:pt>
                      <c:pt idx="42">
                        <c:v>123060.69330191612</c:v>
                      </c:pt>
                      <c:pt idx="43">
                        <c:v>336430.73589862138</c:v>
                      </c:pt>
                      <c:pt idx="44">
                        <c:v>131379.54183196276</c:v>
                      </c:pt>
                      <c:pt idx="45">
                        <c:v>132967.68573150039</c:v>
                      </c:pt>
                      <c:pt idx="46">
                        <c:v>236841.0857943967</c:v>
                      </c:pt>
                      <c:pt idx="47">
                        <c:v>132204.57882215828</c:v>
                      </c:pt>
                      <c:pt idx="48">
                        <c:v>33284.366136521101</c:v>
                      </c:pt>
                      <c:pt idx="49">
                        <c:v>33284.366136521101</c:v>
                      </c:pt>
                      <c:pt idx="50">
                        <c:v>214575.14747225493</c:v>
                      </c:pt>
                      <c:pt idx="51">
                        <c:v>15886.848982356489</c:v>
                      </c:pt>
                      <c:pt idx="52">
                        <c:v>-340359.82795873284</c:v>
                      </c:pt>
                      <c:pt idx="53">
                        <c:v>-392590.14222186804</c:v>
                      </c:pt>
                      <c:pt idx="54">
                        <c:v>-170221.9407100454</c:v>
                      </c:pt>
                      <c:pt idx="55">
                        <c:v>-111507.93101157248</c:v>
                      </c:pt>
                      <c:pt idx="56">
                        <c:v>-111507.93101157248</c:v>
                      </c:pt>
                      <c:pt idx="57">
                        <c:v>-111507.93101157248</c:v>
                      </c:pt>
                      <c:pt idx="58">
                        <c:v>-219920.1511490494</c:v>
                      </c:pt>
                      <c:pt idx="59">
                        <c:v>-320141.67394882441</c:v>
                      </c:pt>
                      <c:pt idx="60">
                        <c:v>-228339.36330862343</c:v>
                      </c:pt>
                      <c:pt idx="61">
                        <c:v>-128819.17898568511</c:v>
                      </c:pt>
                      <c:pt idx="62">
                        <c:v>-138463.61027652025</c:v>
                      </c:pt>
                      <c:pt idx="63">
                        <c:v>-138463.61027652025</c:v>
                      </c:pt>
                      <c:pt idx="64">
                        <c:v>-240103.00501260161</c:v>
                      </c:pt>
                      <c:pt idx="65">
                        <c:v>-346604.93041621894</c:v>
                      </c:pt>
                      <c:pt idx="66">
                        <c:v>-344247.05915654451</c:v>
                      </c:pt>
                      <c:pt idx="67">
                        <c:v>-224173.31861995906</c:v>
                      </c:pt>
                      <c:pt idx="68">
                        <c:v>-138761.49943188578</c:v>
                      </c:pt>
                      <c:pt idx="69">
                        <c:v>-41464.128718413413</c:v>
                      </c:pt>
                      <c:pt idx="70">
                        <c:v>-41464.128718413413</c:v>
                      </c:pt>
                      <c:pt idx="71">
                        <c:v>-698332.41374429315</c:v>
                      </c:pt>
                      <c:pt idx="72">
                        <c:v>-142931.98408601433</c:v>
                      </c:pt>
                      <c:pt idx="73">
                        <c:v>-498905.78863254189</c:v>
                      </c:pt>
                      <c:pt idx="74">
                        <c:v>829004.07047662884</c:v>
                      </c:pt>
                      <c:pt idx="75">
                        <c:v>249765.47901368886</c:v>
                      </c:pt>
                      <c:pt idx="76">
                        <c:v>247263.11991668493</c:v>
                      </c:pt>
                      <c:pt idx="77">
                        <c:v>247263.11991668493</c:v>
                      </c:pt>
                      <c:pt idx="78">
                        <c:v>287930.04237283021</c:v>
                      </c:pt>
                      <c:pt idx="79">
                        <c:v>342736.65431537479</c:v>
                      </c:pt>
                      <c:pt idx="80">
                        <c:v>322536.36155363172</c:v>
                      </c:pt>
                      <c:pt idx="81">
                        <c:v>277644.22811650485</c:v>
                      </c:pt>
                      <c:pt idx="82">
                        <c:v>280328.75058389455</c:v>
                      </c:pt>
                      <c:pt idx="83">
                        <c:v>306665.31519694626</c:v>
                      </c:pt>
                      <c:pt idx="84">
                        <c:v>306665.31519694626</c:v>
                      </c:pt>
                      <c:pt idx="85">
                        <c:v>306665.31519694626</c:v>
                      </c:pt>
                      <c:pt idx="86">
                        <c:v>303984.24572490901</c:v>
                      </c:pt>
                      <c:pt idx="87">
                        <c:v>346969.908242248</c:v>
                      </c:pt>
                      <c:pt idx="88">
                        <c:v>352331.98141346127</c:v>
                      </c:pt>
                      <c:pt idx="89">
                        <c:v>605048.85905437917</c:v>
                      </c:pt>
                      <c:pt idx="90">
                        <c:v>972053.04789251089</c:v>
                      </c:pt>
                      <c:pt idx="91">
                        <c:v>972053.04789251089</c:v>
                      </c:pt>
                      <c:pt idx="92">
                        <c:v>636737.40172241628</c:v>
                      </c:pt>
                      <c:pt idx="93">
                        <c:v>595915.67688404024</c:v>
                      </c:pt>
                      <c:pt idx="94">
                        <c:v>928222.74214610457</c:v>
                      </c:pt>
                      <c:pt idx="95">
                        <c:v>927709.3969829157</c:v>
                      </c:pt>
                      <c:pt idx="96">
                        <c:v>667515.98785629123</c:v>
                      </c:pt>
                      <c:pt idx="97">
                        <c:v>676924.45976889133</c:v>
                      </c:pt>
                      <c:pt idx="98">
                        <c:v>676924.45976889133</c:v>
                      </c:pt>
                      <c:pt idx="99">
                        <c:v>676924.60920286179</c:v>
                      </c:pt>
                      <c:pt idx="100">
                        <c:v>675434.84166050702</c:v>
                      </c:pt>
                      <c:pt idx="101">
                        <c:v>689929.94009505212</c:v>
                      </c:pt>
                      <c:pt idx="102">
                        <c:v>718270.7491555512</c:v>
                      </c:pt>
                      <c:pt idx="103">
                        <c:v>744874.31634391844</c:v>
                      </c:pt>
                      <c:pt idx="104">
                        <c:v>745747.01421680301</c:v>
                      </c:pt>
                      <c:pt idx="105">
                        <c:v>745747.01421680301</c:v>
                      </c:pt>
                      <c:pt idx="106">
                        <c:v>710570.64509287477</c:v>
                      </c:pt>
                      <c:pt idx="107">
                        <c:v>719966.72450181842</c:v>
                      </c:pt>
                      <c:pt idx="108">
                        <c:v>720001.42664158344</c:v>
                      </c:pt>
                      <c:pt idx="109">
                        <c:v>728635.33621408045</c:v>
                      </c:pt>
                      <c:pt idx="110">
                        <c:v>689436.98361789435</c:v>
                      </c:pt>
                      <c:pt idx="111">
                        <c:v>689436.98361789435</c:v>
                      </c:pt>
                      <c:pt idx="112">
                        <c:v>689436.98361789435</c:v>
                      </c:pt>
                      <c:pt idx="113">
                        <c:v>682282.75011329353</c:v>
                      </c:pt>
                      <c:pt idx="114">
                        <c:v>678553.93671198189</c:v>
                      </c:pt>
                      <c:pt idx="115">
                        <c:v>677086.52018263936</c:v>
                      </c:pt>
                      <c:pt idx="116">
                        <c:v>692528.55411669612</c:v>
                      </c:pt>
                      <c:pt idx="117">
                        <c:v>592265.39258751273</c:v>
                      </c:pt>
                      <c:pt idx="118">
                        <c:v>595506.80937654525</c:v>
                      </c:pt>
                      <c:pt idx="119">
                        <c:v>595506.80937654525</c:v>
                      </c:pt>
                      <c:pt idx="120">
                        <c:v>593136.01901081204</c:v>
                      </c:pt>
                      <c:pt idx="121">
                        <c:v>516492.0912289694</c:v>
                      </c:pt>
                      <c:pt idx="122">
                        <c:v>511004.2755715698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2-9C7B-42BE-94AF-66BCDFE66D52}"/>
                  </c:ext>
                </c:extLst>
              </c15:ser>
            </c15:filteredLineSeries>
            <c15:filteredLineSeries>
              <c15:ser>
                <c:idx val="35"/>
                <c:order val="3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Data'!$AK$3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Data'!$AK$5:$AK$169</c15:sqref>
                        </c15:formulaRef>
                      </c:ext>
                    </c:extLst>
                    <c:numCache>
                      <c:formatCode>General</c:formatCode>
                      <c:ptCount val="165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3-9C7B-42BE-94AF-66BCDFE66D52}"/>
                  </c:ext>
                </c:extLst>
              </c15:ser>
            </c15:filteredLineSeries>
            <c15:filteredLineSeries>
              <c15:ser>
                <c:idx val="36"/>
                <c:order val="3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Data'!$AL$3</c15:sqref>
                        </c15:formulaRef>
                      </c:ext>
                    </c:extLst>
                    <c:strCache>
                      <c:ptCount val="1"/>
                      <c:pt idx="0">
                        <c:v>Compared to FINAL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Data'!$AL$5:$AL$169</c15:sqref>
                        </c15:formulaRef>
                      </c:ext>
                    </c:extLst>
                    <c:numCache>
                      <c:formatCode>0.0%</c:formatCode>
                      <c:ptCount val="165"/>
                      <c:pt idx="1">
                        <c:v>0</c:v>
                      </c:pt>
                      <c:pt idx="2">
                        <c:v>6.023737496317471E-3</c:v>
                      </c:pt>
                      <c:pt idx="3">
                        <c:v>1.7509793745857361E-2</c:v>
                      </c:pt>
                      <c:pt idx="4">
                        <c:v>2.4240893171767725E-2</c:v>
                      </c:pt>
                      <c:pt idx="5">
                        <c:v>2.9109730465839114E-2</c:v>
                      </c:pt>
                      <c:pt idx="6">
                        <c:v>2.9109730465839114E-2</c:v>
                      </c:pt>
                      <c:pt idx="7">
                        <c:v>2.9109730465839114E-2</c:v>
                      </c:pt>
                      <c:pt idx="8">
                        <c:v>3.6218829333219078E-2</c:v>
                      </c:pt>
                      <c:pt idx="9">
                        <c:v>4.0653385281501253E-2</c:v>
                      </c:pt>
                      <c:pt idx="10">
                        <c:v>4.4929834058603867E-2</c:v>
                      </c:pt>
                      <c:pt idx="11">
                        <c:v>5.0699945855079864E-2</c:v>
                      </c:pt>
                      <c:pt idx="12">
                        <c:v>5.5904245075640853E-2</c:v>
                      </c:pt>
                      <c:pt idx="13">
                        <c:v>5.5904245075640853E-2</c:v>
                      </c:pt>
                      <c:pt idx="14">
                        <c:v>5.5904245075640853E-2</c:v>
                      </c:pt>
                      <c:pt idx="15">
                        <c:v>6.5251275702255002E-2</c:v>
                      </c:pt>
                      <c:pt idx="16">
                        <c:v>7.0206075207992075E-2</c:v>
                      </c:pt>
                      <c:pt idx="17">
                        <c:v>7.5962946497392755E-2</c:v>
                      </c:pt>
                      <c:pt idx="18">
                        <c:v>8.4551084509876751E-2</c:v>
                      </c:pt>
                      <c:pt idx="19">
                        <c:v>9.0891827577119097E-2</c:v>
                      </c:pt>
                      <c:pt idx="20">
                        <c:v>9.0891827577119097E-2</c:v>
                      </c:pt>
                      <c:pt idx="21">
                        <c:v>9.0891827577119097E-2</c:v>
                      </c:pt>
                      <c:pt idx="22">
                        <c:v>0.10268110652436459</c:v>
                      </c:pt>
                      <c:pt idx="23">
                        <c:v>0.11001961600826957</c:v>
                      </c:pt>
                      <c:pt idx="24">
                        <c:v>0.12681704620297468</c:v>
                      </c:pt>
                      <c:pt idx="25">
                        <c:v>0.13555654028790978</c:v>
                      </c:pt>
                      <c:pt idx="26">
                        <c:v>0.14234422897605861</c:v>
                      </c:pt>
                      <c:pt idx="27">
                        <c:v>0.14234422897605861</c:v>
                      </c:pt>
                      <c:pt idx="28">
                        <c:v>0.14234422897605861</c:v>
                      </c:pt>
                      <c:pt idx="29">
                        <c:v>0.16070653968815132</c:v>
                      </c:pt>
                      <c:pt idx="30">
                        <c:v>0.17595145603191684</c:v>
                      </c:pt>
                      <c:pt idx="31">
                        <c:v>0.19142822133082235</c:v>
                      </c:pt>
                      <c:pt idx="32">
                        <c:v>0.20754271274876043</c:v>
                      </c:pt>
                      <c:pt idx="33">
                        <c:v>0.21935768815212997</c:v>
                      </c:pt>
                      <c:pt idx="34">
                        <c:v>0.21935768815212997</c:v>
                      </c:pt>
                      <c:pt idx="35">
                        <c:v>0.21935768815212997</c:v>
                      </c:pt>
                      <c:pt idx="36">
                        <c:v>0.25290105916303385</c:v>
                      </c:pt>
                      <c:pt idx="37">
                        <c:v>0.27359840082423975</c:v>
                      </c:pt>
                      <c:pt idx="38">
                        <c:v>0.30787757643051283</c:v>
                      </c:pt>
                      <c:pt idx="39">
                        <c:v>0.32952788311504072</c:v>
                      </c:pt>
                      <c:pt idx="40">
                        <c:v>0.35437286441631111</c:v>
                      </c:pt>
                      <c:pt idx="41">
                        <c:v>0.35437286441631111</c:v>
                      </c:pt>
                      <c:pt idx="42">
                        <c:v>0.35437286441631111</c:v>
                      </c:pt>
                      <c:pt idx="43">
                        <c:v>0.40360025078538425</c:v>
                      </c:pt>
                      <c:pt idx="44">
                        <c:v>0.43936850367193092</c:v>
                      </c:pt>
                      <c:pt idx="45">
                        <c:v>0.47226368710595645</c:v>
                      </c:pt>
                      <c:pt idx="46">
                        <c:v>0.51664003908024636</c:v>
                      </c:pt>
                      <c:pt idx="47">
                        <c:v>0.55956284901905973</c:v>
                      </c:pt>
                      <c:pt idx="48">
                        <c:v>0.55956284901905973</c:v>
                      </c:pt>
                      <c:pt idx="49">
                        <c:v>0.55956284901905973</c:v>
                      </c:pt>
                      <c:pt idx="50">
                        <c:v>0.69319582953849579</c:v>
                      </c:pt>
                      <c:pt idx="51">
                        <c:v>0.77740410426646045</c:v>
                      </c:pt>
                      <c:pt idx="52">
                        <c:v>0.792430517094873</c:v>
                      </c:pt>
                      <c:pt idx="53">
                        <c:v>0.80200225252920787</c:v>
                      </c:pt>
                      <c:pt idx="54">
                        <c:v>0.81308925249768549</c:v>
                      </c:pt>
                      <c:pt idx="55">
                        <c:v>0.81308925249768549</c:v>
                      </c:pt>
                      <c:pt idx="56">
                        <c:v>0.81308925249768549</c:v>
                      </c:pt>
                      <c:pt idx="57">
                        <c:v>0.81308925249768549</c:v>
                      </c:pt>
                      <c:pt idx="58">
                        <c:v>0.82703378648958537</c:v>
                      </c:pt>
                      <c:pt idx="59">
                        <c:v>0.83239544680717903</c:v>
                      </c:pt>
                      <c:pt idx="60">
                        <c:v>0.84402211673900274</c:v>
                      </c:pt>
                      <c:pt idx="61">
                        <c:v>0.85207665138692956</c:v>
                      </c:pt>
                      <c:pt idx="62">
                        <c:v>0.85207665138692956</c:v>
                      </c:pt>
                      <c:pt idx="63">
                        <c:v>0.85207665138692956</c:v>
                      </c:pt>
                      <c:pt idx="64">
                        <c:v>0.86474878414274348</c:v>
                      </c:pt>
                      <c:pt idx="65">
                        <c:v>0.87846423719668743</c:v>
                      </c:pt>
                      <c:pt idx="66">
                        <c:v>0.8877188464772745</c:v>
                      </c:pt>
                      <c:pt idx="67">
                        <c:v>0.89822375364938711</c:v>
                      </c:pt>
                      <c:pt idx="68">
                        <c:v>0.91063296325659371</c:v>
                      </c:pt>
                      <c:pt idx="69">
                        <c:v>0.91063296325659371</c:v>
                      </c:pt>
                      <c:pt idx="70">
                        <c:v>0.91063296325659371</c:v>
                      </c:pt>
                      <c:pt idx="71">
                        <c:v>0.93863857197315637</c:v>
                      </c:pt>
                      <c:pt idx="72">
                        <c:v>0.96446630430748448</c:v>
                      </c:pt>
                      <c:pt idx="73">
                        <c:v>0.96593664378675326</c:v>
                      </c:pt>
                      <c:pt idx="74">
                        <c:v>0.96641504459153571</c:v>
                      </c:pt>
                      <c:pt idx="75">
                        <c:v>0.96808740519705982</c:v>
                      </c:pt>
                      <c:pt idx="76">
                        <c:v>0.96808740519705982</c:v>
                      </c:pt>
                      <c:pt idx="77">
                        <c:v>0.96808740519705982</c:v>
                      </c:pt>
                      <c:pt idx="78">
                        <c:v>0.97001653178700542</c:v>
                      </c:pt>
                      <c:pt idx="79">
                        <c:v>0.97132013370024306</c:v>
                      </c:pt>
                      <c:pt idx="80">
                        <c:v>0.97265265958431202</c:v>
                      </c:pt>
                      <c:pt idx="81">
                        <c:v>0.97432726456969787</c:v>
                      </c:pt>
                      <c:pt idx="82">
                        <c:v>0.97647553171148427</c:v>
                      </c:pt>
                      <c:pt idx="83">
                        <c:v>0.97647553171148427</c:v>
                      </c:pt>
                      <c:pt idx="84">
                        <c:v>0.97647553171148427</c:v>
                      </c:pt>
                      <c:pt idx="85">
                        <c:v>0.97849155644104879</c:v>
                      </c:pt>
                      <c:pt idx="86">
                        <c:v>0.97893041762507627</c:v>
                      </c:pt>
                      <c:pt idx="87">
                        <c:v>0.98198692177277469</c:v>
                      </c:pt>
                      <c:pt idx="88">
                        <c:v>0.99037413006183039</c:v>
                      </c:pt>
                      <c:pt idx="89">
                        <c:v>0.99198803160168336</c:v>
                      </c:pt>
                      <c:pt idx="90">
                        <c:v>0.99198803160168336</c:v>
                      </c:pt>
                      <c:pt idx="91">
                        <c:v>0.99198803160168336</c:v>
                      </c:pt>
                      <c:pt idx="92">
                        <c:v>0.99198803160168336</c:v>
                      </c:pt>
                      <c:pt idx="93">
                        <c:v>0.99300969830352681</c:v>
                      </c:pt>
                      <c:pt idx="94">
                        <c:v>0.9931732447862569</c:v>
                      </c:pt>
                      <c:pt idx="95">
                        <c:v>0.99312483437468235</c:v>
                      </c:pt>
                      <c:pt idx="96">
                        <c:v>0.99329573153498596</c:v>
                      </c:pt>
                      <c:pt idx="97">
                        <c:v>0.99329573153498596</c:v>
                      </c:pt>
                      <c:pt idx="98">
                        <c:v>0.99329573153498596</c:v>
                      </c:pt>
                      <c:pt idx="99">
                        <c:v>0.99401355723145746</c:v>
                      </c:pt>
                      <c:pt idx="100">
                        <c:v>0.99418230468224333</c:v>
                      </c:pt>
                      <c:pt idx="101">
                        <c:v>0.99412062605520013</c:v>
                      </c:pt>
                      <c:pt idx="102">
                        <c:v>0.99395978806792018</c:v>
                      </c:pt>
                      <c:pt idx="103">
                        <c:v>0.99486249904527246</c:v>
                      </c:pt>
                      <c:pt idx="104">
                        <c:v>0.99486249904527246</c:v>
                      </c:pt>
                      <c:pt idx="105">
                        <c:v>0.99486249904527246</c:v>
                      </c:pt>
                      <c:pt idx="106">
                        <c:v>0.99478256263948361</c:v>
                      </c:pt>
                      <c:pt idx="107">
                        <c:v>0.99489047656922358</c:v>
                      </c:pt>
                      <c:pt idx="108">
                        <c:v>0.9949656432829681</c:v>
                      </c:pt>
                      <c:pt idx="109">
                        <c:v>0.99570492066363736</c:v>
                      </c:pt>
                      <c:pt idx="110">
                        <c:v>0.99570492066363736</c:v>
                      </c:pt>
                      <c:pt idx="111">
                        <c:v>0.99570492066363736</c:v>
                      </c:pt>
                      <c:pt idx="112">
                        <c:v>0.99570492066363736</c:v>
                      </c:pt>
                      <c:pt idx="113">
                        <c:v>0.99624099648918285</c:v>
                      </c:pt>
                      <c:pt idx="114">
                        <c:v>0.99660565972699633</c:v>
                      </c:pt>
                      <c:pt idx="115">
                        <c:v>0.99666626593659347</c:v>
                      </c:pt>
                      <c:pt idx="116">
                        <c:v>0.99676891552815561</c:v>
                      </c:pt>
                      <c:pt idx="117">
                        <c:v>0.99669410491857746</c:v>
                      </c:pt>
                      <c:pt idx="118">
                        <c:v>0.99669410491857746</c:v>
                      </c:pt>
                      <c:pt idx="119">
                        <c:v>0.99669410491857746</c:v>
                      </c:pt>
                      <c:pt idx="120">
                        <c:v>0.99820299293042036</c:v>
                      </c:pt>
                      <c:pt idx="121">
                        <c:v>0.99820299293042036</c:v>
                      </c:pt>
                      <c:pt idx="122">
                        <c:v>0.99829056710352537</c:v>
                      </c:pt>
                      <c:pt idx="123">
                        <c:v>0.99865080212958646</c:v>
                      </c:pt>
                      <c:pt idx="124">
                        <c:v>0.99865080212958646</c:v>
                      </c:pt>
                      <c:pt idx="125">
                        <c:v>0.99865080212958646</c:v>
                      </c:pt>
                      <c:pt idx="126">
                        <c:v>0.99865080212958646</c:v>
                      </c:pt>
                      <c:pt idx="127">
                        <c:v>0.99910523594379641</c:v>
                      </c:pt>
                      <c:pt idx="128">
                        <c:v>0.9994095202834623</c:v>
                      </c:pt>
                      <c:pt idx="129">
                        <c:v>0.99944614924011888</c:v>
                      </c:pt>
                      <c:pt idx="130">
                        <c:v>0.99944614924011888</c:v>
                      </c:pt>
                      <c:pt idx="131">
                        <c:v>0.9998140284474758</c:v>
                      </c:pt>
                      <c:pt idx="132">
                        <c:v>0.9998140284474758</c:v>
                      </c:pt>
                      <c:pt idx="133">
                        <c:v>0.9998140284474758</c:v>
                      </c:pt>
                      <c:pt idx="134">
                        <c:v>0.9997860429701898</c:v>
                      </c:pt>
                      <c:pt idx="135">
                        <c:v>0.99978596292372002</c:v>
                      </c:pt>
                      <c:pt idx="136">
                        <c:v>0.99982870055487438</c:v>
                      </c:pt>
                      <c:pt idx="137">
                        <c:v>0.99982870055487438</c:v>
                      </c:pt>
                      <c:pt idx="138">
                        <c:v>0.99982870055487438</c:v>
                      </c:pt>
                      <c:pt idx="139">
                        <c:v>0.99982870055487438</c:v>
                      </c:pt>
                      <c:pt idx="140">
                        <c:v>0.99982870055487438</c:v>
                      </c:pt>
                      <c:pt idx="141">
                        <c:v>0.99982870055487438</c:v>
                      </c:pt>
                      <c:pt idx="142">
                        <c:v>0.99956737448727273</c:v>
                      </c:pt>
                      <c:pt idx="143">
                        <c:v>0.99963812325163282</c:v>
                      </c:pt>
                      <c:pt idx="144">
                        <c:v>0.99957444936370887</c:v>
                      </c:pt>
                      <c:pt idx="145">
                        <c:v>0.99954409635814634</c:v>
                      </c:pt>
                      <c:pt idx="146">
                        <c:v>0.99954409635814634</c:v>
                      </c:pt>
                      <c:pt idx="147">
                        <c:v>0.99954409635814634</c:v>
                      </c:pt>
                      <c:pt idx="148">
                        <c:v>0.99954394858004847</c:v>
                      </c:pt>
                      <c:pt idx="149">
                        <c:v>0.99954310578308392</c:v>
                      </c:pt>
                      <c:pt idx="150">
                        <c:v>0.9996501225253096</c:v>
                      </c:pt>
                      <c:pt idx="151">
                        <c:v>0.99965448428822978</c:v>
                      </c:pt>
                      <c:pt idx="152">
                        <c:v>0.99946509280160001</c:v>
                      </c:pt>
                      <c:pt idx="153">
                        <c:v>0.99946509280160001</c:v>
                      </c:pt>
                      <c:pt idx="154">
                        <c:v>0.99946509280160001</c:v>
                      </c:pt>
                      <c:pt idx="155">
                        <c:v>0.99947672416938749</c:v>
                      </c:pt>
                      <c:pt idx="156">
                        <c:v>0.99949262365598779</c:v>
                      </c:pt>
                      <c:pt idx="157">
                        <c:v>0.99962360995437771</c:v>
                      </c:pt>
                      <c:pt idx="158">
                        <c:v>0.99997211996854429</c:v>
                      </c:pt>
                      <c:pt idx="159">
                        <c:v>0.99997211996854429</c:v>
                      </c:pt>
                      <c:pt idx="160">
                        <c:v>0.99997211996854429</c:v>
                      </c:pt>
                      <c:pt idx="161">
                        <c:v>0.99997211996854429</c:v>
                      </c:pt>
                      <c:pt idx="162">
                        <c:v>0.99997211996854429</c:v>
                      </c:pt>
                      <c:pt idx="163">
                        <c:v>0.99997793565243798</c:v>
                      </c:pt>
                      <c:pt idx="164">
                        <c:v>0.99999563823707982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4-9C7B-42BE-94AF-66BCDFE66D52}"/>
                  </c:ext>
                </c:extLst>
              </c15:ser>
            </c15:filteredLineSeries>
            <c15:filteredLineSeries>
              <c15:ser>
                <c:idx val="37"/>
                <c:order val="3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Data'!$AM$3</c15:sqref>
                        </c15:formulaRef>
                      </c:ext>
                    </c:extLst>
                    <c:strCache>
                      <c:ptCount val="1"/>
                      <c:pt idx="0">
                        <c:v>Indicated End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Data'!$AM$5:$AM$169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65"/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597765.71696866571</c:v>
                      </c:pt>
                      <c:pt idx="10">
                        <c:v>14432044.177021138</c:v>
                      </c:pt>
                      <c:pt idx="11">
                        <c:v>15982846.457395364</c:v>
                      </c:pt>
                      <c:pt idx="12">
                        <c:v>17324838.188755333</c:v>
                      </c:pt>
                      <c:pt idx="13">
                        <c:v>17324838.188755333</c:v>
                      </c:pt>
                      <c:pt idx="14">
                        <c:v>17324838.188755333</c:v>
                      </c:pt>
                      <c:pt idx="15">
                        <c:v>20080556.830473099</c:v>
                      </c:pt>
                      <c:pt idx="16">
                        <c:v>22473016.121835478</c:v>
                      </c:pt>
                      <c:pt idx="17">
                        <c:v>23502041.354613274</c:v>
                      </c:pt>
                      <c:pt idx="18">
                        <c:v>23161685.285908282</c:v>
                      </c:pt>
                      <c:pt idx="19">
                        <c:v>24489629.808701798</c:v>
                      </c:pt>
                      <c:pt idx="20">
                        <c:v>24489629.808701798</c:v>
                      </c:pt>
                      <c:pt idx="21">
                        <c:v>24489629.808701798</c:v>
                      </c:pt>
                      <c:pt idx="22">
                        <c:v>25682678.140737135</c:v>
                      </c:pt>
                      <c:pt idx="23">
                        <c:v>28974345.263670024</c:v>
                      </c:pt>
                      <c:pt idx="24">
                        <c:v>26887904.600320335</c:v>
                      </c:pt>
                      <c:pt idx="25">
                        <c:v>27737310.512751039</c:v>
                      </c:pt>
                      <c:pt idx="26">
                        <c:v>29806159.761584722</c:v>
                      </c:pt>
                      <c:pt idx="27">
                        <c:v>29806159.761584722</c:v>
                      </c:pt>
                      <c:pt idx="28">
                        <c:v>29806159.761584722</c:v>
                      </c:pt>
                      <c:pt idx="29">
                        <c:v>34314724.408235043</c:v>
                      </c:pt>
                      <c:pt idx="30">
                        <c:v>34323223.667467192</c:v>
                      </c:pt>
                      <c:pt idx="31">
                        <c:v>36483704.970179789</c:v>
                      </c:pt>
                      <c:pt idx="32">
                        <c:v>36686545.141274661</c:v>
                      </c:pt>
                      <c:pt idx="33">
                        <c:v>37733597.485124789</c:v>
                      </c:pt>
                      <c:pt idx="34">
                        <c:v>37733597.485124789</c:v>
                      </c:pt>
                      <c:pt idx="35">
                        <c:v>37733597.485124789</c:v>
                      </c:pt>
                      <c:pt idx="36">
                        <c:v>37737926.21345821</c:v>
                      </c:pt>
                      <c:pt idx="37">
                        <c:v>38095508.959848329</c:v>
                      </c:pt>
                      <c:pt idx="38">
                        <c:v>38929586.749897994</c:v>
                      </c:pt>
                      <c:pt idx="39">
                        <c:v>39579190.467007555</c:v>
                      </c:pt>
                      <c:pt idx="40">
                        <c:v>40658472.464396782</c:v>
                      </c:pt>
                      <c:pt idx="41">
                        <c:v>40658472.464396782</c:v>
                      </c:pt>
                      <c:pt idx="42">
                        <c:v>40658472.464396782</c:v>
                      </c:pt>
                      <c:pt idx="43">
                        <c:v>41613241.18931447</c:v>
                      </c:pt>
                      <c:pt idx="44">
                        <c:v>41582940.532401197</c:v>
                      </c:pt>
                      <c:pt idx="45">
                        <c:v>42833729.232841678</c:v>
                      </c:pt>
                      <c:pt idx="46">
                        <c:v>42395526.949466482</c:v>
                      </c:pt>
                      <c:pt idx="47">
                        <c:v>42723404.907793842</c:v>
                      </c:pt>
                      <c:pt idx="48">
                        <c:v>42723404.907793842</c:v>
                      </c:pt>
                      <c:pt idx="49">
                        <c:v>42723404.907793842</c:v>
                      </c:pt>
                      <c:pt idx="50">
                        <c:v>42982671.995930336</c:v>
                      </c:pt>
                      <c:pt idx="51">
                        <c:v>43023404.09118288</c:v>
                      </c:pt>
                      <c:pt idx="52">
                        <c:v>43268458.647580057</c:v>
                      </c:pt>
                      <c:pt idx="53">
                        <c:v>43586169.016061381</c:v>
                      </c:pt>
                      <c:pt idx="54">
                        <c:v>43540410.45463305</c:v>
                      </c:pt>
                      <c:pt idx="55">
                        <c:v>43540410.45463305</c:v>
                      </c:pt>
                      <c:pt idx="56">
                        <c:v>43540410.45463305</c:v>
                      </c:pt>
                      <c:pt idx="57">
                        <c:v>43540410.45463305</c:v>
                      </c:pt>
                      <c:pt idx="58">
                        <c:v>43731041.936646976</c:v>
                      </c:pt>
                      <c:pt idx="59">
                        <c:v>43829548.047072947</c:v>
                      </c:pt>
                      <c:pt idx="60">
                        <c:v>43685344.908327512</c:v>
                      </c:pt>
                      <c:pt idx="61">
                        <c:v>43554502.602075726</c:v>
                      </c:pt>
                      <c:pt idx="62">
                        <c:v>43554502.602075726</c:v>
                      </c:pt>
                      <c:pt idx="63">
                        <c:v>43554502.602075726</c:v>
                      </c:pt>
                      <c:pt idx="64">
                        <c:v>43281817.027477659</c:v>
                      </c:pt>
                      <c:pt idx="65">
                        <c:v>43206908.662693515</c:v>
                      </c:pt>
                      <c:pt idx="66">
                        <c:v>43078542.256654665</c:v>
                      </c:pt>
                      <c:pt idx="67">
                        <c:v>42889530.212799989</c:v>
                      </c:pt>
                      <c:pt idx="68">
                        <c:v>42587651.957281798</c:v>
                      </c:pt>
                      <c:pt idx="69">
                        <c:v>42587651.957281798</c:v>
                      </c:pt>
                      <c:pt idx="70">
                        <c:v>42587651.957281798</c:v>
                      </c:pt>
                      <c:pt idx="71">
                        <c:v>41712981.118700214</c:v>
                      </c:pt>
                      <c:pt idx="72">
                        <c:v>43646551.011676781</c:v>
                      </c:pt>
                      <c:pt idx="73">
                        <c:v>42736011.999885693</c:v>
                      </c:pt>
                      <c:pt idx="74">
                        <c:v>42711640.543061063</c:v>
                      </c:pt>
                      <c:pt idx="75">
                        <c:v>42335417.00881584</c:v>
                      </c:pt>
                      <c:pt idx="76">
                        <c:v>42335417.00881584</c:v>
                      </c:pt>
                      <c:pt idx="77">
                        <c:v>42335417.00881584</c:v>
                      </c:pt>
                      <c:pt idx="78">
                        <c:v>42380207.607664518</c:v>
                      </c:pt>
                      <c:pt idx="79">
                        <c:v>42532906.059115559</c:v>
                      </c:pt>
                      <c:pt idx="80">
                        <c:v>42615382.368578218</c:v>
                      </c:pt>
                      <c:pt idx="81">
                        <c:v>42597194.504589446</c:v>
                      </c:pt>
                      <c:pt idx="82">
                        <c:v>42493819.509509362</c:v>
                      </c:pt>
                      <c:pt idx="83">
                        <c:v>42493819.509509362</c:v>
                      </c:pt>
                      <c:pt idx="84">
                        <c:v>42493819.509509362</c:v>
                      </c:pt>
                      <c:pt idx="85">
                        <c:v>42482160.143713385</c:v>
                      </c:pt>
                      <c:pt idx="86">
                        <c:v>42463115.101527505</c:v>
                      </c:pt>
                      <c:pt idx="87">
                        <c:v>42330945.635158531</c:v>
                      </c:pt>
                      <c:pt idx="88">
                        <c:v>41972456.406353049</c:v>
                      </c:pt>
                      <c:pt idx="89">
                        <c:v>42210130.229487486</c:v>
                      </c:pt>
                      <c:pt idx="90">
                        <c:v>42210130.229487486</c:v>
                      </c:pt>
                      <c:pt idx="91">
                        <c:v>42210130.229487486</c:v>
                      </c:pt>
                      <c:pt idx="92">
                        <c:v>41870657.383775555</c:v>
                      </c:pt>
                      <c:pt idx="93">
                        <c:v>42191967.582569979</c:v>
                      </c:pt>
                      <c:pt idx="94">
                        <c:v>42522934.665934324</c:v>
                      </c:pt>
                      <c:pt idx="95">
                        <c:v>42656272.941431098</c:v>
                      </c:pt>
                      <c:pt idx="96">
                        <c:v>42416218.717553228</c:v>
                      </c:pt>
                      <c:pt idx="97">
                        <c:v>42416218.717553228</c:v>
                      </c:pt>
                      <c:pt idx="98">
                        <c:v>42416218.717553228</c:v>
                      </c:pt>
                      <c:pt idx="99">
                        <c:v>42474434.772894122</c:v>
                      </c:pt>
                      <c:pt idx="100">
                        <c:v>42502728.001687303</c:v>
                      </c:pt>
                      <c:pt idx="101">
                        <c:v>42585150.866439521</c:v>
                      </c:pt>
                      <c:pt idx="102">
                        <c:v>42618904.978382602</c:v>
                      </c:pt>
                      <c:pt idx="103">
                        <c:v>42630978.955082707</c:v>
                      </c:pt>
                      <c:pt idx="104">
                        <c:v>42630978.955082707</c:v>
                      </c:pt>
                      <c:pt idx="105">
                        <c:v>42630978.955082707</c:v>
                      </c:pt>
                      <c:pt idx="106">
                        <c:v>42642756.722077176</c:v>
                      </c:pt>
                      <c:pt idx="107">
                        <c:v>42649282.819873959</c:v>
                      </c:pt>
                      <c:pt idx="108">
                        <c:v>42652999.424152538</c:v>
                      </c:pt>
                      <c:pt idx="109">
                        <c:v>42626956.469905928</c:v>
                      </c:pt>
                      <c:pt idx="110">
                        <c:v>42617526.015355453</c:v>
                      </c:pt>
                      <c:pt idx="111">
                        <c:v>42617526.015355453</c:v>
                      </c:pt>
                      <c:pt idx="112">
                        <c:v>42617526.015355453</c:v>
                      </c:pt>
                      <c:pt idx="113">
                        <c:v>42609704.689522795</c:v>
                      </c:pt>
                      <c:pt idx="114">
                        <c:v>42658607.991094448</c:v>
                      </c:pt>
                      <c:pt idx="115">
                        <c:v>42662151.266896658</c:v>
                      </c:pt>
                      <c:pt idx="116">
                        <c:v>42716819.7128608</c:v>
                      </c:pt>
                      <c:pt idx="117">
                        <c:v>42756950.853523284</c:v>
                      </c:pt>
                      <c:pt idx="118">
                        <c:v>42756950.853523284</c:v>
                      </c:pt>
                      <c:pt idx="119">
                        <c:v>42756950.853523284</c:v>
                      </c:pt>
                      <c:pt idx="120">
                        <c:v>42736139.003916577</c:v>
                      </c:pt>
                      <c:pt idx="121">
                        <c:v>42739291.669278517</c:v>
                      </c:pt>
                      <c:pt idx="122">
                        <c:v>42794813.121348113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5-9C7B-42BE-94AF-66BCDFE66D52}"/>
                  </c:ext>
                </c:extLst>
              </c15:ser>
            </c15:filteredLineSeries>
            <c15:filteredLineSeries>
              <c15:ser>
                <c:idx val="38"/>
                <c:order val="3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Data'!$AN$3</c15:sqref>
                        </c15:formulaRef>
                      </c:ext>
                    </c:extLst>
                    <c:strCache>
                      <c:ptCount val="1"/>
                      <c:pt idx="0">
                        <c:v>Average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Data'!$AN$5:$AN$169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65"/>
                      <c:pt idx="12">
                        <c:v>9667498.9080280997</c:v>
                      </c:pt>
                      <c:pt idx="13">
                        <c:v>13132466.545779167</c:v>
                      </c:pt>
                      <c:pt idx="14">
                        <c:v>16477881.040136501</c:v>
                      </c:pt>
                      <c:pt idx="15">
                        <c:v>17607583.570826892</c:v>
                      </c:pt>
                      <c:pt idx="16">
                        <c:v>18905617.503714912</c:v>
                      </c:pt>
                      <c:pt idx="17">
                        <c:v>20141058.1368865</c:v>
                      </c:pt>
                      <c:pt idx="18">
                        <c:v>21308427.556317091</c:v>
                      </c:pt>
                      <c:pt idx="19">
                        <c:v>22741385.880306385</c:v>
                      </c:pt>
                      <c:pt idx="20">
                        <c:v>23623200.475952126</c:v>
                      </c:pt>
                      <c:pt idx="21">
                        <c:v>24026523.213325389</c:v>
                      </c:pt>
                      <c:pt idx="22">
                        <c:v>24462650.570550162</c:v>
                      </c:pt>
                      <c:pt idx="23">
                        <c:v>25625182.566102512</c:v>
                      </c:pt>
                      <c:pt idx="24">
                        <c:v>26104837.524426218</c:v>
                      </c:pt>
                      <c:pt idx="25">
                        <c:v>26754373.665236067</c:v>
                      </c:pt>
                      <c:pt idx="26">
                        <c:v>27817679.655812651</c:v>
                      </c:pt>
                      <c:pt idx="27">
                        <c:v>28642375.979982167</c:v>
                      </c:pt>
                      <c:pt idx="28">
                        <c:v>28808738.879565109</c:v>
                      </c:pt>
                      <c:pt idx="29">
                        <c:v>30294102.841148049</c:v>
                      </c:pt>
                      <c:pt idx="30">
                        <c:v>31611285.47209128</c:v>
                      </c:pt>
                      <c:pt idx="31">
                        <c:v>32946794.513810296</c:v>
                      </c:pt>
                      <c:pt idx="32">
                        <c:v>34322871.589748278</c:v>
                      </c:pt>
                      <c:pt idx="33">
                        <c:v>35908359.134456292</c:v>
                      </c:pt>
                      <c:pt idx="34">
                        <c:v>36592133.749834247</c:v>
                      </c:pt>
                      <c:pt idx="35">
                        <c:v>37274208.513365768</c:v>
                      </c:pt>
                      <c:pt idx="36">
                        <c:v>37525052.762021452</c:v>
                      </c:pt>
                      <c:pt idx="37">
                        <c:v>37806845.525736175</c:v>
                      </c:pt>
                      <c:pt idx="38">
                        <c:v>38046043.378690824</c:v>
                      </c:pt>
                      <c:pt idx="39">
                        <c:v>38415161.975067377</c:v>
                      </c:pt>
                      <c:pt idx="40">
                        <c:v>39000136.97092177</c:v>
                      </c:pt>
                      <c:pt idx="41">
                        <c:v>39584246.221109487</c:v>
                      </c:pt>
                      <c:pt idx="42">
                        <c:v>40096838.922019176</c:v>
                      </c:pt>
                      <c:pt idx="43">
                        <c:v>40633569.809902474</c:v>
                      </c:pt>
                      <c:pt idx="44">
                        <c:v>41034319.822981201</c:v>
                      </c:pt>
                      <c:pt idx="45">
                        <c:v>41469371.176670179</c:v>
                      </c:pt>
                      <c:pt idx="46">
                        <c:v>41816782.073684119</c:v>
                      </c:pt>
                      <c:pt idx="47">
                        <c:v>42229768.562363535</c:v>
                      </c:pt>
                      <c:pt idx="48">
                        <c:v>42451801.306059405</c:v>
                      </c:pt>
                      <c:pt idx="49">
                        <c:v>42679894.181137942</c:v>
                      </c:pt>
                      <c:pt idx="50">
                        <c:v>42709682.73375567</c:v>
                      </c:pt>
                      <c:pt idx="51">
                        <c:v>42835258.162098952</c:v>
                      </c:pt>
                      <c:pt idx="52">
                        <c:v>42944268.910056189</c:v>
                      </c:pt>
                      <c:pt idx="53">
                        <c:v>43116821.731709696</c:v>
                      </c:pt>
                      <c:pt idx="54">
                        <c:v>43280222.841077544</c:v>
                      </c:pt>
                      <c:pt idx="55">
                        <c:v>43391770.532818086</c:v>
                      </c:pt>
                      <c:pt idx="56">
                        <c:v>43495171.805508122</c:v>
                      </c:pt>
                      <c:pt idx="57">
                        <c:v>43549562.166918717</c:v>
                      </c:pt>
                      <c:pt idx="58">
                        <c:v>43578536.751035832</c:v>
                      </c:pt>
                      <c:pt idx="59">
                        <c:v>43636364.269523814</c:v>
                      </c:pt>
                      <c:pt idx="60">
                        <c:v>43665351.160262711</c:v>
                      </c:pt>
                      <c:pt idx="61">
                        <c:v>43668169.589751244</c:v>
                      </c:pt>
                      <c:pt idx="62">
                        <c:v>43670988.019239776</c:v>
                      </c:pt>
                      <c:pt idx="63">
                        <c:v>43635680.152325526</c:v>
                      </c:pt>
                      <c:pt idx="64">
                        <c:v>43526133.948406473</c:v>
                      </c:pt>
                      <c:pt idx="65">
                        <c:v>43430446.699279666</c:v>
                      </c:pt>
                      <c:pt idx="66">
                        <c:v>43335254.630195461</c:v>
                      </c:pt>
                      <c:pt idx="67">
                        <c:v>43202260.152340308</c:v>
                      </c:pt>
                      <c:pt idx="68">
                        <c:v>43008890.023381524</c:v>
                      </c:pt>
                      <c:pt idx="69">
                        <c:v>42870057.009342358</c:v>
                      </c:pt>
                      <c:pt idx="70">
                        <c:v>42746205.668260008</c:v>
                      </c:pt>
                      <c:pt idx="71">
                        <c:v>42473093.440669119</c:v>
                      </c:pt>
                      <c:pt idx="72">
                        <c:v>42624497.600444481</c:v>
                      </c:pt>
                      <c:pt idx="73">
                        <c:v>42654169.608965255</c:v>
                      </c:pt>
                      <c:pt idx="74">
                        <c:v>42678967.326121114</c:v>
                      </c:pt>
                      <c:pt idx="75">
                        <c:v>42628520.336427912</c:v>
                      </c:pt>
                      <c:pt idx="76">
                        <c:v>42753007.514451042</c:v>
                      </c:pt>
                      <c:pt idx="77">
                        <c:v>42490780.713878855</c:v>
                      </c:pt>
                      <c:pt idx="78">
                        <c:v>42419619.835434623</c:v>
                      </c:pt>
                      <c:pt idx="79">
                        <c:v>42383872.938645519</c:v>
                      </c:pt>
                      <c:pt idx="80">
                        <c:v>42439866.010597996</c:v>
                      </c:pt>
                      <c:pt idx="81">
                        <c:v>42492221.509752713</c:v>
                      </c:pt>
                      <c:pt idx="82">
                        <c:v>42523902.009891421</c:v>
                      </c:pt>
                      <c:pt idx="83">
                        <c:v>42546624.390260383</c:v>
                      </c:pt>
                      <c:pt idx="84">
                        <c:v>42538807.080339149</c:v>
                      </c:pt>
                      <c:pt idx="85">
                        <c:v>42512162.635366186</c:v>
                      </c:pt>
                      <c:pt idx="86">
                        <c:v>42485346.754753798</c:v>
                      </c:pt>
                      <c:pt idx="87">
                        <c:v>42452771.979883626</c:v>
                      </c:pt>
                      <c:pt idx="88">
                        <c:v>42348499.359252371</c:v>
                      </c:pt>
                      <c:pt idx="89">
                        <c:v>42291761.503247991</c:v>
                      </c:pt>
                      <c:pt idx="90">
                        <c:v>42237355.520402804</c:v>
                      </c:pt>
                      <c:pt idx="91">
                        <c:v>42186758.545994803</c:v>
                      </c:pt>
                      <c:pt idx="92">
                        <c:v>42094700.895718209</c:v>
                      </c:pt>
                      <c:pt idx="93">
                        <c:v>42138603.130961604</c:v>
                      </c:pt>
                      <c:pt idx="94">
                        <c:v>42201164.018250965</c:v>
                      </c:pt>
                      <c:pt idx="95">
                        <c:v>42290392.560639694</c:v>
                      </c:pt>
                      <c:pt idx="96">
                        <c:v>42331610.258252837</c:v>
                      </c:pt>
                      <c:pt idx="97">
                        <c:v>42440722.525008373</c:v>
                      </c:pt>
                      <c:pt idx="98">
                        <c:v>42485572.752005026</c:v>
                      </c:pt>
                      <c:pt idx="99">
                        <c:v>42475872.773396984</c:v>
                      </c:pt>
                      <c:pt idx="100">
                        <c:v>42445163.785448216</c:v>
                      </c:pt>
                      <c:pt idx="101">
                        <c:v>42478950.21522548</c:v>
                      </c:pt>
                      <c:pt idx="102">
                        <c:v>42519487.467391349</c:v>
                      </c:pt>
                      <c:pt idx="103">
                        <c:v>42562439.51489725</c:v>
                      </c:pt>
                      <c:pt idx="104">
                        <c:v>42593748.351334974</c:v>
                      </c:pt>
                      <c:pt idx="105">
                        <c:v>42619398.542014048</c:v>
                      </c:pt>
                      <c:pt idx="106">
                        <c:v>42630919.713141583</c:v>
                      </c:pt>
                      <c:pt idx="107">
                        <c:v>42636995.281439848</c:v>
                      </c:pt>
                      <c:pt idx="108">
                        <c:v>42641399.375253819</c:v>
                      </c:pt>
                      <c:pt idx="109">
                        <c:v>42640594.878218457</c:v>
                      </c:pt>
                      <c:pt idx="110">
                        <c:v>42637904.290273011</c:v>
                      </c:pt>
                      <c:pt idx="111">
                        <c:v>42632858.148928665</c:v>
                      </c:pt>
                      <c:pt idx="112">
                        <c:v>42626506.788024962</c:v>
                      </c:pt>
                      <c:pt idx="113">
                        <c:v>42617847.841099016</c:v>
                      </c:pt>
                      <c:pt idx="114">
                        <c:v>42624178.145336717</c:v>
                      </c:pt>
                      <c:pt idx="115">
                        <c:v>42633103.19564496</c:v>
                      </c:pt>
                      <c:pt idx="116">
                        <c:v>42652961.935146026</c:v>
                      </c:pt>
                      <c:pt idx="117">
                        <c:v>42680846.902779594</c:v>
                      </c:pt>
                      <c:pt idx="118">
                        <c:v>42710296.13557969</c:v>
                      </c:pt>
                      <c:pt idx="119">
                        <c:v>42729964.708065465</c:v>
                      </c:pt>
                      <c:pt idx="120">
                        <c:v>42744762.255469441</c:v>
                      </c:pt>
                      <c:pt idx="121">
                        <c:v>42749256.646752991</c:v>
                      </c:pt>
                      <c:pt idx="122">
                        <c:v>42756829.100317955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6-9C7B-42BE-94AF-66BCDFE66D52}"/>
                  </c:ext>
                </c:extLst>
              </c15:ser>
            </c15:filteredLineSeries>
            <c15:filteredLineSeries>
              <c15:ser>
                <c:idx val="39"/>
                <c:order val="3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Data'!$AO$3</c15:sqref>
                        </c15:formulaRef>
                      </c:ext>
                    </c:extLst>
                    <c:strCache>
                      <c:ptCount val="1"/>
                      <c:pt idx="0">
                        <c:v>of Budget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Data'!$AO$5:$AO$169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65"/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-42775690</c:v>
                      </c:pt>
                      <c:pt idx="8">
                        <c:v>-42775690</c:v>
                      </c:pt>
                      <c:pt idx="9">
                        <c:v>-42177924.283031337</c:v>
                      </c:pt>
                      <c:pt idx="10">
                        <c:v>-28343645.822978862</c:v>
                      </c:pt>
                      <c:pt idx="11">
                        <c:v>-26792843.542604636</c:v>
                      </c:pt>
                      <c:pt idx="12">
                        <c:v>-25450851.811244667</c:v>
                      </c:pt>
                      <c:pt idx="13">
                        <c:v>-25450851.811244667</c:v>
                      </c:pt>
                      <c:pt idx="14">
                        <c:v>-25450851.811244667</c:v>
                      </c:pt>
                      <c:pt idx="15">
                        <c:v>-22695133.169526901</c:v>
                      </c:pt>
                      <c:pt idx="16">
                        <c:v>-20302673.878164522</c:v>
                      </c:pt>
                      <c:pt idx="17">
                        <c:v>-19273648.645386726</c:v>
                      </c:pt>
                      <c:pt idx="18">
                        <c:v>-19614004.714091718</c:v>
                      </c:pt>
                      <c:pt idx="19">
                        <c:v>-18286060.191298202</c:v>
                      </c:pt>
                      <c:pt idx="20">
                        <c:v>-18286060.191298202</c:v>
                      </c:pt>
                      <c:pt idx="21">
                        <c:v>-18286060.191298202</c:v>
                      </c:pt>
                      <c:pt idx="22">
                        <c:v>-17093011.859262865</c:v>
                      </c:pt>
                      <c:pt idx="23">
                        <c:v>-13801344.736329976</c:v>
                      </c:pt>
                      <c:pt idx="24">
                        <c:v>-15887785.399679665</c:v>
                      </c:pt>
                      <c:pt idx="25">
                        <c:v>-15038379.487248961</c:v>
                      </c:pt>
                      <c:pt idx="26">
                        <c:v>-12969530.238415278</c:v>
                      </c:pt>
                      <c:pt idx="27">
                        <c:v>-12969530.238415278</c:v>
                      </c:pt>
                      <c:pt idx="28">
                        <c:v>-12969530.238415278</c:v>
                      </c:pt>
                      <c:pt idx="29">
                        <c:v>-8460965.5917649567</c:v>
                      </c:pt>
                      <c:pt idx="30">
                        <c:v>-8452466.3325328082</c:v>
                      </c:pt>
                      <c:pt idx="31">
                        <c:v>-6291985.0298202112</c:v>
                      </c:pt>
                      <c:pt idx="32">
                        <c:v>-6089144.8587253392</c:v>
                      </c:pt>
                      <c:pt idx="33">
                        <c:v>-5042092.5148752108</c:v>
                      </c:pt>
                      <c:pt idx="34">
                        <c:v>-5042092.5148752108</c:v>
                      </c:pt>
                      <c:pt idx="35">
                        <c:v>-5042092.5148752108</c:v>
                      </c:pt>
                      <c:pt idx="36">
                        <c:v>-5037763.7865417898</c:v>
                      </c:pt>
                      <c:pt idx="37">
                        <c:v>-4680181.0401516706</c:v>
                      </c:pt>
                      <c:pt idx="38">
                        <c:v>-3846103.2501020059</c:v>
                      </c:pt>
                      <c:pt idx="39">
                        <c:v>-3196499.5329924449</c:v>
                      </c:pt>
                      <c:pt idx="40">
                        <c:v>-2117217.5356032178</c:v>
                      </c:pt>
                      <c:pt idx="41">
                        <c:v>-2117217.5356032178</c:v>
                      </c:pt>
                      <c:pt idx="42">
                        <c:v>-2117217.5356032178</c:v>
                      </c:pt>
                      <c:pt idx="43">
                        <c:v>-1162448.8106855303</c:v>
                      </c:pt>
                      <c:pt idx="44">
                        <c:v>-1192749.4675988033</c:v>
                      </c:pt>
                      <c:pt idx="45">
                        <c:v>58039.232841677964</c:v>
                      </c:pt>
                      <c:pt idx="46">
                        <c:v>-380163.0505335182</c:v>
                      </c:pt>
                      <c:pt idx="47">
                        <c:v>-52285.092206157744</c:v>
                      </c:pt>
                      <c:pt idx="48">
                        <c:v>-52285.092206157744</c:v>
                      </c:pt>
                      <c:pt idx="49">
                        <c:v>-52285.092206157744</c:v>
                      </c:pt>
                      <c:pt idx="50">
                        <c:v>206981.99593033642</c:v>
                      </c:pt>
                      <c:pt idx="51">
                        <c:v>247714.0911828801</c:v>
                      </c:pt>
                      <c:pt idx="52">
                        <c:v>492768.64758005738</c:v>
                      </c:pt>
                      <c:pt idx="53">
                        <c:v>810479.01606138051</c:v>
                      </c:pt>
                      <c:pt idx="54">
                        <c:v>764720.45463304967</c:v>
                      </c:pt>
                      <c:pt idx="55">
                        <c:v>764720.45463304967</c:v>
                      </c:pt>
                      <c:pt idx="56">
                        <c:v>764720.45463304967</c:v>
                      </c:pt>
                      <c:pt idx="57">
                        <c:v>764720.45463304967</c:v>
                      </c:pt>
                      <c:pt idx="58">
                        <c:v>955351.93664697558</c:v>
                      </c:pt>
                      <c:pt idx="59">
                        <c:v>1053858.047072947</c:v>
                      </c:pt>
                      <c:pt idx="60">
                        <c:v>909654.90832751244</c:v>
                      </c:pt>
                      <c:pt idx="61">
                        <c:v>778812.60207572579</c:v>
                      </c:pt>
                      <c:pt idx="62">
                        <c:v>778812.60207572579</c:v>
                      </c:pt>
                      <c:pt idx="63">
                        <c:v>778812.60207572579</c:v>
                      </c:pt>
                      <c:pt idx="64">
                        <c:v>506127.02747765929</c:v>
                      </c:pt>
                      <c:pt idx="65">
                        <c:v>431218.66269351542</c:v>
                      </c:pt>
                      <c:pt idx="66">
                        <c:v>302852.25665466487</c:v>
                      </c:pt>
                      <c:pt idx="67">
                        <c:v>113840.21279998869</c:v>
                      </c:pt>
                      <c:pt idx="68">
                        <c:v>-188038.04271820188</c:v>
                      </c:pt>
                      <c:pt idx="69">
                        <c:v>-188038.04271820188</c:v>
                      </c:pt>
                      <c:pt idx="70">
                        <c:v>-188038.04271820188</c:v>
                      </c:pt>
                      <c:pt idx="71">
                        <c:v>-1062708.8812997863</c:v>
                      </c:pt>
                      <c:pt idx="72">
                        <c:v>870861.01167678088</c:v>
                      </c:pt>
                      <c:pt idx="73">
                        <c:v>-39678.000114306808</c:v>
                      </c:pt>
                      <c:pt idx="74">
                        <c:v>-64049.456938937306</c:v>
                      </c:pt>
                      <c:pt idx="75">
                        <c:v>-440272.99118416011</c:v>
                      </c:pt>
                      <c:pt idx="76">
                        <c:v>-440272.99118416011</c:v>
                      </c:pt>
                      <c:pt idx="77">
                        <c:v>-440272.99118416011</c:v>
                      </c:pt>
                      <c:pt idx="78">
                        <c:v>-395482.39233548194</c:v>
                      </c:pt>
                      <c:pt idx="79">
                        <c:v>-242783.94088444114</c:v>
                      </c:pt>
                      <c:pt idx="80">
                        <c:v>-160307.63142178208</c:v>
                      </c:pt>
                      <c:pt idx="81">
                        <c:v>-178495.49541055411</c:v>
                      </c:pt>
                      <c:pt idx="82">
                        <c:v>-281870.49049063772</c:v>
                      </c:pt>
                      <c:pt idx="83">
                        <c:v>-281870.49049063772</c:v>
                      </c:pt>
                      <c:pt idx="84">
                        <c:v>-281870.49049063772</c:v>
                      </c:pt>
                      <c:pt idx="85">
                        <c:v>-293529.85628661513</c:v>
                      </c:pt>
                      <c:pt idx="86">
                        <c:v>-312574.89847249538</c:v>
                      </c:pt>
                      <c:pt idx="87">
                        <c:v>-444744.36484146863</c:v>
                      </c:pt>
                      <c:pt idx="88">
                        <c:v>-803233.59364695102</c:v>
                      </c:pt>
                      <c:pt idx="89">
                        <c:v>-565559.77051251382</c:v>
                      </c:pt>
                      <c:pt idx="90">
                        <c:v>-565559.77051251382</c:v>
                      </c:pt>
                      <c:pt idx="91">
                        <c:v>-565559.77051251382</c:v>
                      </c:pt>
                      <c:pt idx="92">
                        <c:v>-905032.6162244454</c:v>
                      </c:pt>
                      <c:pt idx="93">
                        <c:v>-583722.41743002087</c:v>
                      </c:pt>
                      <c:pt idx="94">
                        <c:v>-252755.33406567574</c:v>
                      </c:pt>
                      <c:pt idx="95">
                        <c:v>-119417.05856890231</c:v>
                      </c:pt>
                      <c:pt idx="96">
                        <c:v>-359471.28244677186</c:v>
                      </c:pt>
                      <c:pt idx="97">
                        <c:v>-359471.28244677186</c:v>
                      </c:pt>
                      <c:pt idx="98">
                        <c:v>-359471.28244677186</c:v>
                      </c:pt>
                      <c:pt idx="99">
                        <c:v>-301255.22710587829</c:v>
                      </c:pt>
                      <c:pt idx="100">
                        <c:v>-272961.99831269681</c:v>
                      </c:pt>
                      <c:pt idx="101">
                        <c:v>-190539.13356047869</c:v>
                      </c:pt>
                      <c:pt idx="102">
                        <c:v>-156785.02161739767</c:v>
                      </c:pt>
                      <c:pt idx="103">
                        <c:v>-144711.04491729289</c:v>
                      </c:pt>
                      <c:pt idx="104">
                        <c:v>-144711.04491729289</c:v>
                      </c:pt>
                      <c:pt idx="105">
                        <c:v>-144711.04491729289</c:v>
                      </c:pt>
                      <c:pt idx="106">
                        <c:v>-132933.27792282403</c:v>
                      </c:pt>
                      <c:pt idx="107">
                        <c:v>-126407.18012604117</c:v>
                      </c:pt>
                      <c:pt idx="108">
                        <c:v>-122690.57584746182</c:v>
                      </c:pt>
                      <c:pt idx="109">
                        <c:v>-148733.53009407222</c:v>
                      </c:pt>
                      <c:pt idx="110">
                        <c:v>-158163.9846445471</c:v>
                      </c:pt>
                      <c:pt idx="111">
                        <c:v>-158163.9846445471</c:v>
                      </c:pt>
                      <c:pt idx="112">
                        <c:v>-158163.9846445471</c:v>
                      </c:pt>
                      <c:pt idx="113">
                        <c:v>-165985.31047720462</c:v>
                      </c:pt>
                      <c:pt idx="114">
                        <c:v>-117082.00890555233</c:v>
                      </c:pt>
                      <c:pt idx="115">
                        <c:v>-113538.73310334235</c:v>
                      </c:pt>
                      <c:pt idx="116">
                        <c:v>-58870.287139199674</c:v>
                      </c:pt>
                      <c:pt idx="117">
                        <c:v>-18739.146476715803</c:v>
                      </c:pt>
                      <c:pt idx="118">
                        <c:v>-18739.146476715803</c:v>
                      </c:pt>
                      <c:pt idx="119">
                        <c:v>-18739.146476715803</c:v>
                      </c:pt>
                      <c:pt idx="120">
                        <c:v>-39550.996083423495</c:v>
                      </c:pt>
                      <c:pt idx="121">
                        <c:v>-36398.330721482635</c:v>
                      </c:pt>
                      <c:pt idx="122">
                        <c:v>19123.121348112822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7-9C7B-42BE-94AF-66BCDFE66D52}"/>
                  </c:ext>
                </c:extLst>
              </c15:ser>
            </c15:filteredLineSeries>
            <c15:filteredLineSeries>
              <c15:ser>
                <c:idx val="40"/>
                <c:order val="4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Data'!$AP$3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Data'!$AP$5:$AP$169</c15:sqref>
                        </c15:formulaRef>
                      </c:ext>
                    </c:extLst>
                    <c:numCache>
                      <c:formatCode>General</c:formatCode>
                      <c:ptCount val="165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8-9C7B-42BE-94AF-66BCDFE66D52}"/>
                  </c:ext>
                </c:extLst>
              </c15:ser>
            </c15:filteredLineSeries>
            <c15:filteredLineSeries>
              <c15:ser>
                <c:idx val="41"/>
                <c:order val="4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Data'!$AR$3</c15:sqref>
                        </c15:formulaRef>
                      </c:ext>
                    </c:extLst>
                    <c:strCache>
                      <c:ptCount val="1"/>
                      <c:pt idx="0">
                        <c:v>Variance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Data'!$AR$5:$AR$169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65"/>
                      <c:pt idx="5">
                        <c:v>0</c:v>
                      </c:pt>
                      <c:pt idx="6">
                        <c:v>0</c:v>
                      </c:pt>
                      <c:pt idx="7">
                        <c:v>-21270423.000613827</c:v>
                      </c:pt>
                      <c:pt idx="8">
                        <c:v>-21270423.000613827</c:v>
                      </c:pt>
                      <c:pt idx="9">
                        <c:v>-21527612.764752962</c:v>
                      </c:pt>
                      <c:pt idx="10">
                        <c:v>-14111417.397932842</c:v>
                      </c:pt>
                      <c:pt idx="11">
                        <c:v>-12991340.107310681</c:v>
                      </c:pt>
                      <c:pt idx="12">
                        <c:v>-12410039.488303043</c:v>
                      </c:pt>
                      <c:pt idx="13">
                        <c:v>-12505363.444764815</c:v>
                      </c:pt>
                      <c:pt idx="14">
                        <c:v>-12505363.444764815</c:v>
                      </c:pt>
                      <c:pt idx="15">
                        <c:v>-10993049.50723988</c:v>
                      </c:pt>
                      <c:pt idx="16">
                        <c:v>-9886553.8609667085</c:v>
                      </c:pt>
                      <c:pt idx="17">
                        <c:v>-9354959.0027640648</c:v>
                      </c:pt>
                      <c:pt idx="18">
                        <c:v>-9609887.8607768156</c:v>
                      </c:pt>
                      <c:pt idx="19">
                        <c:v>-8808779.3116474599</c:v>
                      </c:pt>
                      <c:pt idx="20">
                        <c:v>-8879370.5820124634</c:v>
                      </c:pt>
                      <c:pt idx="21">
                        <c:v>-8879370.5820124634</c:v>
                      </c:pt>
                      <c:pt idx="22">
                        <c:v>-8145353.8078557272</c:v>
                      </c:pt>
                      <c:pt idx="23">
                        <c:v>-6377441.9858386796</c:v>
                      </c:pt>
                      <c:pt idx="24">
                        <c:v>-7739856.525322495</c:v>
                      </c:pt>
                      <c:pt idx="25">
                        <c:v>-7551799.922687551</c:v>
                      </c:pt>
                      <c:pt idx="26">
                        <c:v>-6479597.1231906712</c:v>
                      </c:pt>
                      <c:pt idx="27">
                        <c:v>-6550190.6902318522</c:v>
                      </c:pt>
                      <c:pt idx="28">
                        <c:v>-6550190.6902318522</c:v>
                      </c:pt>
                      <c:pt idx="29">
                        <c:v>-4163532.6071776561</c:v>
                      </c:pt>
                      <c:pt idx="30">
                        <c:v>-4179858.4702914171</c:v>
                      </c:pt>
                      <c:pt idx="31">
                        <c:v>-3065385.0944088548</c:v>
                      </c:pt>
                      <c:pt idx="32">
                        <c:v>-2947515.8319167271</c:v>
                      </c:pt>
                      <c:pt idx="33">
                        <c:v>-2206977.1649826691</c:v>
                      </c:pt>
                      <c:pt idx="34">
                        <c:v>-2298343.4605384059</c:v>
                      </c:pt>
                      <c:pt idx="35">
                        <c:v>-2298343.4605384059</c:v>
                      </c:pt>
                      <c:pt idx="36">
                        <c:v>-2224473.7163349986</c:v>
                      </c:pt>
                      <c:pt idx="37">
                        <c:v>-2183080.793252293</c:v>
                      </c:pt>
                      <c:pt idx="38">
                        <c:v>-1826371.2727816552</c:v>
                      </c:pt>
                      <c:pt idx="39">
                        <c:v>-1534498.5253378749</c:v>
                      </c:pt>
                      <c:pt idx="40">
                        <c:v>-880607.10653481632</c:v>
                      </c:pt>
                      <c:pt idx="41">
                        <c:v>-997078.42115065083</c:v>
                      </c:pt>
                      <c:pt idx="42">
                        <c:v>-997078.42115065083</c:v>
                      </c:pt>
                      <c:pt idx="43">
                        <c:v>-413009.03739345446</c:v>
                      </c:pt>
                      <c:pt idx="44">
                        <c:v>-530684.96288342029</c:v>
                      </c:pt>
                      <c:pt idx="45">
                        <c:v>95503.459286589175</c:v>
                      </c:pt>
                      <c:pt idx="46">
                        <c:v>-71660.982369560748</c:v>
                      </c:pt>
                      <c:pt idx="47">
                        <c:v>39959.743308000267</c:v>
                      </c:pt>
                      <c:pt idx="48">
                        <c:v>-9500.3630348183215</c:v>
                      </c:pt>
                      <c:pt idx="49">
                        <c:v>-9500.3630348183215</c:v>
                      </c:pt>
                      <c:pt idx="50">
                        <c:v>210778.57170129567</c:v>
                      </c:pt>
                      <c:pt idx="51">
                        <c:v>131800.4700826183</c:v>
                      </c:pt>
                      <c:pt idx="52">
                        <c:v>76204.40981066227</c:v>
                      </c:pt>
                      <c:pt idx="53">
                        <c:v>208944.43691975623</c:v>
                      </c:pt>
                      <c:pt idx="54">
                        <c:v>297249.25696150213</c:v>
                      </c:pt>
                      <c:pt idx="55">
                        <c:v>326606.26181073859</c:v>
                      </c:pt>
                      <c:pt idx="56">
                        <c:v>326606.26181073859</c:v>
                      </c:pt>
                      <c:pt idx="57">
                        <c:v>326606.26181073859</c:v>
                      </c:pt>
                      <c:pt idx="58">
                        <c:v>367715.89274896309</c:v>
                      </c:pt>
                      <c:pt idx="59">
                        <c:v>366858.18656206131</c:v>
                      </c:pt>
                      <c:pt idx="60">
                        <c:v>340657.7725094445</c:v>
                      </c:pt>
                      <c:pt idx="61">
                        <c:v>324996.71154502034</c:v>
                      </c:pt>
                      <c:pt idx="62">
                        <c:v>320174.49589960277</c:v>
                      </c:pt>
                      <c:pt idx="63">
                        <c:v>320174.49589960277</c:v>
                      </c:pt>
                      <c:pt idx="64">
                        <c:v>133012.01123252884</c:v>
                      </c:pt>
                      <c:pt idx="65">
                        <c:v>42306.866138648242</c:v>
                      </c:pt>
                      <c:pt idx="66">
                        <c:v>-20697.401250939816</c:v>
                      </c:pt>
                      <c:pt idx="67">
                        <c:v>-55166.552909985185</c:v>
                      </c:pt>
                      <c:pt idx="68">
                        <c:v>-163399.77107504383</c:v>
                      </c:pt>
                      <c:pt idx="69">
                        <c:v>-114751.08571830764</c:v>
                      </c:pt>
                      <c:pt idx="70">
                        <c:v>-114751.08571830764</c:v>
                      </c:pt>
                      <c:pt idx="71">
                        <c:v>-880520.64752203971</c:v>
                      </c:pt>
                      <c:pt idx="72">
                        <c:v>363964.51379538327</c:v>
                      </c:pt>
                      <c:pt idx="73">
                        <c:v>-269291.89437342435</c:v>
                      </c:pt>
                      <c:pt idx="74">
                        <c:v>382477.30676884577</c:v>
                      </c:pt>
                      <c:pt idx="75">
                        <c:v>-95253.756085235626</c:v>
                      </c:pt>
                      <c:pt idx="76">
                        <c:v>-96504.935633737594</c:v>
                      </c:pt>
                      <c:pt idx="77">
                        <c:v>-96504.935633737594</c:v>
                      </c:pt>
                      <c:pt idx="78">
                        <c:v>-53776.174981325865</c:v>
                      </c:pt>
                      <c:pt idx="79">
                        <c:v>49976.356715466827</c:v>
                      </c:pt>
                      <c:pt idx="80">
                        <c:v>81114.365065924823</c:v>
                      </c:pt>
                      <c:pt idx="81">
                        <c:v>49574.366352975368</c:v>
                      </c:pt>
                      <c:pt idx="82">
                        <c:v>-770.86995337158442</c:v>
                      </c:pt>
                      <c:pt idx="83">
                        <c:v>12397.412353154272</c:v>
                      </c:pt>
                      <c:pt idx="84">
                        <c:v>12397.412353154272</c:v>
                      </c:pt>
                      <c:pt idx="85">
                        <c:v>6567.729455165565</c:v>
                      </c:pt>
                      <c:pt idx="86">
                        <c:v>-4295.3263737931848</c:v>
                      </c:pt>
                      <c:pt idx="87">
                        <c:v>-48887.228299610317</c:v>
                      </c:pt>
                      <c:pt idx="88">
                        <c:v>-225450.80611674488</c:v>
                      </c:pt>
                      <c:pt idx="89">
                        <c:v>19744.544270932674</c:v>
                      </c:pt>
                      <c:pt idx="90">
                        <c:v>203246.63868999854</c:v>
                      </c:pt>
                      <c:pt idx="91">
                        <c:v>203246.63868999854</c:v>
                      </c:pt>
                      <c:pt idx="92">
                        <c:v>-134147.60725101456</c:v>
                      </c:pt>
                      <c:pt idx="93">
                        <c:v>6096.6297270096838</c:v>
                      </c:pt>
                      <c:pt idx="94">
                        <c:v>337733.70404021442</c:v>
                      </c:pt>
                      <c:pt idx="95">
                        <c:v>404146.16920700669</c:v>
                      </c:pt>
                      <c:pt idx="96">
                        <c:v>154022.35270475969</c:v>
                      </c:pt>
                      <c:pt idx="97">
                        <c:v>158726.58866105974</c:v>
                      </c:pt>
                      <c:pt idx="98">
                        <c:v>158726.58866105974</c:v>
                      </c:pt>
                      <c:pt idx="99">
                        <c:v>187834.69104849175</c:v>
                      </c:pt>
                      <c:pt idx="100">
                        <c:v>201236.4216739051</c:v>
                      </c:pt>
                      <c:pt idx="101">
                        <c:v>249695.40326728672</c:v>
                      </c:pt>
                      <c:pt idx="102">
                        <c:v>280742.86376907676</c:v>
                      </c:pt>
                      <c:pt idx="103">
                        <c:v>300081.63571331277</c:v>
                      </c:pt>
                      <c:pt idx="104">
                        <c:v>300517.98464975506</c:v>
                      </c:pt>
                      <c:pt idx="105">
                        <c:v>300517.98464975506</c:v>
                      </c:pt>
                      <c:pt idx="106">
                        <c:v>288818.68358502537</c:v>
                      </c:pt>
                      <c:pt idx="107">
                        <c:v>296779.77218788862</c:v>
                      </c:pt>
                      <c:pt idx="108">
                        <c:v>298655.42539706081</c:v>
                      </c:pt>
                      <c:pt idx="109">
                        <c:v>289950.90306000412</c:v>
                      </c:pt>
                      <c:pt idx="110">
                        <c:v>265636.49948667362</c:v>
                      </c:pt>
                      <c:pt idx="111">
                        <c:v>265636.49948667362</c:v>
                      </c:pt>
                      <c:pt idx="112">
                        <c:v>265636.49948667362</c:v>
                      </c:pt>
                      <c:pt idx="113">
                        <c:v>258148.71981804445</c:v>
                      </c:pt>
                      <c:pt idx="114">
                        <c:v>280735.96390321478</c:v>
                      </c:pt>
                      <c:pt idx="115">
                        <c:v>281773.8935396485</c:v>
                      </c:pt>
                      <c:pt idx="116">
                        <c:v>316829.13348874822</c:v>
                      </c:pt>
                      <c:pt idx="117">
                        <c:v>286763.12305539846</c:v>
                      </c:pt>
                      <c:pt idx="118">
                        <c:v>288383.83144991472</c:v>
                      </c:pt>
                      <c:pt idx="119">
                        <c:v>288383.83144991472</c:v>
                      </c:pt>
                      <c:pt idx="120">
                        <c:v>276792.51146369427</c:v>
                      </c:pt>
                      <c:pt idx="121">
                        <c:v>240046.88025374338</c:v>
                      </c:pt>
                      <c:pt idx="122">
                        <c:v>265063.69845984131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9-9C7B-42BE-94AF-66BCDFE66D52}"/>
                  </c:ext>
                </c:extLst>
              </c15:ser>
            </c15:filteredLineSeries>
          </c:ext>
        </c:extLst>
      </c:lineChart>
      <c:catAx>
        <c:axId val="1997726832"/>
        <c:scaling>
          <c:orientation val="minMax"/>
        </c:scaling>
        <c:delete val="0"/>
        <c:axPos val="b"/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7715184"/>
        <c:crosses val="autoZero"/>
        <c:auto val="1"/>
        <c:lblAlgn val="ctr"/>
        <c:lblOffset val="100"/>
        <c:noMultiLvlLbl val="0"/>
      </c:catAx>
      <c:valAx>
        <c:axId val="1997715184"/>
        <c:scaling>
          <c:orientation val="minMax"/>
          <c:max val="10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7726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University of Montana</a:t>
            </a:r>
          </a:p>
          <a:p>
            <a:pPr>
              <a:defRPr/>
            </a:pPr>
            <a:r>
              <a:rPr lang="en-US"/>
              <a:t>Change in Assessed Tuition Revenue Driven by Rate or</a:t>
            </a:r>
            <a:r>
              <a:rPr lang="en-US" baseline="0"/>
              <a:t> Volume</a:t>
            </a:r>
          </a:p>
          <a:p>
            <a:pPr>
              <a:defRPr/>
            </a:pPr>
            <a:r>
              <a:rPr lang="en-US" baseline="0"/>
              <a:t>Days Relative to First Day of Class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ndard"/>
        <c:varyColors val="0"/>
        <c:ser>
          <c:idx val="0"/>
          <c:order val="0"/>
          <c:tx>
            <c:strRef>
              <c:f>'Data for Write Up'!$AK$4</c:f>
              <c:strCache>
                <c:ptCount val="1"/>
                <c:pt idx="0">
                  <c:v>Rate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'Days Before Start Data'!$O$4:$O$174</c15:sqref>
                  </c15:fullRef>
                </c:ext>
              </c:extLst>
              <c:f>'Days Before Start Data'!$O$5:$O$174</c:f>
              <c:numCache>
                <c:formatCode>_(* #,##0_);_(* \(#,##0\);_(* "-"??_);_(@_)</c:formatCode>
                <c:ptCount val="170"/>
                <c:pt idx="0">
                  <c:v>50</c:v>
                </c:pt>
                <c:pt idx="1">
                  <c:v>49</c:v>
                </c:pt>
                <c:pt idx="2">
                  <c:v>48</c:v>
                </c:pt>
                <c:pt idx="3">
                  <c:v>47</c:v>
                </c:pt>
                <c:pt idx="4">
                  <c:v>46</c:v>
                </c:pt>
                <c:pt idx="5">
                  <c:v>45</c:v>
                </c:pt>
                <c:pt idx="6">
                  <c:v>44</c:v>
                </c:pt>
                <c:pt idx="7">
                  <c:v>43</c:v>
                </c:pt>
                <c:pt idx="8">
                  <c:v>42</c:v>
                </c:pt>
                <c:pt idx="9">
                  <c:v>41</c:v>
                </c:pt>
                <c:pt idx="10">
                  <c:v>40</c:v>
                </c:pt>
                <c:pt idx="11">
                  <c:v>39</c:v>
                </c:pt>
                <c:pt idx="12">
                  <c:v>38</c:v>
                </c:pt>
                <c:pt idx="13">
                  <c:v>37</c:v>
                </c:pt>
                <c:pt idx="14">
                  <c:v>36</c:v>
                </c:pt>
                <c:pt idx="15">
                  <c:v>35</c:v>
                </c:pt>
                <c:pt idx="16">
                  <c:v>34</c:v>
                </c:pt>
                <c:pt idx="17">
                  <c:v>33</c:v>
                </c:pt>
                <c:pt idx="18">
                  <c:v>32</c:v>
                </c:pt>
                <c:pt idx="19">
                  <c:v>31</c:v>
                </c:pt>
                <c:pt idx="20">
                  <c:v>30</c:v>
                </c:pt>
                <c:pt idx="21">
                  <c:v>29</c:v>
                </c:pt>
                <c:pt idx="22">
                  <c:v>28</c:v>
                </c:pt>
                <c:pt idx="23">
                  <c:v>27</c:v>
                </c:pt>
                <c:pt idx="24">
                  <c:v>26</c:v>
                </c:pt>
                <c:pt idx="25">
                  <c:v>25</c:v>
                </c:pt>
                <c:pt idx="26">
                  <c:v>24</c:v>
                </c:pt>
                <c:pt idx="27">
                  <c:v>23</c:v>
                </c:pt>
                <c:pt idx="28">
                  <c:v>22</c:v>
                </c:pt>
                <c:pt idx="29">
                  <c:v>21</c:v>
                </c:pt>
                <c:pt idx="30">
                  <c:v>20</c:v>
                </c:pt>
                <c:pt idx="31">
                  <c:v>19</c:v>
                </c:pt>
                <c:pt idx="32">
                  <c:v>18</c:v>
                </c:pt>
                <c:pt idx="33">
                  <c:v>17</c:v>
                </c:pt>
                <c:pt idx="34">
                  <c:v>16</c:v>
                </c:pt>
                <c:pt idx="35">
                  <c:v>15</c:v>
                </c:pt>
                <c:pt idx="36">
                  <c:v>14</c:v>
                </c:pt>
                <c:pt idx="37">
                  <c:v>13</c:v>
                </c:pt>
                <c:pt idx="38">
                  <c:v>12</c:v>
                </c:pt>
                <c:pt idx="39">
                  <c:v>11</c:v>
                </c:pt>
                <c:pt idx="40">
                  <c:v>10</c:v>
                </c:pt>
                <c:pt idx="41">
                  <c:v>9</c:v>
                </c:pt>
                <c:pt idx="42">
                  <c:v>8</c:v>
                </c:pt>
                <c:pt idx="43">
                  <c:v>7</c:v>
                </c:pt>
                <c:pt idx="44">
                  <c:v>6</c:v>
                </c:pt>
                <c:pt idx="45">
                  <c:v>5</c:v>
                </c:pt>
                <c:pt idx="46">
                  <c:v>4</c:v>
                </c:pt>
                <c:pt idx="47">
                  <c:v>3</c:v>
                </c:pt>
                <c:pt idx="48">
                  <c:v>2</c:v>
                </c:pt>
                <c:pt idx="49">
                  <c:v>1</c:v>
                </c:pt>
                <c:pt idx="50">
                  <c:v>0</c:v>
                </c:pt>
                <c:pt idx="51">
                  <c:v>-1</c:v>
                </c:pt>
                <c:pt idx="52">
                  <c:v>-2</c:v>
                </c:pt>
                <c:pt idx="53">
                  <c:v>-3</c:v>
                </c:pt>
                <c:pt idx="54">
                  <c:v>-4</c:v>
                </c:pt>
                <c:pt idx="55">
                  <c:v>-5</c:v>
                </c:pt>
                <c:pt idx="56">
                  <c:v>-6</c:v>
                </c:pt>
                <c:pt idx="57">
                  <c:v>-7</c:v>
                </c:pt>
                <c:pt idx="58">
                  <c:v>-8</c:v>
                </c:pt>
                <c:pt idx="59">
                  <c:v>-9</c:v>
                </c:pt>
                <c:pt idx="60">
                  <c:v>-10</c:v>
                </c:pt>
                <c:pt idx="61">
                  <c:v>-11</c:v>
                </c:pt>
                <c:pt idx="62">
                  <c:v>-12</c:v>
                </c:pt>
                <c:pt idx="63">
                  <c:v>-13</c:v>
                </c:pt>
                <c:pt idx="64">
                  <c:v>-14</c:v>
                </c:pt>
                <c:pt idx="65">
                  <c:v>-15</c:v>
                </c:pt>
                <c:pt idx="66">
                  <c:v>-16</c:v>
                </c:pt>
                <c:pt idx="67">
                  <c:v>-17</c:v>
                </c:pt>
                <c:pt idx="68">
                  <c:v>-18</c:v>
                </c:pt>
                <c:pt idx="69">
                  <c:v>-19</c:v>
                </c:pt>
                <c:pt idx="70">
                  <c:v>-20</c:v>
                </c:pt>
                <c:pt idx="71">
                  <c:v>-21</c:v>
                </c:pt>
                <c:pt idx="72">
                  <c:v>-22</c:v>
                </c:pt>
                <c:pt idx="73">
                  <c:v>-23</c:v>
                </c:pt>
                <c:pt idx="74">
                  <c:v>-24</c:v>
                </c:pt>
                <c:pt idx="75">
                  <c:v>-25</c:v>
                </c:pt>
                <c:pt idx="76">
                  <c:v>-26</c:v>
                </c:pt>
                <c:pt idx="77">
                  <c:v>-27</c:v>
                </c:pt>
                <c:pt idx="78">
                  <c:v>-28</c:v>
                </c:pt>
                <c:pt idx="79">
                  <c:v>-29</c:v>
                </c:pt>
                <c:pt idx="80">
                  <c:v>-30</c:v>
                </c:pt>
                <c:pt idx="81">
                  <c:v>-31</c:v>
                </c:pt>
                <c:pt idx="82">
                  <c:v>-32</c:v>
                </c:pt>
                <c:pt idx="83">
                  <c:v>-33</c:v>
                </c:pt>
                <c:pt idx="84">
                  <c:v>-34</c:v>
                </c:pt>
                <c:pt idx="85">
                  <c:v>-35</c:v>
                </c:pt>
                <c:pt idx="86">
                  <c:v>-36</c:v>
                </c:pt>
                <c:pt idx="87">
                  <c:v>-37</c:v>
                </c:pt>
                <c:pt idx="88">
                  <c:v>-38</c:v>
                </c:pt>
                <c:pt idx="89">
                  <c:v>-39</c:v>
                </c:pt>
                <c:pt idx="90">
                  <c:v>-40</c:v>
                </c:pt>
                <c:pt idx="91">
                  <c:v>-41</c:v>
                </c:pt>
                <c:pt idx="92">
                  <c:v>-42</c:v>
                </c:pt>
                <c:pt idx="93">
                  <c:v>-43</c:v>
                </c:pt>
                <c:pt idx="94">
                  <c:v>-44</c:v>
                </c:pt>
                <c:pt idx="95">
                  <c:v>-45</c:v>
                </c:pt>
                <c:pt idx="96">
                  <c:v>-46</c:v>
                </c:pt>
                <c:pt idx="97">
                  <c:v>-47</c:v>
                </c:pt>
                <c:pt idx="98">
                  <c:v>-48</c:v>
                </c:pt>
                <c:pt idx="99">
                  <c:v>-49</c:v>
                </c:pt>
                <c:pt idx="100">
                  <c:v>-50</c:v>
                </c:pt>
                <c:pt idx="101">
                  <c:v>-51</c:v>
                </c:pt>
                <c:pt idx="102">
                  <c:v>-52</c:v>
                </c:pt>
                <c:pt idx="103">
                  <c:v>-53</c:v>
                </c:pt>
                <c:pt idx="104">
                  <c:v>-54</c:v>
                </c:pt>
                <c:pt idx="105">
                  <c:v>-55</c:v>
                </c:pt>
                <c:pt idx="106">
                  <c:v>-56</c:v>
                </c:pt>
                <c:pt idx="107">
                  <c:v>-57</c:v>
                </c:pt>
                <c:pt idx="108">
                  <c:v>-58</c:v>
                </c:pt>
                <c:pt idx="109">
                  <c:v>-59</c:v>
                </c:pt>
                <c:pt idx="110">
                  <c:v>-60</c:v>
                </c:pt>
                <c:pt idx="111">
                  <c:v>-61</c:v>
                </c:pt>
                <c:pt idx="112">
                  <c:v>-62</c:v>
                </c:pt>
                <c:pt idx="113">
                  <c:v>-63</c:v>
                </c:pt>
                <c:pt idx="114">
                  <c:v>-64</c:v>
                </c:pt>
                <c:pt idx="115">
                  <c:v>-65</c:v>
                </c:pt>
                <c:pt idx="116">
                  <c:v>-66</c:v>
                </c:pt>
                <c:pt idx="117">
                  <c:v>-67</c:v>
                </c:pt>
                <c:pt idx="118">
                  <c:v>-68</c:v>
                </c:pt>
                <c:pt idx="119">
                  <c:v>-69</c:v>
                </c:pt>
                <c:pt idx="120">
                  <c:v>-70</c:v>
                </c:pt>
                <c:pt idx="121">
                  <c:v>-71</c:v>
                </c:pt>
                <c:pt idx="122">
                  <c:v>-72</c:v>
                </c:pt>
                <c:pt idx="123">
                  <c:v>-73</c:v>
                </c:pt>
                <c:pt idx="124">
                  <c:v>-74</c:v>
                </c:pt>
                <c:pt idx="125">
                  <c:v>-75</c:v>
                </c:pt>
                <c:pt idx="126">
                  <c:v>-76</c:v>
                </c:pt>
                <c:pt idx="127">
                  <c:v>-77</c:v>
                </c:pt>
                <c:pt idx="128">
                  <c:v>-78</c:v>
                </c:pt>
                <c:pt idx="129">
                  <c:v>-79</c:v>
                </c:pt>
                <c:pt idx="130">
                  <c:v>-80</c:v>
                </c:pt>
                <c:pt idx="131">
                  <c:v>-81</c:v>
                </c:pt>
                <c:pt idx="132">
                  <c:v>-82</c:v>
                </c:pt>
                <c:pt idx="133">
                  <c:v>-83</c:v>
                </c:pt>
                <c:pt idx="134">
                  <c:v>-84</c:v>
                </c:pt>
                <c:pt idx="135">
                  <c:v>-85</c:v>
                </c:pt>
                <c:pt idx="136">
                  <c:v>-86</c:v>
                </c:pt>
                <c:pt idx="137">
                  <c:v>-87</c:v>
                </c:pt>
                <c:pt idx="138">
                  <c:v>-88</c:v>
                </c:pt>
                <c:pt idx="139">
                  <c:v>-89</c:v>
                </c:pt>
                <c:pt idx="140">
                  <c:v>-90</c:v>
                </c:pt>
                <c:pt idx="141">
                  <c:v>-91</c:v>
                </c:pt>
                <c:pt idx="142">
                  <c:v>-92</c:v>
                </c:pt>
                <c:pt idx="143">
                  <c:v>-93</c:v>
                </c:pt>
                <c:pt idx="144">
                  <c:v>-94</c:v>
                </c:pt>
                <c:pt idx="145">
                  <c:v>-95</c:v>
                </c:pt>
                <c:pt idx="146">
                  <c:v>-96</c:v>
                </c:pt>
                <c:pt idx="147">
                  <c:v>-97</c:v>
                </c:pt>
                <c:pt idx="148">
                  <c:v>-98</c:v>
                </c:pt>
                <c:pt idx="149">
                  <c:v>-99</c:v>
                </c:pt>
                <c:pt idx="150">
                  <c:v>-100</c:v>
                </c:pt>
                <c:pt idx="151">
                  <c:v>-101</c:v>
                </c:pt>
                <c:pt idx="152">
                  <c:v>-102</c:v>
                </c:pt>
                <c:pt idx="153">
                  <c:v>-103</c:v>
                </c:pt>
                <c:pt idx="154">
                  <c:v>-104</c:v>
                </c:pt>
                <c:pt idx="155">
                  <c:v>-105</c:v>
                </c:pt>
                <c:pt idx="156">
                  <c:v>-106</c:v>
                </c:pt>
                <c:pt idx="157">
                  <c:v>-107</c:v>
                </c:pt>
                <c:pt idx="158">
                  <c:v>-109</c:v>
                </c:pt>
                <c:pt idx="159">
                  <c:v>-110</c:v>
                </c:pt>
                <c:pt idx="160">
                  <c:v>-111</c:v>
                </c:pt>
                <c:pt idx="161">
                  <c:v>-112</c:v>
                </c:pt>
                <c:pt idx="162">
                  <c:v>-113</c:v>
                </c:pt>
                <c:pt idx="163">
                  <c:v>-114</c:v>
                </c:pt>
                <c:pt idx="164">
                  <c:v>-115</c:v>
                </c:pt>
                <c:pt idx="165">
                  <c:v>-116</c:v>
                </c:pt>
                <c:pt idx="166">
                  <c:v>-117</c:v>
                </c:pt>
                <c:pt idx="167">
                  <c:v>-118</c:v>
                </c:pt>
                <c:pt idx="168">
                  <c:v>-119</c:v>
                </c:pt>
                <c:pt idx="169">
                  <c:v>-120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 for Write Up'!$AK$5:$AK$126</c15:sqref>
                  </c15:fullRef>
                </c:ext>
              </c:extLst>
              <c:f>'Data for Write Up'!$AK$6:$AK$126</c:f>
              <c:numCache>
                <c:formatCode>_("$"* #,##0_);_("$"* \(#,##0\);_("$"* "-"??_);_(@_)</c:formatCode>
                <c:ptCount val="121"/>
                <c:pt idx="7">
                  <c:v>3162358.5571261346</c:v>
                </c:pt>
                <c:pt idx="8">
                  <c:v>2105741.7450357461</c:v>
                </c:pt>
                <c:pt idx="9">
                  <c:v>833617.9657093375</c:v>
                </c:pt>
                <c:pt idx="10">
                  <c:v>1557074.0284503361</c:v>
                </c:pt>
                <c:pt idx="11">
                  <c:v>2321474.8329066592</c:v>
                </c:pt>
                <c:pt idx="12">
                  <c:v>2285294.2143343948</c:v>
                </c:pt>
                <c:pt idx="13">
                  <c:v>2285294.2143343948</c:v>
                </c:pt>
                <c:pt idx="14">
                  <c:v>2285294.2143343948</c:v>
                </c:pt>
                <c:pt idx="15">
                  <c:v>2324971.7620682544</c:v>
                </c:pt>
                <c:pt idx="16">
                  <c:v>2181099.887152628</c:v>
                </c:pt>
                <c:pt idx="17">
                  <c:v>2311887.8264945913</c:v>
                </c:pt>
                <c:pt idx="18">
                  <c:v>2310092.6231480143</c:v>
                </c:pt>
                <c:pt idx="19">
                  <c:v>2448922.0394537989</c:v>
                </c:pt>
                <c:pt idx="20">
                  <c:v>2448922.0394537989</c:v>
                </c:pt>
                <c:pt idx="21">
                  <c:v>2448922.0394537989</c:v>
                </c:pt>
                <c:pt idx="22">
                  <c:v>2676849.2694486273</c:v>
                </c:pt>
                <c:pt idx="23">
                  <c:v>2374981.8796105594</c:v>
                </c:pt>
                <c:pt idx="24">
                  <c:v>2363803.0452799927</c:v>
                </c:pt>
                <c:pt idx="25">
                  <c:v>1824780.8245492112</c:v>
                </c:pt>
                <c:pt idx="26">
                  <c:v>2219642.9802781162</c:v>
                </c:pt>
                <c:pt idx="27">
                  <c:v>2219642.9802781162</c:v>
                </c:pt>
                <c:pt idx="28">
                  <c:v>2219642.9802781162</c:v>
                </c:pt>
                <c:pt idx="29">
                  <c:v>2783303.0312717659</c:v>
                </c:pt>
                <c:pt idx="30">
                  <c:v>2674818.1213336424</c:v>
                </c:pt>
                <c:pt idx="31">
                  <c:v>2681522.2504651169</c:v>
                </c:pt>
                <c:pt idx="32">
                  <c:v>2706590.1881782543</c:v>
                </c:pt>
                <c:pt idx="33">
                  <c:v>3242992.0770617365</c:v>
                </c:pt>
                <c:pt idx="34">
                  <c:v>3242992.0770617365</c:v>
                </c:pt>
                <c:pt idx="35">
                  <c:v>3242992.0770617365</c:v>
                </c:pt>
                <c:pt idx="36">
                  <c:v>3039558.8521981742</c:v>
                </c:pt>
                <c:pt idx="37">
                  <c:v>2851514.8005214892</c:v>
                </c:pt>
                <c:pt idx="38">
                  <c:v>2636040.9837752529</c:v>
                </c:pt>
                <c:pt idx="39">
                  <c:v>2648928.7724433499</c:v>
                </c:pt>
                <c:pt idx="40">
                  <c:v>2643593.763098368</c:v>
                </c:pt>
                <c:pt idx="41">
                  <c:v>2643593.763098368</c:v>
                </c:pt>
                <c:pt idx="42">
                  <c:v>2643593.763098368</c:v>
                </c:pt>
                <c:pt idx="43">
                  <c:v>2677367.1198678194</c:v>
                </c:pt>
                <c:pt idx="44">
                  <c:v>2700056.4466422675</c:v>
                </c:pt>
                <c:pt idx="45">
                  <c:v>2859411.1692717639</c:v>
                </c:pt>
                <c:pt idx="46">
                  <c:v>2836871.7032444957</c:v>
                </c:pt>
                <c:pt idx="47">
                  <c:v>2953570.9587636977</c:v>
                </c:pt>
                <c:pt idx="48">
                  <c:v>2953570.9587636977</c:v>
                </c:pt>
                <c:pt idx="49">
                  <c:v>2953570.9587636977</c:v>
                </c:pt>
                <c:pt idx="50">
                  <c:v>3124479.1891288292</c:v>
                </c:pt>
                <c:pt idx="51">
                  <c:v>3078859.6540008672</c:v>
                </c:pt>
                <c:pt idx="52">
                  <c:v>2933190.795371979</c:v>
                </c:pt>
                <c:pt idx="53">
                  <c:v>2965634.4120858409</c:v>
                </c:pt>
                <c:pt idx="54">
                  <c:v>3021301.4603498061</c:v>
                </c:pt>
                <c:pt idx="55">
                  <c:v>3021301.4603498061</c:v>
                </c:pt>
                <c:pt idx="56">
                  <c:v>3021301.4603498061</c:v>
                </c:pt>
                <c:pt idx="57">
                  <c:v>3021301.4603498061</c:v>
                </c:pt>
                <c:pt idx="58">
                  <c:v>3009479.5426641824</c:v>
                </c:pt>
                <c:pt idx="59">
                  <c:v>2899922.0660663387</c:v>
                </c:pt>
                <c:pt idx="60">
                  <c:v>3011461.0579405241</c:v>
                </c:pt>
                <c:pt idx="61">
                  <c:v>2878955.4351856778</c:v>
                </c:pt>
                <c:pt idx="62">
                  <c:v>2878955.4351856778</c:v>
                </c:pt>
                <c:pt idx="63">
                  <c:v>2878955.4351856778</c:v>
                </c:pt>
                <c:pt idx="64">
                  <c:v>2644212.2530043507</c:v>
                </c:pt>
                <c:pt idx="65">
                  <c:v>2594979.5836446448</c:v>
                </c:pt>
                <c:pt idx="66">
                  <c:v>2413010.7116758316</c:v>
                </c:pt>
                <c:pt idx="67">
                  <c:v>2598141.5263859336</c:v>
                </c:pt>
                <c:pt idx="68">
                  <c:v>2678013.6998319039</c:v>
                </c:pt>
                <c:pt idx="69">
                  <c:v>2678013.6998319039</c:v>
                </c:pt>
                <c:pt idx="70">
                  <c:v>2678013.6998319039</c:v>
                </c:pt>
                <c:pt idx="71">
                  <c:v>1854370.0404964136</c:v>
                </c:pt>
                <c:pt idx="72">
                  <c:v>3793135.2831316604</c:v>
                </c:pt>
                <c:pt idx="73">
                  <c:v>2882535.6966953008</c:v>
                </c:pt>
                <c:pt idx="74">
                  <c:v>2691366.9878465612</c:v>
                </c:pt>
                <c:pt idx="75">
                  <c:v>2587936.0162351551</c:v>
                </c:pt>
                <c:pt idx="76">
                  <c:v>2587936.0162351551</c:v>
                </c:pt>
                <c:pt idx="77">
                  <c:v>2587936.0162351551</c:v>
                </c:pt>
                <c:pt idx="78">
                  <c:v>2673369.2685117987</c:v>
                </c:pt>
                <c:pt idx="79">
                  <c:v>2661431.8933514631</c:v>
                </c:pt>
                <c:pt idx="80">
                  <c:v>2898268.8074827194</c:v>
                </c:pt>
                <c:pt idx="81">
                  <c:v>2921294.1615844639</c:v>
                </c:pt>
                <c:pt idx="82">
                  <c:v>2923870.0702320598</c:v>
                </c:pt>
                <c:pt idx="83">
                  <c:v>2923870.0702320598</c:v>
                </c:pt>
                <c:pt idx="84">
                  <c:v>2923870.0702320598</c:v>
                </c:pt>
                <c:pt idx="85">
                  <c:v>2938124.2507460881</c:v>
                </c:pt>
                <c:pt idx="86">
                  <c:v>3062275.7065584697</c:v>
                </c:pt>
                <c:pt idx="87">
                  <c:v>3054797.2019386957</c:v>
                </c:pt>
                <c:pt idx="88">
                  <c:v>3060725.8512594327</c:v>
                </c:pt>
                <c:pt idx="89">
                  <c:v>3294494.7473895592</c:v>
                </c:pt>
                <c:pt idx="90">
                  <c:v>3294494.7473895592</c:v>
                </c:pt>
                <c:pt idx="91">
                  <c:v>3294494.7473895592</c:v>
                </c:pt>
                <c:pt idx="92">
                  <c:v>2959010.3048820063</c:v>
                </c:pt>
                <c:pt idx="93">
                  <c:v>2940784.8452432561</c:v>
                </c:pt>
                <c:pt idx="94">
                  <c:v>3249979.1400768883</c:v>
                </c:pt>
                <c:pt idx="95">
                  <c:v>3337690.4264078736</c:v>
                </c:pt>
                <c:pt idx="96">
                  <c:v>3082035.8365061409</c:v>
                </c:pt>
                <c:pt idx="97">
                  <c:v>3082035.8365061409</c:v>
                </c:pt>
                <c:pt idx="98">
                  <c:v>3082035.8365061409</c:v>
                </c:pt>
                <c:pt idx="99">
                  <c:v>3111434.9196671247</c:v>
                </c:pt>
                <c:pt idx="100">
                  <c:v>3087630.7981143645</c:v>
                </c:pt>
                <c:pt idx="101">
                  <c:v>3085389.8825991978</c:v>
                </c:pt>
                <c:pt idx="102">
                  <c:v>3105790.2053602012</c:v>
                </c:pt>
                <c:pt idx="103">
                  <c:v>3082266.2147428812</c:v>
                </c:pt>
                <c:pt idx="104">
                  <c:v>3082266.2147428812</c:v>
                </c:pt>
                <c:pt idx="105">
                  <c:v>3082266.2147428812</c:v>
                </c:pt>
                <c:pt idx="106">
                  <c:v>3072456.0628467235</c:v>
                </c:pt>
                <c:pt idx="107">
                  <c:v>3083110.5964883235</c:v>
                </c:pt>
                <c:pt idx="108">
                  <c:v>3101724.9808446914</c:v>
                </c:pt>
                <c:pt idx="109">
                  <c:v>3091724.7867419305</c:v>
                </c:pt>
                <c:pt idx="110">
                  <c:v>3046593.2778783557</c:v>
                </c:pt>
                <c:pt idx="111">
                  <c:v>3046593.2778783557</c:v>
                </c:pt>
                <c:pt idx="112">
                  <c:v>3046593.2778783557</c:v>
                </c:pt>
                <c:pt idx="113">
                  <c:v>3050383.7931693154</c:v>
                </c:pt>
                <c:pt idx="114">
                  <c:v>3040515.394031188</c:v>
                </c:pt>
                <c:pt idx="115">
                  <c:v>3051642.8553396161</c:v>
                </c:pt>
                <c:pt idx="116">
                  <c:v>3042562.6327546095</c:v>
                </c:pt>
                <c:pt idx="117">
                  <c:v>3014419.496727393</c:v>
                </c:pt>
                <c:pt idx="118">
                  <c:v>3014419.496727393</c:v>
                </c:pt>
                <c:pt idx="119">
                  <c:v>3014419.496727393</c:v>
                </c:pt>
                <c:pt idx="120">
                  <c:v>2963088.4754048395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83-4BB5-AA53-4B669E0E15E7}"/>
            </c:ext>
          </c:extLst>
        </c:ser>
        <c:ser>
          <c:idx val="1"/>
          <c:order val="1"/>
          <c:tx>
            <c:strRef>
              <c:f>'Data for Write Up'!$AL$4</c:f>
              <c:strCache>
                <c:ptCount val="1"/>
                <c:pt idx="0">
                  <c:v>Volume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'Days Before Start Data'!$O$4:$O$174</c15:sqref>
                  </c15:fullRef>
                </c:ext>
              </c:extLst>
              <c:f>'Days Before Start Data'!$O$5:$O$174</c:f>
              <c:numCache>
                <c:formatCode>_(* #,##0_);_(* \(#,##0\);_(* "-"??_);_(@_)</c:formatCode>
                <c:ptCount val="170"/>
                <c:pt idx="0">
                  <c:v>50</c:v>
                </c:pt>
                <c:pt idx="1">
                  <c:v>49</c:v>
                </c:pt>
                <c:pt idx="2">
                  <c:v>48</c:v>
                </c:pt>
                <c:pt idx="3">
                  <c:v>47</c:v>
                </c:pt>
                <c:pt idx="4">
                  <c:v>46</c:v>
                </c:pt>
                <c:pt idx="5">
                  <c:v>45</c:v>
                </c:pt>
                <c:pt idx="6">
                  <c:v>44</c:v>
                </c:pt>
                <c:pt idx="7">
                  <c:v>43</c:v>
                </c:pt>
                <c:pt idx="8">
                  <c:v>42</c:v>
                </c:pt>
                <c:pt idx="9">
                  <c:v>41</c:v>
                </c:pt>
                <c:pt idx="10">
                  <c:v>40</c:v>
                </c:pt>
                <c:pt idx="11">
                  <c:v>39</c:v>
                </c:pt>
                <c:pt idx="12">
                  <c:v>38</c:v>
                </c:pt>
                <c:pt idx="13">
                  <c:v>37</c:v>
                </c:pt>
                <c:pt idx="14">
                  <c:v>36</c:v>
                </c:pt>
                <c:pt idx="15">
                  <c:v>35</c:v>
                </c:pt>
                <c:pt idx="16">
                  <c:v>34</c:v>
                </c:pt>
                <c:pt idx="17">
                  <c:v>33</c:v>
                </c:pt>
                <c:pt idx="18">
                  <c:v>32</c:v>
                </c:pt>
                <c:pt idx="19">
                  <c:v>31</c:v>
                </c:pt>
                <c:pt idx="20">
                  <c:v>30</c:v>
                </c:pt>
                <c:pt idx="21">
                  <c:v>29</c:v>
                </c:pt>
                <c:pt idx="22">
                  <c:v>28</c:v>
                </c:pt>
                <c:pt idx="23">
                  <c:v>27</c:v>
                </c:pt>
                <c:pt idx="24">
                  <c:v>26</c:v>
                </c:pt>
                <c:pt idx="25">
                  <c:v>25</c:v>
                </c:pt>
                <c:pt idx="26">
                  <c:v>24</c:v>
                </c:pt>
                <c:pt idx="27">
                  <c:v>23</c:v>
                </c:pt>
                <c:pt idx="28">
                  <c:v>22</c:v>
                </c:pt>
                <c:pt idx="29">
                  <c:v>21</c:v>
                </c:pt>
                <c:pt idx="30">
                  <c:v>20</c:v>
                </c:pt>
                <c:pt idx="31">
                  <c:v>19</c:v>
                </c:pt>
                <c:pt idx="32">
                  <c:v>18</c:v>
                </c:pt>
                <c:pt idx="33">
                  <c:v>17</c:v>
                </c:pt>
                <c:pt idx="34">
                  <c:v>16</c:v>
                </c:pt>
                <c:pt idx="35">
                  <c:v>15</c:v>
                </c:pt>
                <c:pt idx="36">
                  <c:v>14</c:v>
                </c:pt>
                <c:pt idx="37">
                  <c:v>13</c:v>
                </c:pt>
                <c:pt idx="38">
                  <c:v>12</c:v>
                </c:pt>
                <c:pt idx="39">
                  <c:v>11</c:v>
                </c:pt>
                <c:pt idx="40">
                  <c:v>10</c:v>
                </c:pt>
                <c:pt idx="41">
                  <c:v>9</c:v>
                </c:pt>
                <c:pt idx="42">
                  <c:v>8</c:v>
                </c:pt>
                <c:pt idx="43">
                  <c:v>7</c:v>
                </c:pt>
                <c:pt idx="44">
                  <c:v>6</c:v>
                </c:pt>
                <c:pt idx="45">
                  <c:v>5</c:v>
                </c:pt>
                <c:pt idx="46">
                  <c:v>4</c:v>
                </c:pt>
                <c:pt idx="47">
                  <c:v>3</c:v>
                </c:pt>
                <c:pt idx="48">
                  <c:v>2</c:v>
                </c:pt>
                <c:pt idx="49">
                  <c:v>1</c:v>
                </c:pt>
                <c:pt idx="50">
                  <c:v>0</c:v>
                </c:pt>
                <c:pt idx="51">
                  <c:v>-1</c:v>
                </c:pt>
                <c:pt idx="52">
                  <c:v>-2</c:v>
                </c:pt>
                <c:pt idx="53">
                  <c:v>-3</c:v>
                </c:pt>
                <c:pt idx="54">
                  <c:v>-4</c:v>
                </c:pt>
                <c:pt idx="55">
                  <c:v>-5</c:v>
                </c:pt>
                <c:pt idx="56">
                  <c:v>-6</c:v>
                </c:pt>
                <c:pt idx="57">
                  <c:v>-7</c:v>
                </c:pt>
                <c:pt idx="58">
                  <c:v>-8</c:v>
                </c:pt>
                <c:pt idx="59">
                  <c:v>-9</c:v>
                </c:pt>
                <c:pt idx="60">
                  <c:v>-10</c:v>
                </c:pt>
                <c:pt idx="61">
                  <c:v>-11</c:v>
                </c:pt>
                <c:pt idx="62">
                  <c:v>-12</c:v>
                </c:pt>
                <c:pt idx="63">
                  <c:v>-13</c:v>
                </c:pt>
                <c:pt idx="64">
                  <c:v>-14</c:v>
                </c:pt>
                <c:pt idx="65">
                  <c:v>-15</c:v>
                </c:pt>
                <c:pt idx="66">
                  <c:v>-16</c:v>
                </c:pt>
                <c:pt idx="67">
                  <c:v>-17</c:v>
                </c:pt>
                <c:pt idx="68">
                  <c:v>-18</c:v>
                </c:pt>
                <c:pt idx="69">
                  <c:v>-19</c:v>
                </c:pt>
                <c:pt idx="70">
                  <c:v>-20</c:v>
                </c:pt>
                <c:pt idx="71">
                  <c:v>-21</c:v>
                </c:pt>
                <c:pt idx="72">
                  <c:v>-22</c:v>
                </c:pt>
                <c:pt idx="73">
                  <c:v>-23</c:v>
                </c:pt>
                <c:pt idx="74">
                  <c:v>-24</c:v>
                </c:pt>
                <c:pt idx="75">
                  <c:v>-25</c:v>
                </c:pt>
                <c:pt idx="76">
                  <c:v>-26</c:v>
                </c:pt>
                <c:pt idx="77">
                  <c:v>-27</c:v>
                </c:pt>
                <c:pt idx="78">
                  <c:v>-28</c:v>
                </c:pt>
                <c:pt idx="79">
                  <c:v>-29</c:v>
                </c:pt>
                <c:pt idx="80">
                  <c:v>-30</c:v>
                </c:pt>
                <c:pt idx="81">
                  <c:v>-31</c:v>
                </c:pt>
                <c:pt idx="82">
                  <c:v>-32</c:v>
                </c:pt>
                <c:pt idx="83">
                  <c:v>-33</c:v>
                </c:pt>
                <c:pt idx="84">
                  <c:v>-34</c:v>
                </c:pt>
                <c:pt idx="85">
                  <c:v>-35</c:v>
                </c:pt>
                <c:pt idx="86">
                  <c:v>-36</c:v>
                </c:pt>
                <c:pt idx="87">
                  <c:v>-37</c:v>
                </c:pt>
                <c:pt idx="88">
                  <c:v>-38</c:v>
                </c:pt>
                <c:pt idx="89">
                  <c:v>-39</c:v>
                </c:pt>
                <c:pt idx="90">
                  <c:v>-40</c:v>
                </c:pt>
                <c:pt idx="91">
                  <c:v>-41</c:v>
                </c:pt>
                <c:pt idx="92">
                  <c:v>-42</c:v>
                </c:pt>
                <c:pt idx="93">
                  <c:v>-43</c:v>
                </c:pt>
                <c:pt idx="94">
                  <c:v>-44</c:v>
                </c:pt>
                <c:pt idx="95">
                  <c:v>-45</c:v>
                </c:pt>
                <c:pt idx="96">
                  <c:v>-46</c:v>
                </c:pt>
                <c:pt idx="97">
                  <c:v>-47</c:v>
                </c:pt>
                <c:pt idx="98">
                  <c:v>-48</c:v>
                </c:pt>
                <c:pt idx="99">
                  <c:v>-49</c:v>
                </c:pt>
                <c:pt idx="100">
                  <c:v>-50</c:v>
                </c:pt>
                <c:pt idx="101">
                  <c:v>-51</c:v>
                </c:pt>
                <c:pt idx="102">
                  <c:v>-52</c:v>
                </c:pt>
                <c:pt idx="103">
                  <c:v>-53</c:v>
                </c:pt>
                <c:pt idx="104">
                  <c:v>-54</c:v>
                </c:pt>
                <c:pt idx="105">
                  <c:v>-55</c:v>
                </c:pt>
                <c:pt idx="106">
                  <c:v>-56</c:v>
                </c:pt>
                <c:pt idx="107">
                  <c:v>-57</c:v>
                </c:pt>
                <c:pt idx="108">
                  <c:v>-58</c:v>
                </c:pt>
                <c:pt idx="109">
                  <c:v>-59</c:v>
                </c:pt>
                <c:pt idx="110">
                  <c:v>-60</c:v>
                </c:pt>
                <c:pt idx="111">
                  <c:v>-61</c:v>
                </c:pt>
                <c:pt idx="112">
                  <c:v>-62</c:v>
                </c:pt>
                <c:pt idx="113">
                  <c:v>-63</c:v>
                </c:pt>
                <c:pt idx="114">
                  <c:v>-64</c:v>
                </c:pt>
                <c:pt idx="115">
                  <c:v>-65</c:v>
                </c:pt>
                <c:pt idx="116">
                  <c:v>-66</c:v>
                </c:pt>
                <c:pt idx="117">
                  <c:v>-67</c:v>
                </c:pt>
                <c:pt idx="118">
                  <c:v>-68</c:v>
                </c:pt>
                <c:pt idx="119">
                  <c:v>-69</c:v>
                </c:pt>
                <c:pt idx="120">
                  <c:v>-70</c:v>
                </c:pt>
                <c:pt idx="121">
                  <c:v>-71</c:v>
                </c:pt>
                <c:pt idx="122">
                  <c:v>-72</c:v>
                </c:pt>
                <c:pt idx="123">
                  <c:v>-73</c:v>
                </c:pt>
                <c:pt idx="124">
                  <c:v>-74</c:v>
                </c:pt>
                <c:pt idx="125">
                  <c:v>-75</c:v>
                </c:pt>
                <c:pt idx="126">
                  <c:v>-76</c:v>
                </c:pt>
                <c:pt idx="127">
                  <c:v>-77</c:v>
                </c:pt>
                <c:pt idx="128">
                  <c:v>-78</c:v>
                </c:pt>
                <c:pt idx="129">
                  <c:v>-79</c:v>
                </c:pt>
                <c:pt idx="130">
                  <c:v>-80</c:v>
                </c:pt>
                <c:pt idx="131">
                  <c:v>-81</c:v>
                </c:pt>
                <c:pt idx="132">
                  <c:v>-82</c:v>
                </c:pt>
                <c:pt idx="133">
                  <c:v>-83</c:v>
                </c:pt>
                <c:pt idx="134">
                  <c:v>-84</c:v>
                </c:pt>
                <c:pt idx="135">
                  <c:v>-85</c:v>
                </c:pt>
                <c:pt idx="136">
                  <c:v>-86</c:v>
                </c:pt>
                <c:pt idx="137">
                  <c:v>-87</c:v>
                </c:pt>
                <c:pt idx="138">
                  <c:v>-88</c:v>
                </c:pt>
                <c:pt idx="139">
                  <c:v>-89</c:v>
                </c:pt>
                <c:pt idx="140">
                  <c:v>-90</c:v>
                </c:pt>
                <c:pt idx="141">
                  <c:v>-91</c:v>
                </c:pt>
                <c:pt idx="142">
                  <c:v>-92</c:v>
                </c:pt>
                <c:pt idx="143">
                  <c:v>-93</c:v>
                </c:pt>
                <c:pt idx="144">
                  <c:v>-94</c:v>
                </c:pt>
                <c:pt idx="145">
                  <c:v>-95</c:v>
                </c:pt>
                <c:pt idx="146">
                  <c:v>-96</c:v>
                </c:pt>
                <c:pt idx="147">
                  <c:v>-97</c:v>
                </c:pt>
                <c:pt idx="148">
                  <c:v>-98</c:v>
                </c:pt>
                <c:pt idx="149">
                  <c:v>-99</c:v>
                </c:pt>
                <c:pt idx="150">
                  <c:v>-100</c:v>
                </c:pt>
                <c:pt idx="151">
                  <c:v>-101</c:v>
                </c:pt>
                <c:pt idx="152">
                  <c:v>-102</c:v>
                </c:pt>
                <c:pt idx="153">
                  <c:v>-103</c:v>
                </c:pt>
                <c:pt idx="154">
                  <c:v>-104</c:v>
                </c:pt>
                <c:pt idx="155">
                  <c:v>-105</c:v>
                </c:pt>
                <c:pt idx="156">
                  <c:v>-106</c:v>
                </c:pt>
                <c:pt idx="157">
                  <c:v>-107</c:v>
                </c:pt>
                <c:pt idx="158">
                  <c:v>-109</c:v>
                </c:pt>
                <c:pt idx="159">
                  <c:v>-110</c:v>
                </c:pt>
                <c:pt idx="160">
                  <c:v>-111</c:v>
                </c:pt>
                <c:pt idx="161">
                  <c:v>-112</c:v>
                </c:pt>
                <c:pt idx="162">
                  <c:v>-113</c:v>
                </c:pt>
                <c:pt idx="163">
                  <c:v>-114</c:v>
                </c:pt>
                <c:pt idx="164">
                  <c:v>-115</c:v>
                </c:pt>
                <c:pt idx="165">
                  <c:v>-116</c:v>
                </c:pt>
                <c:pt idx="166">
                  <c:v>-117</c:v>
                </c:pt>
                <c:pt idx="167">
                  <c:v>-118</c:v>
                </c:pt>
                <c:pt idx="168">
                  <c:v>-119</c:v>
                </c:pt>
                <c:pt idx="169">
                  <c:v>-120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 for Write Up'!$AL$5:$AL$126</c15:sqref>
                  </c15:fullRef>
                </c:ext>
              </c:extLst>
              <c:f>'Data for Write Up'!$AL$6:$AL$126</c:f>
              <c:numCache>
                <c:formatCode>_("$"* #,##0_);_("$"* \(#,##0\);_("$"* "-"??_);_(@_)</c:formatCode>
                <c:ptCount val="121"/>
                <c:pt idx="7">
                  <c:v>415125.96287386102</c:v>
                </c:pt>
                <c:pt idx="8">
                  <c:v>164224.11496425347</c:v>
                </c:pt>
                <c:pt idx="9">
                  <c:v>1957002.4142906654</c:v>
                </c:pt>
                <c:pt idx="10">
                  <c:v>1819392.7715496609</c:v>
                </c:pt>
                <c:pt idx="11">
                  <c:v>1696834.197093342</c:v>
                </c:pt>
                <c:pt idx="12">
                  <c:v>1672739.6456656046</c:v>
                </c:pt>
                <c:pt idx="13">
                  <c:v>1672739.6456656046</c:v>
                </c:pt>
                <c:pt idx="14">
                  <c:v>1672739.6456656046</c:v>
                </c:pt>
                <c:pt idx="15">
                  <c:v>1696088.8379317545</c:v>
                </c:pt>
                <c:pt idx="16">
                  <c:v>1661410.3528473738</c:v>
                </c:pt>
                <c:pt idx="17">
                  <c:v>1585727.6135054138</c:v>
                </c:pt>
                <c:pt idx="18">
                  <c:v>1601397.8868519836</c:v>
                </c:pt>
                <c:pt idx="19">
                  <c:v>1681749.0205462037</c:v>
                </c:pt>
                <c:pt idx="20">
                  <c:v>1681749.0205462037</c:v>
                </c:pt>
                <c:pt idx="21">
                  <c:v>1681749.0205462037</c:v>
                </c:pt>
                <c:pt idx="22">
                  <c:v>1702660.7605513737</c:v>
                </c:pt>
                <c:pt idx="23">
                  <c:v>1374867.2503894358</c:v>
                </c:pt>
                <c:pt idx="24">
                  <c:v>1538476.8747200088</c:v>
                </c:pt>
                <c:pt idx="25">
                  <c:v>1637067.6154507864</c:v>
                </c:pt>
                <c:pt idx="26">
                  <c:v>1417923.6797218805</c:v>
                </c:pt>
                <c:pt idx="27">
                  <c:v>1417923.6797218805</c:v>
                </c:pt>
                <c:pt idx="28">
                  <c:v>1417923.6797218805</c:v>
                </c:pt>
                <c:pt idx="29">
                  <c:v>966837.8287282259</c:v>
                </c:pt>
                <c:pt idx="30">
                  <c:v>1088563.6186663525</c:v>
                </c:pt>
                <c:pt idx="31">
                  <c:v>1138609.3695348804</c:v>
                </c:pt>
                <c:pt idx="32">
                  <c:v>1098998.1918217409</c:v>
                </c:pt>
                <c:pt idx="33">
                  <c:v>1048358.5029382615</c:v>
                </c:pt>
                <c:pt idx="34">
                  <c:v>1048358.5029382615</c:v>
                </c:pt>
                <c:pt idx="35">
                  <c:v>1048358.5029382615</c:v>
                </c:pt>
                <c:pt idx="36">
                  <c:v>1185919.1878018323</c:v>
                </c:pt>
                <c:pt idx="37">
                  <c:v>1135068.3894785084</c:v>
                </c:pt>
                <c:pt idx="38">
                  <c:v>1378583.4562247519</c:v>
                </c:pt>
                <c:pt idx="39">
                  <c:v>1408859.4775566503</c:v>
                </c:pt>
                <c:pt idx="40">
                  <c:v>1386586.0169016332</c:v>
                </c:pt>
                <c:pt idx="41">
                  <c:v>1386586.0169016332</c:v>
                </c:pt>
                <c:pt idx="42">
                  <c:v>1386586.0169016332</c:v>
                </c:pt>
                <c:pt idx="43">
                  <c:v>1436558.7001321812</c:v>
                </c:pt>
                <c:pt idx="44">
                  <c:v>1253771.8833577309</c:v>
                </c:pt>
                <c:pt idx="45">
                  <c:v>1136120.5307282391</c:v>
                </c:pt>
                <c:pt idx="46">
                  <c:v>1149475.4467555026</c:v>
                </c:pt>
                <c:pt idx="47">
                  <c:v>1042179.0312362968</c:v>
                </c:pt>
                <c:pt idx="48">
                  <c:v>1042179.0312362968</c:v>
                </c:pt>
                <c:pt idx="49">
                  <c:v>1042179.0312362968</c:v>
                </c:pt>
                <c:pt idx="50">
                  <c:v>835345.31087117095</c:v>
                </c:pt>
                <c:pt idx="51">
                  <c:v>655839.00599913672</c:v>
                </c:pt>
                <c:pt idx="52">
                  <c:v>655416.73462802242</c:v>
                </c:pt>
                <c:pt idx="53">
                  <c:v>812877.36791416013</c:v>
                </c:pt>
                <c:pt idx="54">
                  <c:v>853312.24965018732</c:v>
                </c:pt>
                <c:pt idx="55">
                  <c:v>853312.24965018732</c:v>
                </c:pt>
                <c:pt idx="56">
                  <c:v>853312.24965018732</c:v>
                </c:pt>
                <c:pt idx="57">
                  <c:v>853312.24965018732</c:v>
                </c:pt>
                <c:pt idx="58">
                  <c:v>788076.1673358113</c:v>
                </c:pt>
                <c:pt idx="59">
                  <c:v>758214.23393366567</c:v>
                </c:pt>
                <c:pt idx="60">
                  <c:v>857135.86205947772</c:v>
                </c:pt>
                <c:pt idx="61">
                  <c:v>952829.88481432234</c:v>
                </c:pt>
                <c:pt idx="62">
                  <c:v>952829.88481432234</c:v>
                </c:pt>
                <c:pt idx="63">
                  <c:v>952829.88481432234</c:v>
                </c:pt>
                <c:pt idx="64">
                  <c:v>1060455.9069956455</c:v>
                </c:pt>
                <c:pt idx="65">
                  <c:v>1202842.6463553591</c:v>
                </c:pt>
                <c:pt idx="66">
                  <c:v>1284166.1183241666</c:v>
                </c:pt>
                <c:pt idx="67">
                  <c:v>1242666.2836140688</c:v>
                </c:pt>
                <c:pt idx="68">
                  <c:v>1209939.510168097</c:v>
                </c:pt>
                <c:pt idx="69">
                  <c:v>1209939.510168097</c:v>
                </c:pt>
                <c:pt idx="70">
                  <c:v>1209939.510168097</c:v>
                </c:pt>
                <c:pt idx="71">
                  <c:v>1399376.3195035858</c:v>
                </c:pt>
                <c:pt idx="72">
                  <c:v>99462.996868333226</c:v>
                </c:pt>
                <c:pt idx="73">
                  <c:v>1742277.8233047025</c:v>
                </c:pt>
                <c:pt idx="74">
                  <c:v>1377893.1221534384</c:v>
                </c:pt>
                <c:pt idx="75">
                  <c:v>1513120.4337648479</c:v>
                </c:pt>
                <c:pt idx="76">
                  <c:v>1513120.4337648479</c:v>
                </c:pt>
                <c:pt idx="77">
                  <c:v>1513120.4337648479</c:v>
                </c:pt>
                <c:pt idx="78">
                  <c:v>1472099.1814882045</c:v>
                </c:pt>
                <c:pt idx="79">
                  <c:v>1518750.5566485398</c:v>
                </c:pt>
                <c:pt idx="80">
                  <c:v>1265490.9525172787</c:v>
                </c:pt>
                <c:pt idx="81">
                  <c:v>1199009.7284155365</c:v>
                </c:pt>
                <c:pt idx="82">
                  <c:v>1239472.6197679378</c:v>
                </c:pt>
                <c:pt idx="83">
                  <c:v>1239472.6197679378</c:v>
                </c:pt>
                <c:pt idx="84">
                  <c:v>1239472.6197679378</c:v>
                </c:pt>
                <c:pt idx="85">
                  <c:v>1222758.1992539072</c:v>
                </c:pt>
                <c:pt idx="86">
                  <c:v>1138014.9734415303</c:v>
                </c:pt>
                <c:pt idx="87">
                  <c:v>1150403.7880613063</c:v>
                </c:pt>
                <c:pt idx="88">
                  <c:v>1158379.4187405705</c:v>
                </c:pt>
                <c:pt idx="89">
                  <c:v>1496337.7026104366</c:v>
                </c:pt>
                <c:pt idx="90">
                  <c:v>1496337.7026104366</c:v>
                </c:pt>
                <c:pt idx="91">
                  <c:v>1496337.7026104366</c:v>
                </c:pt>
                <c:pt idx="92">
                  <c:v>1495069.1451179895</c:v>
                </c:pt>
                <c:pt idx="93">
                  <c:v>1492702.474756744</c:v>
                </c:pt>
                <c:pt idx="94">
                  <c:v>1493901.179923112</c:v>
                </c:pt>
                <c:pt idx="95">
                  <c:v>1397211.6335921213</c:v>
                </c:pt>
                <c:pt idx="96">
                  <c:v>1410170.9034938614</c:v>
                </c:pt>
                <c:pt idx="97">
                  <c:v>1410170.9034938614</c:v>
                </c:pt>
                <c:pt idx="98">
                  <c:v>1410170.9034938614</c:v>
                </c:pt>
                <c:pt idx="99">
                  <c:v>1393671.760332875</c:v>
                </c:pt>
                <c:pt idx="100">
                  <c:v>1414484.8218856403</c:v>
                </c:pt>
                <c:pt idx="101">
                  <c:v>1438840.9174008069</c:v>
                </c:pt>
                <c:pt idx="102">
                  <c:v>1445475.7346397964</c:v>
                </c:pt>
                <c:pt idx="103">
                  <c:v>1470677.3452571214</c:v>
                </c:pt>
                <c:pt idx="104">
                  <c:v>1470677.3452571214</c:v>
                </c:pt>
                <c:pt idx="105">
                  <c:v>1470677.3452571214</c:v>
                </c:pt>
                <c:pt idx="106">
                  <c:v>1462452.2371532735</c:v>
                </c:pt>
                <c:pt idx="107">
                  <c:v>1449982.2035116735</c:v>
                </c:pt>
                <c:pt idx="108">
                  <c:v>1437296.109155305</c:v>
                </c:pt>
                <c:pt idx="109">
                  <c:v>1425559.6032580703</c:v>
                </c:pt>
                <c:pt idx="110">
                  <c:v>1446924.5621216479</c:v>
                </c:pt>
                <c:pt idx="111">
                  <c:v>1446924.5621216479</c:v>
                </c:pt>
                <c:pt idx="112">
                  <c:v>1446924.5621216479</c:v>
                </c:pt>
                <c:pt idx="113">
                  <c:v>1434483.1568306801</c:v>
                </c:pt>
                <c:pt idx="114">
                  <c:v>1440208.105968812</c:v>
                </c:pt>
                <c:pt idx="115">
                  <c:v>1444524.5846603815</c:v>
                </c:pt>
                <c:pt idx="116">
                  <c:v>1453079.7672453891</c:v>
                </c:pt>
                <c:pt idx="117">
                  <c:v>1383439.1632726109</c:v>
                </c:pt>
                <c:pt idx="118">
                  <c:v>1383439.1632726109</c:v>
                </c:pt>
                <c:pt idx="119">
                  <c:v>1383439.1632726109</c:v>
                </c:pt>
                <c:pt idx="120">
                  <c:v>1384937.0345951656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83-4BB5-AA53-4B669E0E1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5941743"/>
        <c:axId val="2125936751"/>
      </c:areaChart>
      <c:catAx>
        <c:axId val="2125941743"/>
        <c:scaling>
          <c:orientation val="minMax"/>
        </c:scaling>
        <c:delete val="0"/>
        <c:axPos val="b"/>
        <c:numFmt formatCode="_(* #,##0_);_(* \(#,##0\);_(* &quot;-&quot;_);_(@_)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5936751"/>
        <c:crosses val="autoZero"/>
        <c:auto val="1"/>
        <c:lblAlgn val="ctr"/>
        <c:lblOffset val="100"/>
        <c:noMultiLvlLbl val="0"/>
      </c:catAx>
      <c:valAx>
        <c:axId val="2125936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_);_(&quot;$&quot;* \(#,##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594174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2023 Number and % of Students Paid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6"/>
          <c:order val="5"/>
          <c:tx>
            <c:strRef>
              <c:f>'Fall 2023 Data'!$J$1</c:f>
              <c:strCache>
                <c:ptCount val="1"/>
                <c:pt idx="0">
                  <c:v>TOTAL_STUDENTS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'Fall 2023 Data'!$A$2:$A$83</c:f>
              <c:numCache>
                <c:formatCode>m/d/yyyy</c:formatCode>
                <c:ptCount val="82"/>
                <c:pt idx="0">
                  <c:v>45123</c:v>
                </c:pt>
                <c:pt idx="1">
                  <c:v>45125</c:v>
                </c:pt>
                <c:pt idx="2">
                  <c:v>45126</c:v>
                </c:pt>
                <c:pt idx="3">
                  <c:v>45127</c:v>
                </c:pt>
                <c:pt idx="4">
                  <c:v>45128</c:v>
                </c:pt>
                <c:pt idx="5">
                  <c:v>45131</c:v>
                </c:pt>
                <c:pt idx="6">
                  <c:v>45132</c:v>
                </c:pt>
                <c:pt idx="7">
                  <c:v>45133</c:v>
                </c:pt>
                <c:pt idx="8">
                  <c:v>45134</c:v>
                </c:pt>
                <c:pt idx="9">
                  <c:v>45135</c:v>
                </c:pt>
                <c:pt idx="10">
                  <c:v>45138</c:v>
                </c:pt>
                <c:pt idx="11">
                  <c:v>45139</c:v>
                </c:pt>
                <c:pt idx="12">
                  <c:v>45140</c:v>
                </c:pt>
                <c:pt idx="13">
                  <c:v>45141</c:v>
                </c:pt>
                <c:pt idx="14">
                  <c:v>45142</c:v>
                </c:pt>
                <c:pt idx="15">
                  <c:v>45145</c:v>
                </c:pt>
                <c:pt idx="16">
                  <c:v>45146</c:v>
                </c:pt>
                <c:pt idx="17">
                  <c:v>45147</c:v>
                </c:pt>
                <c:pt idx="18">
                  <c:v>45148</c:v>
                </c:pt>
                <c:pt idx="19">
                  <c:v>45149</c:v>
                </c:pt>
                <c:pt idx="20">
                  <c:v>45152</c:v>
                </c:pt>
                <c:pt idx="21">
                  <c:v>45153</c:v>
                </c:pt>
                <c:pt idx="22">
                  <c:v>45154</c:v>
                </c:pt>
                <c:pt idx="23">
                  <c:v>45155</c:v>
                </c:pt>
                <c:pt idx="24">
                  <c:v>45156</c:v>
                </c:pt>
                <c:pt idx="25">
                  <c:v>45159</c:v>
                </c:pt>
                <c:pt idx="26">
                  <c:v>45160</c:v>
                </c:pt>
                <c:pt idx="27">
                  <c:v>45161</c:v>
                </c:pt>
                <c:pt idx="28">
                  <c:v>45162</c:v>
                </c:pt>
                <c:pt idx="29">
                  <c:v>45163</c:v>
                </c:pt>
                <c:pt idx="30">
                  <c:v>45166</c:v>
                </c:pt>
                <c:pt idx="31">
                  <c:v>45167</c:v>
                </c:pt>
                <c:pt idx="32">
                  <c:v>45168</c:v>
                </c:pt>
                <c:pt idx="33">
                  <c:v>45169</c:v>
                </c:pt>
                <c:pt idx="34">
                  <c:v>45170</c:v>
                </c:pt>
                <c:pt idx="35">
                  <c:v>45174</c:v>
                </c:pt>
                <c:pt idx="36">
                  <c:v>45175</c:v>
                </c:pt>
                <c:pt idx="37">
                  <c:v>45176</c:v>
                </c:pt>
                <c:pt idx="38">
                  <c:v>45177</c:v>
                </c:pt>
                <c:pt idx="39">
                  <c:v>45180</c:v>
                </c:pt>
                <c:pt idx="40">
                  <c:v>45181</c:v>
                </c:pt>
                <c:pt idx="41">
                  <c:v>45182</c:v>
                </c:pt>
                <c:pt idx="42">
                  <c:v>45183</c:v>
                </c:pt>
                <c:pt idx="43">
                  <c:v>45184</c:v>
                </c:pt>
                <c:pt idx="44">
                  <c:v>45187</c:v>
                </c:pt>
                <c:pt idx="45">
                  <c:v>45188</c:v>
                </c:pt>
                <c:pt idx="46">
                  <c:v>45189</c:v>
                </c:pt>
                <c:pt idx="47">
                  <c:v>45190</c:v>
                </c:pt>
                <c:pt idx="48">
                  <c:v>45191</c:v>
                </c:pt>
                <c:pt idx="49">
                  <c:v>45194</c:v>
                </c:pt>
                <c:pt idx="50">
                  <c:v>45195</c:v>
                </c:pt>
                <c:pt idx="51">
                  <c:v>45196</c:v>
                </c:pt>
                <c:pt idx="52">
                  <c:v>45197</c:v>
                </c:pt>
                <c:pt idx="53">
                  <c:v>45198</c:v>
                </c:pt>
                <c:pt idx="54">
                  <c:v>45201</c:v>
                </c:pt>
                <c:pt idx="55">
                  <c:v>45202</c:v>
                </c:pt>
                <c:pt idx="56">
                  <c:v>45203</c:v>
                </c:pt>
                <c:pt idx="57">
                  <c:v>45204</c:v>
                </c:pt>
                <c:pt idx="58">
                  <c:v>45205</c:v>
                </c:pt>
                <c:pt idx="59">
                  <c:v>45208</c:v>
                </c:pt>
                <c:pt idx="60">
                  <c:v>45209</c:v>
                </c:pt>
                <c:pt idx="61">
                  <c:v>45210</c:v>
                </c:pt>
                <c:pt idx="62">
                  <c:v>45211</c:v>
                </c:pt>
                <c:pt idx="63">
                  <c:v>45212</c:v>
                </c:pt>
                <c:pt idx="64">
                  <c:v>45215</c:v>
                </c:pt>
                <c:pt idx="65">
                  <c:v>45216</c:v>
                </c:pt>
                <c:pt idx="66">
                  <c:v>45217</c:v>
                </c:pt>
                <c:pt idx="67">
                  <c:v>45218</c:v>
                </c:pt>
                <c:pt idx="68">
                  <c:v>45219</c:v>
                </c:pt>
                <c:pt idx="69">
                  <c:v>45222</c:v>
                </c:pt>
                <c:pt idx="70">
                  <c:v>45223</c:v>
                </c:pt>
                <c:pt idx="71">
                  <c:v>45224</c:v>
                </c:pt>
                <c:pt idx="72">
                  <c:v>45225</c:v>
                </c:pt>
                <c:pt idx="73">
                  <c:v>45226</c:v>
                </c:pt>
                <c:pt idx="74">
                  <c:v>45229</c:v>
                </c:pt>
                <c:pt idx="75">
                  <c:v>45230</c:v>
                </c:pt>
                <c:pt idx="76">
                  <c:v>45231</c:v>
                </c:pt>
                <c:pt idx="77">
                  <c:v>45232</c:v>
                </c:pt>
                <c:pt idx="78">
                  <c:v>45233</c:v>
                </c:pt>
                <c:pt idx="79">
                  <c:v>45236</c:v>
                </c:pt>
                <c:pt idx="80">
                  <c:v>45237</c:v>
                </c:pt>
                <c:pt idx="81">
                  <c:v>45238</c:v>
                </c:pt>
              </c:numCache>
              <c:extLst xmlns:c15="http://schemas.microsoft.com/office/drawing/2012/chart"/>
            </c:numRef>
          </c:cat>
          <c:val>
            <c:numRef>
              <c:f>'Fall 2023 Data'!$J$2:$J$83</c:f>
              <c:numCache>
                <c:formatCode>_(* #,##0_);_(* \(#,##0\);_(* "-"??_);_(@_)</c:formatCode>
                <c:ptCount val="82"/>
                <c:pt idx="0">
                  <c:v>7494</c:v>
                </c:pt>
                <c:pt idx="1">
                  <c:v>7909</c:v>
                </c:pt>
                <c:pt idx="2">
                  <c:v>7943</c:v>
                </c:pt>
                <c:pt idx="3">
                  <c:v>7976</c:v>
                </c:pt>
                <c:pt idx="4">
                  <c:v>8023</c:v>
                </c:pt>
                <c:pt idx="5">
                  <c:v>8074</c:v>
                </c:pt>
                <c:pt idx="6">
                  <c:v>8108</c:v>
                </c:pt>
                <c:pt idx="7">
                  <c:v>8152</c:v>
                </c:pt>
                <c:pt idx="8">
                  <c:v>8190</c:v>
                </c:pt>
                <c:pt idx="9">
                  <c:v>8251</c:v>
                </c:pt>
                <c:pt idx="10">
                  <c:v>8306</c:v>
                </c:pt>
                <c:pt idx="11">
                  <c:v>8362</c:v>
                </c:pt>
                <c:pt idx="12">
                  <c:v>8454</c:v>
                </c:pt>
                <c:pt idx="13">
                  <c:v>8518</c:v>
                </c:pt>
                <c:pt idx="14">
                  <c:v>8572</c:v>
                </c:pt>
                <c:pt idx="15">
                  <c:v>8667</c:v>
                </c:pt>
                <c:pt idx="16">
                  <c:v>8801</c:v>
                </c:pt>
                <c:pt idx="17">
                  <c:v>8925</c:v>
                </c:pt>
                <c:pt idx="18">
                  <c:v>9016</c:v>
                </c:pt>
                <c:pt idx="19">
                  <c:v>9087</c:v>
                </c:pt>
                <c:pt idx="20">
                  <c:v>9236</c:v>
                </c:pt>
                <c:pt idx="21">
                  <c:v>9306</c:v>
                </c:pt>
                <c:pt idx="22">
                  <c:v>9447</c:v>
                </c:pt>
                <c:pt idx="23">
                  <c:v>9514</c:v>
                </c:pt>
                <c:pt idx="24">
                  <c:v>9587</c:v>
                </c:pt>
                <c:pt idx="25">
                  <c:v>9714</c:v>
                </c:pt>
                <c:pt idx="26">
                  <c:v>9770</c:v>
                </c:pt>
                <c:pt idx="27">
                  <c:v>9828</c:v>
                </c:pt>
                <c:pt idx="28">
                  <c:v>9947</c:v>
                </c:pt>
                <c:pt idx="29">
                  <c:v>10019</c:v>
                </c:pt>
                <c:pt idx="30">
                  <c:v>10141</c:v>
                </c:pt>
                <c:pt idx="31">
                  <c:v>10197</c:v>
                </c:pt>
                <c:pt idx="32">
                  <c:v>10217</c:v>
                </c:pt>
                <c:pt idx="33">
                  <c:v>10238</c:v>
                </c:pt>
                <c:pt idx="34">
                  <c:v>10253</c:v>
                </c:pt>
                <c:pt idx="35">
                  <c:v>10259</c:v>
                </c:pt>
                <c:pt idx="36">
                  <c:v>10258</c:v>
                </c:pt>
                <c:pt idx="37">
                  <c:v>10268</c:v>
                </c:pt>
                <c:pt idx="38">
                  <c:v>10295</c:v>
                </c:pt>
                <c:pt idx="39">
                  <c:v>10332</c:v>
                </c:pt>
                <c:pt idx="40">
                  <c:v>10355</c:v>
                </c:pt>
                <c:pt idx="41">
                  <c:v>10364</c:v>
                </c:pt>
                <c:pt idx="42">
                  <c:v>10396</c:v>
                </c:pt>
                <c:pt idx="43">
                  <c:v>10399</c:v>
                </c:pt>
                <c:pt idx="44">
                  <c:v>10441</c:v>
                </c:pt>
                <c:pt idx="45">
                  <c:v>10148</c:v>
                </c:pt>
                <c:pt idx="46">
                  <c:v>10257</c:v>
                </c:pt>
                <c:pt idx="47">
                  <c:v>10309</c:v>
                </c:pt>
                <c:pt idx="48">
                  <c:v>10343</c:v>
                </c:pt>
                <c:pt idx="49">
                  <c:v>10334</c:v>
                </c:pt>
                <c:pt idx="50">
                  <c:v>10340</c:v>
                </c:pt>
                <c:pt idx="51">
                  <c:v>10339</c:v>
                </c:pt>
                <c:pt idx="52">
                  <c:v>10336</c:v>
                </c:pt>
                <c:pt idx="53">
                  <c:v>10343</c:v>
                </c:pt>
                <c:pt idx="54">
                  <c:v>10343</c:v>
                </c:pt>
                <c:pt idx="55">
                  <c:v>10343</c:v>
                </c:pt>
                <c:pt idx="56">
                  <c:v>10343</c:v>
                </c:pt>
                <c:pt idx="57">
                  <c:v>10343</c:v>
                </c:pt>
                <c:pt idx="58">
                  <c:v>10353</c:v>
                </c:pt>
                <c:pt idx="59">
                  <c:v>10353</c:v>
                </c:pt>
                <c:pt idx="60">
                  <c:v>10363</c:v>
                </c:pt>
                <c:pt idx="61">
                  <c:v>10363</c:v>
                </c:pt>
                <c:pt idx="62">
                  <c:v>10364</c:v>
                </c:pt>
                <c:pt idx="63">
                  <c:v>10354</c:v>
                </c:pt>
                <c:pt idx="64">
                  <c:v>10349</c:v>
                </c:pt>
                <c:pt idx="65">
                  <c:v>10347</c:v>
                </c:pt>
                <c:pt idx="66">
                  <c:v>10348</c:v>
                </c:pt>
                <c:pt idx="67">
                  <c:v>10355</c:v>
                </c:pt>
                <c:pt idx="68">
                  <c:v>10355</c:v>
                </c:pt>
                <c:pt idx="69">
                  <c:v>10349</c:v>
                </c:pt>
                <c:pt idx="70">
                  <c:v>10346</c:v>
                </c:pt>
                <c:pt idx="71">
                  <c:v>10343</c:v>
                </c:pt>
                <c:pt idx="72">
                  <c:v>10340</c:v>
                </c:pt>
                <c:pt idx="73">
                  <c:v>10337</c:v>
                </c:pt>
                <c:pt idx="74">
                  <c:v>10336</c:v>
                </c:pt>
                <c:pt idx="75">
                  <c:v>10326</c:v>
                </c:pt>
                <c:pt idx="76">
                  <c:v>10322</c:v>
                </c:pt>
                <c:pt idx="77">
                  <c:v>10321</c:v>
                </c:pt>
                <c:pt idx="78">
                  <c:v>10305</c:v>
                </c:pt>
                <c:pt idx="79">
                  <c:v>10305</c:v>
                </c:pt>
                <c:pt idx="80">
                  <c:v>10297</c:v>
                </c:pt>
                <c:pt idx="81">
                  <c:v>10292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137A-442E-9935-D4DE394757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7657760"/>
        <c:axId val="52765841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'Fall 2023 Data'!$B$1</c15:sqref>
                        </c15:formulaRef>
                      </c:ext>
                    </c:extLst>
                    <c:strCache>
                      <c:ptCount val="1"/>
                      <c:pt idx="0">
                        <c:v>BUDGET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'Fall 2023 Data'!$A$2:$A$83</c15:sqref>
                        </c15:formulaRef>
                      </c:ext>
                    </c:extLst>
                    <c:numCache>
                      <c:formatCode>m/d/yyyy</c:formatCode>
                      <c:ptCount val="82"/>
                      <c:pt idx="0">
                        <c:v>45123</c:v>
                      </c:pt>
                      <c:pt idx="1">
                        <c:v>45125</c:v>
                      </c:pt>
                      <c:pt idx="2">
                        <c:v>45126</c:v>
                      </c:pt>
                      <c:pt idx="3">
                        <c:v>45127</c:v>
                      </c:pt>
                      <c:pt idx="4">
                        <c:v>45128</c:v>
                      </c:pt>
                      <c:pt idx="5">
                        <c:v>45131</c:v>
                      </c:pt>
                      <c:pt idx="6">
                        <c:v>45132</c:v>
                      </c:pt>
                      <c:pt idx="7">
                        <c:v>45133</c:v>
                      </c:pt>
                      <c:pt idx="8">
                        <c:v>45134</c:v>
                      </c:pt>
                      <c:pt idx="9">
                        <c:v>45135</c:v>
                      </c:pt>
                      <c:pt idx="10">
                        <c:v>45138</c:v>
                      </c:pt>
                      <c:pt idx="11">
                        <c:v>45139</c:v>
                      </c:pt>
                      <c:pt idx="12">
                        <c:v>45140</c:v>
                      </c:pt>
                      <c:pt idx="13">
                        <c:v>45141</c:v>
                      </c:pt>
                      <c:pt idx="14">
                        <c:v>45142</c:v>
                      </c:pt>
                      <c:pt idx="15">
                        <c:v>45145</c:v>
                      </c:pt>
                      <c:pt idx="16">
                        <c:v>45146</c:v>
                      </c:pt>
                      <c:pt idx="17">
                        <c:v>45147</c:v>
                      </c:pt>
                      <c:pt idx="18">
                        <c:v>45148</c:v>
                      </c:pt>
                      <c:pt idx="19">
                        <c:v>45149</c:v>
                      </c:pt>
                      <c:pt idx="20">
                        <c:v>45152</c:v>
                      </c:pt>
                      <c:pt idx="21">
                        <c:v>45153</c:v>
                      </c:pt>
                      <c:pt idx="22">
                        <c:v>45154</c:v>
                      </c:pt>
                      <c:pt idx="23">
                        <c:v>45155</c:v>
                      </c:pt>
                      <c:pt idx="24">
                        <c:v>45156</c:v>
                      </c:pt>
                      <c:pt idx="25">
                        <c:v>45159</c:v>
                      </c:pt>
                      <c:pt idx="26">
                        <c:v>45160</c:v>
                      </c:pt>
                      <c:pt idx="27">
                        <c:v>45161</c:v>
                      </c:pt>
                      <c:pt idx="28">
                        <c:v>45162</c:v>
                      </c:pt>
                      <c:pt idx="29">
                        <c:v>45163</c:v>
                      </c:pt>
                      <c:pt idx="30">
                        <c:v>45166</c:v>
                      </c:pt>
                      <c:pt idx="31">
                        <c:v>45167</c:v>
                      </c:pt>
                      <c:pt idx="32">
                        <c:v>45168</c:v>
                      </c:pt>
                      <c:pt idx="33">
                        <c:v>45169</c:v>
                      </c:pt>
                      <c:pt idx="34">
                        <c:v>45170</c:v>
                      </c:pt>
                      <c:pt idx="35">
                        <c:v>45174</c:v>
                      </c:pt>
                      <c:pt idx="36">
                        <c:v>45175</c:v>
                      </c:pt>
                      <c:pt idx="37">
                        <c:v>45176</c:v>
                      </c:pt>
                      <c:pt idx="38">
                        <c:v>45177</c:v>
                      </c:pt>
                      <c:pt idx="39">
                        <c:v>45180</c:v>
                      </c:pt>
                      <c:pt idx="40">
                        <c:v>45181</c:v>
                      </c:pt>
                      <c:pt idx="41">
                        <c:v>45182</c:v>
                      </c:pt>
                      <c:pt idx="42">
                        <c:v>45183</c:v>
                      </c:pt>
                      <c:pt idx="43">
                        <c:v>45184</c:v>
                      </c:pt>
                      <c:pt idx="44">
                        <c:v>45187</c:v>
                      </c:pt>
                      <c:pt idx="45">
                        <c:v>45188</c:v>
                      </c:pt>
                      <c:pt idx="46">
                        <c:v>45189</c:v>
                      </c:pt>
                      <c:pt idx="47">
                        <c:v>45190</c:v>
                      </c:pt>
                      <c:pt idx="48">
                        <c:v>45191</c:v>
                      </c:pt>
                      <c:pt idx="49">
                        <c:v>45194</c:v>
                      </c:pt>
                      <c:pt idx="50">
                        <c:v>45195</c:v>
                      </c:pt>
                      <c:pt idx="51">
                        <c:v>45196</c:v>
                      </c:pt>
                      <c:pt idx="52">
                        <c:v>45197</c:v>
                      </c:pt>
                      <c:pt idx="53">
                        <c:v>45198</c:v>
                      </c:pt>
                      <c:pt idx="54">
                        <c:v>45201</c:v>
                      </c:pt>
                      <c:pt idx="55">
                        <c:v>45202</c:v>
                      </c:pt>
                      <c:pt idx="56">
                        <c:v>45203</c:v>
                      </c:pt>
                      <c:pt idx="57">
                        <c:v>45204</c:v>
                      </c:pt>
                      <c:pt idx="58">
                        <c:v>45205</c:v>
                      </c:pt>
                      <c:pt idx="59">
                        <c:v>45208</c:v>
                      </c:pt>
                      <c:pt idx="60">
                        <c:v>45209</c:v>
                      </c:pt>
                      <c:pt idx="61">
                        <c:v>45210</c:v>
                      </c:pt>
                      <c:pt idx="62">
                        <c:v>45211</c:v>
                      </c:pt>
                      <c:pt idx="63">
                        <c:v>45212</c:v>
                      </c:pt>
                      <c:pt idx="64">
                        <c:v>45215</c:v>
                      </c:pt>
                      <c:pt idx="65">
                        <c:v>45216</c:v>
                      </c:pt>
                      <c:pt idx="66">
                        <c:v>45217</c:v>
                      </c:pt>
                      <c:pt idx="67">
                        <c:v>45218</c:v>
                      </c:pt>
                      <c:pt idx="68">
                        <c:v>45219</c:v>
                      </c:pt>
                      <c:pt idx="69">
                        <c:v>45222</c:v>
                      </c:pt>
                      <c:pt idx="70">
                        <c:v>45223</c:v>
                      </c:pt>
                      <c:pt idx="71">
                        <c:v>45224</c:v>
                      </c:pt>
                      <c:pt idx="72">
                        <c:v>45225</c:v>
                      </c:pt>
                      <c:pt idx="73">
                        <c:v>45226</c:v>
                      </c:pt>
                      <c:pt idx="74">
                        <c:v>45229</c:v>
                      </c:pt>
                      <c:pt idx="75">
                        <c:v>45230</c:v>
                      </c:pt>
                      <c:pt idx="76">
                        <c:v>45231</c:v>
                      </c:pt>
                      <c:pt idx="77">
                        <c:v>45232</c:v>
                      </c:pt>
                      <c:pt idx="78">
                        <c:v>45233</c:v>
                      </c:pt>
                      <c:pt idx="79">
                        <c:v>45236</c:v>
                      </c:pt>
                      <c:pt idx="80">
                        <c:v>45237</c:v>
                      </c:pt>
                      <c:pt idx="81">
                        <c:v>45238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'Fall 2023 Data'!$B$2:$B$83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82"/>
                      <c:pt idx="0">
                        <c:v>42775690</c:v>
                      </c:pt>
                      <c:pt idx="1">
                        <c:v>42775690</c:v>
                      </c:pt>
                      <c:pt idx="2">
                        <c:v>42775690</c:v>
                      </c:pt>
                      <c:pt idx="3">
                        <c:v>42775690</c:v>
                      </c:pt>
                      <c:pt idx="4">
                        <c:v>42775690</c:v>
                      </c:pt>
                      <c:pt idx="5">
                        <c:v>42775690</c:v>
                      </c:pt>
                      <c:pt idx="6">
                        <c:v>42775690</c:v>
                      </c:pt>
                      <c:pt idx="7">
                        <c:v>42775690</c:v>
                      </c:pt>
                      <c:pt idx="8">
                        <c:v>42775690</c:v>
                      </c:pt>
                      <c:pt idx="9">
                        <c:v>42775690</c:v>
                      </c:pt>
                      <c:pt idx="10">
                        <c:v>42775690</c:v>
                      </c:pt>
                      <c:pt idx="11">
                        <c:v>42775690</c:v>
                      </c:pt>
                      <c:pt idx="12">
                        <c:v>42775690</c:v>
                      </c:pt>
                      <c:pt idx="13">
                        <c:v>42775690</c:v>
                      </c:pt>
                      <c:pt idx="14">
                        <c:v>42775690</c:v>
                      </c:pt>
                      <c:pt idx="15">
                        <c:v>42775690</c:v>
                      </c:pt>
                      <c:pt idx="16">
                        <c:v>42775690</c:v>
                      </c:pt>
                      <c:pt idx="17">
                        <c:v>42775690</c:v>
                      </c:pt>
                      <c:pt idx="18">
                        <c:v>42775690</c:v>
                      </c:pt>
                      <c:pt idx="19">
                        <c:v>42775690</c:v>
                      </c:pt>
                      <c:pt idx="20">
                        <c:v>42775690</c:v>
                      </c:pt>
                      <c:pt idx="21">
                        <c:v>42775690</c:v>
                      </c:pt>
                      <c:pt idx="22">
                        <c:v>42775690</c:v>
                      </c:pt>
                      <c:pt idx="23">
                        <c:v>42775690</c:v>
                      </c:pt>
                      <c:pt idx="24">
                        <c:v>42775690</c:v>
                      </c:pt>
                      <c:pt idx="25">
                        <c:v>42775690</c:v>
                      </c:pt>
                      <c:pt idx="26">
                        <c:v>42775690</c:v>
                      </c:pt>
                      <c:pt idx="27">
                        <c:v>42775690</c:v>
                      </c:pt>
                      <c:pt idx="28">
                        <c:v>42775690</c:v>
                      </c:pt>
                      <c:pt idx="29">
                        <c:v>42775690</c:v>
                      </c:pt>
                      <c:pt idx="30">
                        <c:v>42775690</c:v>
                      </c:pt>
                      <c:pt idx="31">
                        <c:v>42775690</c:v>
                      </c:pt>
                      <c:pt idx="32">
                        <c:v>42775690</c:v>
                      </c:pt>
                      <c:pt idx="33">
                        <c:v>42775690</c:v>
                      </c:pt>
                      <c:pt idx="34">
                        <c:v>42775690</c:v>
                      </c:pt>
                      <c:pt idx="35">
                        <c:v>42775690</c:v>
                      </c:pt>
                      <c:pt idx="36">
                        <c:v>42775690</c:v>
                      </c:pt>
                      <c:pt idx="37">
                        <c:v>42775690</c:v>
                      </c:pt>
                      <c:pt idx="38">
                        <c:v>42775690</c:v>
                      </c:pt>
                      <c:pt idx="39">
                        <c:v>42775690</c:v>
                      </c:pt>
                      <c:pt idx="40">
                        <c:v>42775690</c:v>
                      </c:pt>
                      <c:pt idx="41">
                        <c:v>42775690</c:v>
                      </c:pt>
                      <c:pt idx="42">
                        <c:v>42775690</c:v>
                      </c:pt>
                      <c:pt idx="43">
                        <c:v>42775690</c:v>
                      </c:pt>
                      <c:pt idx="44">
                        <c:v>42775690</c:v>
                      </c:pt>
                      <c:pt idx="45">
                        <c:v>42775690</c:v>
                      </c:pt>
                      <c:pt idx="46">
                        <c:v>42775690</c:v>
                      </c:pt>
                      <c:pt idx="47">
                        <c:v>42775690</c:v>
                      </c:pt>
                      <c:pt idx="48">
                        <c:v>42775690</c:v>
                      </c:pt>
                      <c:pt idx="49">
                        <c:v>42775690</c:v>
                      </c:pt>
                      <c:pt idx="50">
                        <c:v>42775690</c:v>
                      </c:pt>
                      <c:pt idx="51">
                        <c:v>42775690</c:v>
                      </c:pt>
                      <c:pt idx="52">
                        <c:v>42775690</c:v>
                      </c:pt>
                      <c:pt idx="53">
                        <c:v>42775690</c:v>
                      </c:pt>
                      <c:pt idx="54">
                        <c:v>42775690</c:v>
                      </c:pt>
                      <c:pt idx="55">
                        <c:v>42775690</c:v>
                      </c:pt>
                      <c:pt idx="56">
                        <c:v>42775690</c:v>
                      </c:pt>
                      <c:pt idx="57">
                        <c:v>42775690</c:v>
                      </c:pt>
                      <c:pt idx="58">
                        <c:v>42775690</c:v>
                      </c:pt>
                      <c:pt idx="59">
                        <c:v>42775690</c:v>
                      </c:pt>
                      <c:pt idx="60">
                        <c:v>42775690</c:v>
                      </c:pt>
                      <c:pt idx="61">
                        <c:v>42775690</c:v>
                      </c:pt>
                      <c:pt idx="62">
                        <c:v>42775690</c:v>
                      </c:pt>
                      <c:pt idx="63">
                        <c:v>42775690</c:v>
                      </c:pt>
                      <c:pt idx="64">
                        <c:v>42775690</c:v>
                      </c:pt>
                      <c:pt idx="65">
                        <c:v>42775690</c:v>
                      </c:pt>
                      <c:pt idx="66">
                        <c:v>42775690</c:v>
                      </c:pt>
                      <c:pt idx="67">
                        <c:v>42775690</c:v>
                      </c:pt>
                      <c:pt idx="68">
                        <c:v>42775690</c:v>
                      </c:pt>
                      <c:pt idx="69">
                        <c:v>42775690</c:v>
                      </c:pt>
                      <c:pt idx="70">
                        <c:v>42775690</c:v>
                      </c:pt>
                      <c:pt idx="71">
                        <c:v>42775690</c:v>
                      </c:pt>
                      <c:pt idx="72">
                        <c:v>42775690</c:v>
                      </c:pt>
                      <c:pt idx="73">
                        <c:v>42775690</c:v>
                      </c:pt>
                      <c:pt idx="74">
                        <c:v>42775690</c:v>
                      </c:pt>
                      <c:pt idx="75">
                        <c:v>42775690</c:v>
                      </c:pt>
                      <c:pt idx="76">
                        <c:v>42775690</c:v>
                      </c:pt>
                      <c:pt idx="77">
                        <c:v>42775690</c:v>
                      </c:pt>
                      <c:pt idx="78">
                        <c:v>42775690</c:v>
                      </c:pt>
                      <c:pt idx="79">
                        <c:v>42775690</c:v>
                      </c:pt>
                      <c:pt idx="80">
                        <c:v>42775690</c:v>
                      </c:pt>
                      <c:pt idx="81">
                        <c:v>42775690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137A-442E-9935-D4DE39475758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Data'!$E$1</c15:sqref>
                        </c15:formulaRef>
                      </c:ext>
                    </c:extLst>
                    <c:strCache>
                      <c:ptCount val="1"/>
                      <c:pt idx="0">
                        <c:v>BUDGET_BAL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Data'!$A$2:$A$83</c15:sqref>
                        </c15:formulaRef>
                      </c:ext>
                    </c:extLst>
                    <c:numCache>
                      <c:formatCode>m/d/yyyy</c:formatCode>
                      <c:ptCount val="82"/>
                      <c:pt idx="0">
                        <c:v>45123</c:v>
                      </c:pt>
                      <c:pt idx="1">
                        <c:v>45125</c:v>
                      </c:pt>
                      <c:pt idx="2">
                        <c:v>45126</c:v>
                      </c:pt>
                      <c:pt idx="3">
                        <c:v>45127</c:v>
                      </c:pt>
                      <c:pt idx="4">
                        <c:v>45128</c:v>
                      </c:pt>
                      <c:pt idx="5">
                        <c:v>45131</c:v>
                      </c:pt>
                      <c:pt idx="6">
                        <c:v>45132</c:v>
                      </c:pt>
                      <c:pt idx="7">
                        <c:v>45133</c:v>
                      </c:pt>
                      <c:pt idx="8">
                        <c:v>45134</c:v>
                      </c:pt>
                      <c:pt idx="9">
                        <c:v>45135</c:v>
                      </c:pt>
                      <c:pt idx="10">
                        <c:v>45138</c:v>
                      </c:pt>
                      <c:pt idx="11">
                        <c:v>45139</c:v>
                      </c:pt>
                      <c:pt idx="12">
                        <c:v>45140</c:v>
                      </c:pt>
                      <c:pt idx="13">
                        <c:v>45141</c:v>
                      </c:pt>
                      <c:pt idx="14">
                        <c:v>45142</c:v>
                      </c:pt>
                      <c:pt idx="15">
                        <c:v>45145</c:v>
                      </c:pt>
                      <c:pt idx="16">
                        <c:v>45146</c:v>
                      </c:pt>
                      <c:pt idx="17">
                        <c:v>45147</c:v>
                      </c:pt>
                      <c:pt idx="18">
                        <c:v>45148</c:v>
                      </c:pt>
                      <c:pt idx="19">
                        <c:v>45149</c:v>
                      </c:pt>
                      <c:pt idx="20">
                        <c:v>45152</c:v>
                      </c:pt>
                      <c:pt idx="21">
                        <c:v>45153</c:v>
                      </c:pt>
                      <c:pt idx="22">
                        <c:v>45154</c:v>
                      </c:pt>
                      <c:pt idx="23">
                        <c:v>45155</c:v>
                      </c:pt>
                      <c:pt idx="24">
                        <c:v>45156</c:v>
                      </c:pt>
                      <c:pt idx="25">
                        <c:v>45159</c:v>
                      </c:pt>
                      <c:pt idx="26">
                        <c:v>45160</c:v>
                      </c:pt>
                      <c:pt idx="27">
                        <c:v>45161</c:v>
                      </c:pt>
                      <c:pt idx="28">
                        <c:v>45162</c:v>
                      </c:pt>
                      <c:pt idx="29">
                        <c:v>45163</c:v>
                      </c:pt>
                      <c:pt idx="30">
                        <c:v>45166</c:v>
                      </c:pt>
                      <c:pt idx="31">
                        <c:v>45167</c:v>
                      </c:pt>
                      <c:pt idx="32">
                        <c:v>45168</c:v>
                      </c:pt>
                      <c:pt idx="33">
                        <c:v>45169</c:v>
                      </c:pt>
                      <c:pt idx="34">
                        <c:v>45170</c:v>
                      </c:pt>
                      <c:pt idx="35">
                        <c:v>45174</c:v>
                      </c:pt>
                      <c:pt idx="36">
                        <c:v>45175</c:v>
                      </c:pt>
                      <c:pt idx="37">
                        <c:v>45176</c:v>
                      </c:pt>
                      <c:pt idx="38">
                        <c:v>45177</c:v>
                      </c:pt>
                      <c:pt idx="39">
                        <c:v>45180</c:v>
                      </c:pt>
                      <c:pt idx="40">
                        <c:v>45181</c:v>
                      </c:pt>
                      <c:pt idx="41">
                        <c:v>45182</c:v>
                      </c:pt>
                      <c:pt idx="42">
                        <c:v>45183</c:v>
                      </c:pt>
                      <c:pt idx="43">
                        <c:v>45184</c:v>
                      </c:pt>
                      <c:pt idx="44">
                        <c:v>45187</c:v>
                      </c:pt>
                      <c:pt idx="45">
                        <c:v>45188</c:v>
                      </c:pt>
                      <c:pt idx="46">
                        <c:v>45189</c:v>
                      </c:pt>
                      <c:pt idx="47">
                        <c:v>45190</c:v>
                      </c:pt>
                      <c:pt idx="48">
                        <c:v>45191</c:v>
                      </c:pt>
                      <c:pt idx="49">
                        <c:v>45194</c:v>
                      </c:pt>
                      <c:pt idx="50">
                        <c:v>45195</c:v>
                      </c:pt>
                      <c:pt idx="51">
                        <c:v>45196</c:v>
                      </c:pt>
                      <c:pt idx="52">
                        <c:v>45197</c:v>
                      </c:pt>
                      <c:pt idx="53">
                        <c:v>45198</c:v>
                      </c:pt>
                      <c:pt idx="54">
                        <c:v>45201</c:v>
                      </c:pt>
                      <c:pt idx="55">
                        <c:v>45202</c:v>
                      </c:pt>
                      <c:pt idx="56">
                        <c:v>45203</c:v>
                      </c:pt>
                      <c:pt idx="57">
                        <c:v>45204</c:v>
                      </c:pt>
                      <c:pt idx="58">
                        <c:v>45205</c:v>
                      </c:pt>
                      <c:pt idx="59">
                        <c:v>45208</c:v>
                      </c:pt>
                      <c:pt idx="60">
                        <c:v>45209</c:v>
                      </c:pt>
                      <c:pt idx="61">
                        <c:v>45210</c:v>
                      </c:pt>
                      <c:pt idx="62">
                        <c:v>45211</c:v>
                      </c:pt>
                      <c:pt idx="63">
                        <c:v>45212</c:v>
                      </c:pt>
                      <c:pt idx="64">
                        <c:v>45215</c:v>
                      </c:pt>
                      <c:pt idx="65">
                        <c:v>45216</c:v>
                      </c:pt>
                      <c:pt idx="66">
                        <c:v>45217</c:v>
                      </c:pt>
                      <c:pt idx="67">
                        <c:v>45218</c:v>
                      </c:pt>
                      <c:pt idx="68">
                        <c:v>45219</c:v>
                      </c:pt>
                      <c:pt idx="69">
                        <c:v>45222</c:v>
                      </c:pt>
                      <c:pt idx="70">
                        <c:v>45223</c:v>
                      </c:pt>
                      <c:pt idx="71">
                        <c:v>45224</c:v>
                      </c:pt>
                      <c:pt idx="72">
                        <c:v>45225</c:v>
                      </c:pt>
                      <c:pt idx="73">
                        <c:v>45226</c:v>
                      </c:pt>
                      <c:pt idx="74">
                        <c:v>45229</c:v>
                      </c:pt>
                      <c:pt idx="75">
                        <c:v>45230</c:v>
                      </c:pt>
                      <c:pt idx="76">
                        <c:v>45231</c:v>
                      </c:pt>
                      <c:pt idx="77">
                        <c:v>45232</c:v>
                      </c:pt>
                      <c:pt idx="78">
                        <c:v>45233</c:v>
                      </c:pt>
                      <c:pt idx="79">
                        <c:v>45236</c:v>
                      </c:pt>
                      <c:pt idx="80">
                        <c:v>45237</c:v>
                      </c:pt>
                      <c:pt idx="81">
                        <c:v>45238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Data'!$E$2:$E$83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82"/>
                      <c:pt idx="0">
                        <c:v>42775690</c:v>
                      </c:pt>
                      <c:pt idx="1">
                        <c:v>42751388.799999997</c:v>
                      </c:pt>
                      <c:pt idx="2">
                        <c:v>42127260.649999999</c:v>
                      </c:pt>
                      <c:pt idx="3">
                        <c:v>41965360.549999997</c:v>
                      </c:pt>
                      <c:pt idx="4">
                        <c:v>41807158</c:v>
                      </c:pt>
                      <c:pt idx="5">
                        <c:v>41465408.049999997</c:v>
                      </c:pt>
                      <c:pt idx="6">
                        <c:v>41197947.740000002</c:v>
                      </c:pt>
                      <c:pt idx="7">
                        <c:v>40990405.689999998</c:v>
                      </c:pt>
                      <c:pt idx="8">
                        <c:v>40817344.390000001</c:v>
                      </c:pt>
                      <c:pt idx="9">
                        <c:v>40549782.789999999</c:v>
                      </c:pt>
                      <c:pt idx="10">
                        <c:v>40138564.189999998</c:v>
                      </c:pt>
                      <c:pt idx="11">
                        <c:v>39587943.659999996</c:v>
                      </c:pt>
                      <c:pt idx="12">
                        <c:v>39365845.359999999</c:v>
                      </c:pt>
                      <c:pt idx="13">
                        <c:v>39015716.149999999</c:v>
                      </c:pt>
                      <c:pt idx="14">
                        <c:v>38532955.170000002</c:v>
                      </c:pt>
                      <c:pt idx="15">
                        <c:v>37261089.380000003</c:v>
                      </c:pt>
                      <c:pt idx="16">
                        <c:v>36736468.82</c:v>
                      </c:pt>
                      <c:pt idx="17">
                        <c:v>35791679.25</c:v>
                      </c:pt>
                      <c:pt idx="18">
                        <c:v>35161664.899999999</c:v>
                      </c:pt>
                      <c:pt idx="19">
                        <c:v>34498535.289999999</c:v>
                      </c:pt>
                      <c:pt idx="20">
                        <c:v>33231728.489999998</c:v>
                      </c:pt>
                      <c:pt idx="21">
                        <c:v>32352819.670000002</c:v>
                      </c:pt>
                      <c:pt idx="22">
                        <c:v>30790143.18</c:v>
                      </c:pt>
                      <c:pt idx="23">
                        <c:v>29733243.149999999</c:v>
                      </c:pt>
                      <c:pt idx="24">
                        <c:v>28367430.649999999</c:v>
                      </c:pt>
                      <c:pt idx="25">
                        <c:v>25980575.419999998</c:v>
                      </c:pt>
                      <c:pt idx="26">
                        <c:v>24505455.640000001</c:v>
                      </c:pt>
                      <c:pt idx="27">
                        <c:v>22546875.099999998</c:v>
                      </c:pt>
                      <c:pt idx="28">
                        <c:v>20872463.300000001</c:v>
                      </c:pt>
                      <c:pt idx="29">
                        <c:v>18869259.829999998</c:v>
                      </c:pt>
                      <c:pt idx="30">
                        <c:v>12980281.029999997</c:v>
                      </c:pt>
                      <c:pt idx="31">
                        <c:v>9329119.0800000019</c:v>
                      </c:pt>
                      <c:pt idx="32">
                        <c:v>8488442.9400000051</c:v>
                      </c:pt>
                      <c:pt idx="33">
                        <c:v>7819484.2700000033</c:v>
                      </c:pt>
                      <c:pt idx="34">
                        <c:v>7373450.2100000009</c:v>
                      </c:pt>
                      <c:pt idx="35">
                        <c:v>6608640.8000000045</c:v>
                      </c:pt>
                      <c:pt idx="36">
                        <c:v>6292173.7699999958</c:v>
                      </c:pt>
                      <c:pt idx="37">
                        <c:v>5904292.7199999988</c:v>
                      </c:pt>
                      <c:pt idx="38">
                        <c:v>5663915.2700000033</c:v>
                      </c:pt>
                      <c:pt idx="39">
                        <c:v>5347791.3500000015</c:v>
                      </c:pt>
                      <c:pt idx="40">
                        <c:v>4819965.9399999976</c:v>
                      </c:pt>
                      <c:pt idx="41">
                        <c:v>4534056.1599999964</c:v>
                      </c:pt>
                      <c:pt idx="42">
                        <c:v>4251295.18</c:v>
                      </c:pt>
                      <c:pt idx="43">
                        <c:v>3993970.3000000045</c:v>
                      </c:pt>
                      <c:pt idx="44">
                        <c:v>3622276.9699999988</c:v>
                      </c:pt>
                      <c:pt idx="45">
                        <c:v>680062.25</c:v>
                      </c:pt>
                      <c:pt idx="46">
                        <c:v>1495410</c:v>
                      </c:pt>
                      <c:pt idx="47">
                        <c:v>1498518</c:v>
                      </c:pt>
                      <c:pt idx="48">
                        <c:v>1791306</c:v>
                      </c:pt>
                      <c:pt idx="49">
                        <c:v>1666188</c:v>
                      </c:pt>
                      <c:pt idx="50">
                        <c:v>1462622</c:v>
                      </c:pt>
                      <c:pt idx="51">
                        <c:v>1325725</c:v>
                      </c:pt>
                      <c:pt idx="52">
                        <c:v>1272082</c:v>
                      </c:pt>
                      <c:pt idx="53">
                        <c:v>1281515</c:v>
                      </c:pt>
                      <c:pt idx="54">
                        <c:v>1207255</c:v>
                      </c:pt>
                      <c:pt idx="55">
                        <c:v>1207255</c:v>
                      </c:pt>
                      <c:pt idx="56">
                        <c:v>1207255</c:v>
                      </c:pt>
                      <c:pt idx="57">
                        <c:v>1207255</c:v>
                      </c:pt>
                      <c:pt idx="58">
                        <c:v>903746</c:v>
                      </c:pt>
                      <c:pt idx="59">
                        <c:v>1240499</c:v>
                      </c:pt>
                      <c:pt idx="60">
                        <c:v>878657</c:v>
                      </c:pt>
                      <c:pt idx="61">
                        <c:v>543049</c:v>
                      </c:pt>
                      <c:pt idx="62">
                        <c:v>412686</c:v>
                      </c:pt>
                      <c:pt idx="63">
                        <c:v>643841</c:v>
                      </c:pt>
                      <c:pt idx="64">
                        <c:v>555526</c:v>
                      </c:pt>
                      <c:pt idx="65">
                        <c:v>520229.92000000179</c:v>
                      </c:pt>
                      <c:pt idx="66">
                        <c:v>440913.15999999642</c:v>
                      </c:pt>
                      <c:pt idx="67">
                        <c:v>414212.24000000209</c:v>
                      </c:pt>
                      <c:pt idx="68">
                        <c:v>363727.74000000209</c:v>
                      </c:pt>
                      <c:pt idx="69">
                        <c:v>355419.18999999762</c:v>
                      </c:pt>
                      <c:pt idx="70">
                        <c:v>344324.68999999762</c:v>
                      </c:pt>
                      <c:pt idx="71">
                        <c:v>337420.99000000209</c:v>
                      </c:pt>
                      <c:pt idx="72">
                        <c:v>331819.68999999762</c:v>
                      </c:pt>
                      <c:pt idx="73">
                        <c:v>341209.6400000006</c:v>
                      </c:pt>
                      <c:pt idx="74">
                        <c:v>326155.34000000358</c:v>
                      </c:pt>
                      <c:pt idx="75">
                        <c:v>261879.84000000358</c:v>
                      </c:pt>
                      <c:pt idx="76">
                        <c:v>255763</c:v>
                      </c:pt>
                      <c:pt idx="77">
                        <c:v>196891.93999999762</c:v>
                      </c:pt>
                      <c:pt idx="78">
                        <c:v>160089.1400000006</c:v>
                      </c:pt>
                      <c:pt idx="79">
                        <c:v>116348.1400000006</c:v>
                      </c:pt>
                      <c:pt idx="80">
                        <c:v>113201.1400000006</c:v>
                      </c:pt>
                      <c:pt idx="81">
                        <c:v>54031.740000002086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137A-442E-9935-D4DE39475758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Data'!$F$1</c15:sqref>
                        </c15:formulaRef>
                      </c:ext>
                    </c:extLst>
                    <c:strCache>
                      <c:ptCount val="1"/>
                      <c:pt idx="0">
                        <c:v>%_OF_BUDGET_(FED)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Data'!$A$2:$A$83</c15:sqref>
                        </c15:formulaRef>
                      </c:ext>
                    </c:extLst>
                    <c:numCache>
                      <c:formatCode>m/d/yyyy</c:formatCode>
                      <c:ptCount val="82"/>
                      <c:pt idx="0">
                        <c:v>45123</c:v>
                      </c:pt>
                      <c:pt idx="1">
                        <c:v>45125</c:v>
                      </c:pt>
                      <c:pt idx="2">
                        <c:v>45126</c:v>
                      </c:pt>
                      <c:pt idx="3">
                        <c:v>45127</c:v>
                      </c:pt>
                      <c:pt idx="4">
                        <c:v>45128</c:v>
                      </c:pt>
                      <c:pt idx="5">
                        <c:v>45131</c:v>
                      </c:pt>
                      <c:pt idx="6">
                        <c:v>45132</c:v>
                      </c:pt>
                      <c:pt idx="7">
                        <c:v>45133</c:v>
                      </c:pt>
                      <c:pt idx="8">
                        <c:v>45134</c:v>
                      </c:pt>
                      <c:pt idx="9">
                        <c:v>45135</c:v>
                      </c:pt>
                      <c:pt idx="10">
                        <c:v>45138</c:v>
                      </c:pt>
                      <c:pt idx="11">
                        <c:v>45139</c:v>
                      </c:pt>
                      <c:pt idx="12">
                        <c:v>45140</c:v>
                      </c:pt>
                      <c:pt idx="13">
                        <c:v>45141</c:v>
                      </c:pt>
                      <c:pt idx="14">
                        <c:v>45142</c:v>
                      </c:pt>
                      <c:pt idx="15">
                        <c:v>45145</c:v>
                      </c:pt>
                      <c:pt idx="16">
                        <c:v>45146</c:v>
                      </c:pt>
                      <c:pt idx="17">
                        <c:v>45147</c:v>
                      </c:pt>
                      <c:pt idx="18">
                        <c:v>45148</c:v>
                      </c:pt>
                      <c:pt idx="19">
                        <c:v>45149</c:v>
                      </c:pt>
                      <c:pt idx="20">
                        <c:v>45152</c:v>
                      </c:pt>
                      <c:pt idx="21">
                        <c:v>45153</c:v>
                      </c:pt>
                      <c:pt idx="22">
                        <c:v>45154</c:v>
                      </c:pt>
                      <c:pt idx="23">
                        <c:v>45155</c:v>
                      </c:pt>
                      <c:pt idx="24">
                        <c:v>45156</c:v>
                      </c:pt>
                      <c:pt idx="25">
                        <c:v>45159</c:v>
                      </c:pt>
                      <c:pt idx="26">
                        <c:v>45160</c:v>
                      </c:pt>
                      <c:pt idx="27">
                        <c:v>45161</c:v>
                      </c:pt>
                      <c:pt idx="28">
                        <c:v>45162</c:v>
                      </c:pt>
                      <c:pt idx="29">
                        <c:v>45163</c:v>
                      </c:pt>
                      <c:pt idx="30">
                        <c:v>45166</c:v>
                      </c:pt>
                      <c:pt idx="31">
                        <c:v>45167</c:v>
                      </c:pt>
                      <c:pt idx="32">
                        <c:v>45168</c:v>
                      </c:pt>
                      <c:pt idx="33">
                        <c:v>45169</c:v>
                      </c:pt>
                      <c:pt idx="34">
                        <c:v>45170</c:v>
                      </c:pt>
                      <c:pt idx="35">
                        <c:v>45174</c:v>
                      </c:pt>
                      <c:pt idx="36">
                        <c:v>45175</c:v>
                      </c:pt>
                      <c:pt idx="37">
                        <c:v>45176</c:v>
                      </c:pt>
                      <c:pt idx="38">
                        <c:v>45177</c:v>
                      </c:pt>
                      <c:pt idx="39">
                        <c:v>45180</c:v>
                      </c:pt>
                      <c:pt idx="40">
                        <c:v>45181</c:v>
                      </c:pt>
                      <c:pt idx="41">
                        <c:v>45182</c:v>
                      </c:pt>
                      <c:pt idx="42">
                        <c:v>45183</c:v>
                      </c:pt>
                      <c:pt idx="43">
                        <c:v>45184</c:v>
                      </c:pt>
                      <c:pt idx="44">
                        <c:v>45187</c:v>
                      </c:pt>
                      <c:pt idx="45">
                        <c:v>45188</c:v>
                      </c:pt>
                      <c:pt idx="46">
                        <c:v>45189</c:v>
                      </c:pt>
                      <c:pt idx="47">
                        <c:v>45190</c:v>
                      </c:pt>
                      <c:pt idx="48">
                        <c:v>45191</c:v>
                      </c:pt>
                      <c:pt idx="49">
                        <c:v>45194</c:v>
                      </c:pt>
                      <c:pt idx="50">
                        <c:v>45195</c:v>
                      </c:pt>
                      <c:pt idx="51">
                        <c:v>45196</c:v>
                      </c:pt>
                      <c:pt idx="52">
                        <c:v>45197</c:v>
                      </c:pt>
                      <c:pt idx="53">
                        <c:v>45198</c:v>
                      </c:pt>
                      <c:pt idx="54">
                        <c:v>45201</c:v>
                      </c:pt>
                      <c:pt idx="55">
                        <c:v>45202</c:v>
                      </c:pt>
                      <c:pt idx="56">
                        <c:v>45203</c:v>
                      </c:pt>
                      <c:pt idx="57">
                        <c:v>45204</c:v>
                      </c:pt>
                      <c:pt idx="58">
                        <c:v>45205</c:v>
                      </c:pt>
                      <c:pt idx="59">
                        <c:v>45208</c:v>
                      </c:pt>
                      <c:pt idx="60">
                        <c:v>45209</c:v>
                      </c:pt>
                      <c:pt idx="61">
                        <c:v>45210</c:v>
                      </c:pt>
                      <c:pt idx="62">
                        <c:v>45211</c:v>
                      </c:pt>
                      <c:pt idx="63">
                        <c:v>45212</c:v>
                      </c:pt>
                      <c:pt idx="64">
                        <c:v>45215</c:v>
                      </c:pt>
                      <c:pt idx="65">
                        <c:v>45216</c:v>
                      </c:pt>
                      <c:pt idx="66">
                        <c:v>45217</c:v>
                      </c:pt>
                      <c:pt idx="67">
                        <c:v>45218</c:v>
                      </c:pt>
                      <c:pt idx="68">
                        <c:v>45219</c:v>
                      </c:pt>
                      <c:pt idx="69">
                        <c:v>45222</c:v>
                      </c:pt>
                      <c:pt idx="70">
                        <c:v>45223</c:v>
                      </c:pt>
                      <c:pt idx="71">
                        <c:v>45224</c:v>
                      </c:pt>
                      <c:pt idx="72">
                        <c:v>45225</c:v>
                      </c:pt>
                      <c:pt idx="73">
                        <c:v>45226</c:v>
                      </c:pt>
                      <c:pt idx="74">
                        <c:v>45229</c:v>
                      </c:pt>
                      <c:pt idx="75">
                        <c:v>45230</c:v>
                      </c:pt>
                      <c:pt idx="76">
                        <c:v>45231</c:v>
                      </c:pt>
                      <c:pt idx="77">
                        <c:v>45232</c:v>
                      </c:pt>
                      <c:pt idx="78">
                        <c:v>45233</c:v>
                      </c:pt>
                      <c:pt idx="79">
                        <c:v>45236</c:v>
                      </c:pt>
                      <c:pt idx="80">
                        <c:v>45237</c:v>
                      </c:pt>
                      <c:pt idx="81">
                        <c:v>45238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Data'!$F$2:$F$83</c15:sqref>
                        </c15:formulaRef>
                      </c:ext>
                    </c:extLst>
                    <c:numCache>
                      <c:formatCode>0.0%</c:formatCode>
                      <c:ptCount val="82"/>
                      <c:pt idx="0">
                        <c:v>0</c:v>
                      </c:pt>
                      <c:pt idx="1">
                        <c:v>5.6810772660826746E-4</c:v>
                      </c:pt>
                      <c:pt idx="2">
                        <c:v>1.2213075931679886E-2</c:v>
                      </c:pt>
                      <c:pt idx="3">
                        <c:v>1.8311802802012077E-2</c:v>
                      </c:pt>
                      <c:pt idx="4">
                        <c:v>2.1958266482668076E-2</c:v>
                      </c:pt>
                      <c:pt idx="5">
                        <c:v>2.6300859202972527E-2</c:v>
                      </c:pt>
                      <c:pt idx="6">
                        <c:v>3.5919461731651788E-2</c:v>
                      </c:pt>
                      <c:pt idx="7">
                        <c:v>4.0806983125228374E-2</c:v>
                      </c:pt>
                      <c:pt idx="8">
                        <c:v>4.4988214333889179E-2</c:v>
                      </c:pt>
                      <c:pt idx="9">
                        <c:v>5.0810063145679235E-2</c:v>
                      </c:pt>
                      <c:pt idx="10">
                        <c:v>5.4675331011609624E-2</c:v>
                      </c:pt>
                      <c:pt idx="11">
                        <c:v>7.1512614758522886E-2</c:v>
                      </c:pt>
                      <c:pt idx="12">
                        <c:v>7.8269511023667873E-2</c:v>
                      </c:pt>
                      <c:pt idx="13">
                        <c:v>8.6020828652910095E-2</c:v>
                      </c:pt>
                      <c:pt idx="14">
                        <c:v>9.7784219260986793E-2</c:v>
                      </c:pt>
                      <c:pt idx="15">
                        <c:v>0.11304697200676367</c:v>
                      </c:pt>
                      <c:pt idx="16">
                        <c:v>0.13995049594758144</c:v>
                      </c:pt>
                      <c:pt idx="17">
                        <c:v>0.15952972120379591</c:v>
                      </c:pt>
                      <c:pt idx="18">
                        <c:v>0.17566310093419882</c:v>
                      </c:pt>
                      <c:pt idx="19">
                        <c:v>0.1918840140275937</c:v>
                      </c:pt>
                      <c:pt idx="20">
                        <c:v>0.20735753882637548</c:v>
                      </c:pt>
                      <c:pt idx="21">
                        <c:v>0.23438191248346898</c:v>
                      </c:pt>
                      <c:pt idx="22">
                        <c:v>0.27422889379458287</c:v>
                      </c:pt>
                      <c:pt idx="23">
                        <c:v>0.30110017161616798</c:v>
                      </c:pt>
                      <c:pt idx="24">
                        <c:v>0.33056689442063941</c:v>
                      </c:pt>
                      <c:pt idx="25">
                        <c:v>0.36234786978304734</c:v>
                      </c:pt>
                      <c:pt idx="26">
                        <c:v>0.42126363385371457</c:v>
                      </c:pt>
                      <c:pt idx="27">
                        <c:v>0.46305641148044607</c:v>
                      </c:pt>
                      <c:pt idx="28">
                        <c:v>0.50442674963279377</c:v>
                      </c:pt>
                      <c:pt idx="29">
                        <c:v>0.54749608948447115</c:v>
                      </c:pt>
                      <c:pt idx="30">
                        <c:v>0.61198047372234088</c:v>
                      </c:pt>
                      <c:pt idx="31">
                        <c:v>0.76557821580435059</c:v>
                      </c:pt>
                      <c:pt idx="32">
                        <c:v>0.799483729192913</c:v>
                      </c:pt>
                      <c:pt idx="33">
                        <c:v>0.81492852786243775</c:v>
                      </c:pt>
                      <c:pt idx="34">
                        <c:v>0.82531621325103122</c:v>
                      </c:pt>
                      <c:pt idx="35">
                        <c:v>0.84416903152234357</c:v>
                      </c:pt>
                      <c:pt idx="36">
                        <c:v>0.85132121843037489</c:v>
                      </c:pt>
                      <c:pt idx="37">
                        <c:v>0.86085706227064951</c:v>
                      </c:pt>
                      <c:pt idx="38">
                        <c:v>0.86688803687328009</c:v>
                      </c:pt>
                      <c:pt idx="39">
                        <c:v>0.87154245366936223</c:v>
                      </c:pt>
                      <c:pt idx="40">
                        <c:v>0.88668624305066734</c:v>
                      </c:pt>
                      <c:pt idx="41">
                        <c:v>0.89315897978501346</c:v>
                      </c:pt>
                      <c:pt idx="42">
                        <c:v>0.89908572719691959</c:v>
                      </c:pt>
                      <c:pt idx="43">
                        <c:v>0.90614133798893715</c:v>
                      </c:pt>
                      <c:pt idx="44">
                        <c:v>0.91531926264661079</c:v>
                      </c:pt>
                      <c:pt idx="45">
                        <c:v>0.98431623195324258</c:v>
                      </c:pt>
                      <c:pt idx="46">
                        <c:v>0.96504065743883971</c:v>
                      </c:pt>
                      <c:pt idx="47">
                        <c:v>0.96496799934729283</c:v>
                      </c:pt>
                      <c:pt idx="48">
                        <c:v>0.95812327048377244</c:v>
                      </c:pt>
                      <c:pt idx="49">
                        <c:v>0.96104824960158441</c:v>
                      </c:pt>
                      <c:pt idx="50">
                        <c:v>0.96580716757578899</c:v>
                      </c:pt>
                      <c:pt idx="51">
                        <c:v>0.96900751337967894</c:v>
                      </c:pt>
                      <c:pt idx="52">
                        <c:v>0.97026156679179221</c:v>
                      </c:pt>
                      <c:pt idx="53">
                        <c:v>0.97004104434083938</c:v>
                      </c:pt>
                      <c:pt idx="54">
                        <c:v>0.97177707712020545</c:v>
                      </c:pt>
                      <c:pt idx="55">
                        <c:v>0.97177707712020545</c:v>
                      </c:pt>
                      <c:pt idx="56">
                        <c:v>0.97177707712020545</c:v>
                      </c:pt>
                      <c:pt idx="57">
                        <c:v>0.97177707712020545</c:v>
                      </c:pt>
                      <c:pt idx="58">
                        <c:v>0.97887243899513954</c:v>
                      </c:pt>
                      <c:pt idx="59">
                        <c:v>0.9709999067227203</c:v>
                      </c:pt>
                      <c:pt idx="60">
                        <c:v>0.97945896372448926</c:v>
                      </c:pt>
                      <c:pt idx="61">
                        <c:v>0.98730472845674733</c:v>
                      </c:pt>
                      <c:pt idx="62">
                        <c:v>0.99035232394848571</c:v>
                      </c:pt>
                      <c:pt idx="63">
                        <c:v>0.98494843683409894</c:v>
                      </c:pt>
                      <c:pt idx="64">
                        <c:v>0.98701304409116486</c:v>
                      </c:pt>
                      <c:pt idx="65">
                        <c:v>0.98783818753128227</c:v>
                      </c:pt>
                      <c:pt idx="66">
                        <c:v>0.98969243605421686</c:v>
                      </c:pt>
                      <c:pt idx="67">
                        <c:v>0.99031664386945006</c:v>
                      </c:pt>
                      <c:pt idx="68">
                        <c:v>0.9914968586129177</c:v>
                      </c:pt>
                      <c:pt idx="69">
                        <c:v>0.99169109393676647</c:v>
                      </c:pt>
                      <c:pt idx="70">
                        <c:v>0.99195045854315855</c:v>
                      </c:pt>
                      <c:pt idx="71">
                        <c:v>0.99211185161478399</c:v>
                      </c:pt>
                      <c:pt idx="72">
                        <c:v>0.9922427974861423</c:v>
                      </c:pt>
                      <c:pt idx="73">
                        <c:v>0.99202328144794394</c:v>
                      </c:pt>
                      <c:pt idx="74">
                        <c:v>0.99237521732554157</c:v>
                      </c:pt>
                      <c:pt idx="75">
                        <c:v>0.99387783481692515</c:v>
                      </c:pt>
                      <c:pt idx="76">
                        <c:v>0.9940208328609077</c:v>
                      </c:pt>
                      <c:pt idx="77">
                        <c:v>0.9953971066276196</c:v>
                      </c:pt>
                      <c:pt idx="78">
                        <c:v>0.99625747381281282</c:v>
                      </c:pt>
                      <c:pt idx="79">
                        <c:v>0.99728004060250108</c:v>
                      </c:pt>
                      <c:pt idx="80">
                        <c:v>0.99735361042685688</c:v>
                      </c:pt>
                      <c:pt idx="81">
                        <c:v>0.99873685871577988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137A-442E-9935-D4DE39475758}"/>
                  </c:ext>
                </c:extLst>
              </c15:ser>
            </c15:filteredLineSeries>
            <c15:filteredLineSeries>
              <c15:ser>
                <c:idx val="4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Data'!$H$1</c15:sqref>
                        </c15:formulaRef>
                      </c:ext>
                    </c:extLst>
                    <c:strCache>
                      <c:ptCount val="1"/>
                      <c:pt idx="0">
                        <c:v>#_NOT_FINALIZED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Data'!$A$2:$A$83</c15:sqref>
                        </c15:formulaRef>
                      </c:ext>
                    </c:extLst>
                    <c:numCache>
                      <c:formatCode>m/d/yyyy</c:formatCode>
                      <c:ptCount val="82"/>
                      <c:pt idx="0">
                        <c:v>45123</c:v>
                      </c:pt>
                      <c:pt idx="1">
                        <c:v>45125</c:v>
                      </c:pt>
                      <c:pt idx="2">
                        <c:v>45126</c:v>
                      </c:pt>
                      <c:pt idx="3">
                        <c:v>45127</c:v>
                      </c:pt>
                      <c:pt idx="4">
                        <c:v>45128</c:v>
                      </c:pt>
                      <c:pt idx="5">
                        <c:v>45131</c:v>
                      </c:pt>
                      <c:pt idx="6">
                        <c:v>45132</c:v>
                      </c:pt>
                      <c:pt idx="7">
                        <c:v>45133</c:v>
                      </c:pt>
                      <c:pt idx="8">
                        <c:v>45134</c:v>
                      </c:pt>
                      <c:pt idx="9">
                        <c:v>45135</c:v>
                      </c:pt>
                      <c:pt idx="10">
                        <c:v>45138</c:v>
                      </c:pt>
                      <c:pt idx="11">
                        <c:v>45139</c:v>
                      </c:pt>
                      <c:pt idx="12">
                        <c:v>45140</c:v>
                      </c:pt>
                      <c:pt idx="13">
                        <c:v>45141</c:v>
                      </c:pt>
                      <c:pt idx="14">
                        <c:v>45142</c:v>
                      </c:pt>
                      <c:pt idx="15">
                        <c:v>45145</c:v>
                      </c:pt>
                      <c:pt idx="16">
                        <c:v>45146</c:v>
                      </c:pt>
                      <c:pt idx="17">
                        <c:v>45147</c:v>
                      </c:pt>
                      <c:pt idx="18">
                        <c:v>45148</c:v>
                      </c:pt>
                      <c:pt idx="19">
                        <c:v>45149</c:v>
                      </c:pt>
                      <c:pt idx="20">
                        <c:v>45152</c:v>
                      </c:pt>
                      <c:pt idx="21">
                        <c:v>45153</c:v>
                      </c:pt>
                      <c:pt idx="22">
                        <c:v>45154</c:v>
                      </c:pt>
                      <c:pt idx="23">
                        <c:v>45155</c:v>
                      </c:pt>
                      <c:pt idx="24">
                        <c:v>45156</c:v>
                      </c:pt>
                      <c:pt idx="25">
                        <c:v>45159</c:v>
                      </c:pt>
                      <c:pt idx="26">
                        <c:v>45160</c:v>
                      </c:pt>
                      <c:pt idx="27">
                        <c:v>45161</c:v>
                      </c:pt>
                      <c:pt idx="28">
                        <c:v>45162</c:v>
                      </c:pt>
                      <c:pt idx="29">
                        <c:v>45163</c:v>
                      </c:pt>
                      <c:pt idx="30">
                        <c:v>45166</c:v>
                      </c:pt>
                      <c:pt idx="31">
                        <c:v>45167</c:v>
                      </c:pt>
                      <c:pt idx="32">
                        <c:v>45168</c:v>
                      </c:pt>
                      <c:pt idx="33">
                        <c:v>45169</c:v>
                      </c:pt>
                      <c:pt idx="34">
                        <c:v>45170</c:v>
                      </c:pt>
                      <c:pt idx="35">
                        <c:v>45174</c:v>
                      </c:pt>
                      <c:pt idx="36">
                        <c:v>45175</c:v>
                      </c:pt>
                      <c:pt idx="37">
                        <c:v>45176</c:v>
                      </c:pt>
                      <c:pt idx="38">
                        <c:v>45177</c:v>
                      </c:pt>
                      <c:pt idx="39">
                        <c:v>45180</c:v>
                      </c:pt>
                      <c:pt idx="40">
                        <c:v>45181</c:v>
                      </c:pt>
                      <c:pt idx="41">
                        <c:v>45182</c:v>
                      </c:pt>
                      <c:pt idx="42">
                        <c:v>45183</c:v>
                      </c:pt>
                      <c:pt idx="43">
                        <c:v>45184</c:v>
                      </c:pt>
                      <c:pt idx="44">
                        <c:v>45187</c:v>
                      </c:pt>
                      <c:pt idx="45">
                        <c:v>45188</c:v>
                      </c:pt>
                      <c:pt idx="46">
                        <c:v>45189</c:v>
                      </c:pt>
                      <c:pt idx="47">
                        <c:v>45190</c:v>
                      </c:pt>
                      <c:pt idx="48">
                        <c:v>45191</c:v>
                      </c:pt>
                      <c:pt idx="49">
                        <c:v>45194</c:v>
                      </c:pt>
                      <c:pt idx="50">
                        <c:v>45195</c:v>
                      </c:pt>
                      <c:pt idx="51">
                        <c:v>45196</c:v>
                      </c:pt>
                      <c:pt idx="52">
                        <c:v>45197</c:v>
                      </c:pt>
                      <c:pt idx="53">
                        <c:v>45198</c:v>
                      </c:pt>
                      <c:pt idx="54">
                        <c:v>45201</c:v>
                      </c:pt>
                      <c:pt idx="55">
                        <c:v>45202</c:v>
                      </c:pt>
                      <c:pt idx="56">
                        <c:v>45203</c:v>
                      </c:pt>
                      <c:pt idx="57">
                        <c:v>45204</c:v>
                      </c:pt>
                      <c:pt idx="58">
                        <c:v>45205</c:v>
                      </c:pt>
                      <c:pt idx="59">
                        <c:v>45208</c:v>
                      </c:pt>
                      <c:pt idx="60">
                        <c:v>45209</c:v>
                      </c:pt>
                      <c:pt idx="61">
                        <c:v>45210</c:v>
                      </c:pt>
                      <c:pt idx="62">
                        <c:v>45211</c:v>
                      </c:pt>
                      <c:pt idx="63">
                        <c:v>45212</c:v>
                      </c:pt>
                      <c:pt idx="64">
                        <c:v>45215</c:v>
                      </c:pt>
                      <c:pt idx="65">
                        <c:v>45216</c:v>
                      </c:pt>
                      <c:pt idx="66">
                        <c:v>45217</c:v>
                      </c:pt>
                      <c:pt idx="67">
                        <c:v>45218</c:v>
                      </c:pt>
                      <c:pt idx="68">
                        <c:v>45219</c:v>
                      </c:pt>
                      <c:pt idx="69">
                        <c:v>45222</c:v>
                      </c:pt>
                      <c:pt idx="70">
                        <c:v>45223</c:v>
                      </c:pt>
                      <c:pt idx="71">
                        <c:v>45224</c:v>
                      </c:pt>
                      <c:pt idx="72">
                        <c:v>45225</c:v>
                      </c:pt>
                      <c:pt idx="73">
                        <c:v>45226</c:v>
                      </c:pt>
                      <c:pt idx="74">
                        <c:v>45229</c:v>
                      </c:pt>
                      <c:pt idx="75">
                        <c:v>45230</c:v>
                      </c:pt>
                      <c:pt idx="76">
                        <c:v>45231</c:v>
                      </c:pt>
                      <c:pt idx="77">
                        <c:v>45232</c:v>
                      </c:pt>
                      <c:pt idx="78">
                        <c:v>45233</c:v>
                      </c:pt>
                      <c:pt idx="79">
                        <c:v>45236</c:v>
                      </c:pt>
                      <c:pt idx="80">
                        <c:v>45237</c:v>
                      </c:pt>
                      <c:pt idx="81">
                        <c:v>45238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Data'!$H$2:$H$83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82"/>
                      <c:pt idx="0">
                        <c:v>7494</c:v>
                      </c:pt>
                      <c:pt idx="1">
                        <c:v>7739</c:v>
                      </c:pt>
                      <c:pt idx="2">
                        <c:v>7723</c:v>
                      </c:pt>
                      <c:pt idx="3">
                        <c:v>7696</c:v>
                      </c:pt>
                      <c:pt idx="4">
                        <c:v>7691</c:v>
                      </c:pt>
                      <c:pt idx="5">
                        <c:v>7638</c:v>
                      </c:pt>
                      <c:pt idx="6">
                        <c:v>7611</c:v>
                      </c:pt>
                      <c:pt idx="7">
                        <c:v>7606</c:v>
                      </c:pt>
                      <c:pt idx="8">
                        <c:v>7594</c:v>
                      </c:pt>
                      <c:pt idx="9">
                        <c:v>7600</c:v>
                      </c:pt>
                      <c:pt idx="10">
                        <c:v>7556</c:v>
                      </c:pt>
                      <c:pt idx="11">
                        <c:v>7488</c:v>
                      </c:pt>
                      <c:pt idx="12">
                        <c:v>7515</c:v>
                      </c:pt>
                      <c:pt idx="13">
                        <c:v>7461</c:v>
                      </c:pt>
                      <c:pt idx="14">
                        <c:v>7405</c:v>
                      </c:pt>
                      <c:pt idx="15">
                        <c:v>7207</c:v>
                      </c:pt>
                      <c:pt idx="16">
                        <c:v>7214</c:v>
                      </c:pt>
                      <c:pt idx="17">
                        <c:v>7157</c:v>
                      </c:pt>
                      <c:pt idx="18">
                        <c:v>7098</c:v>
                      </c:pt>
                      <c:pt idx="19">
                        <c:v>7053</c:v>
                      </c:pt>
                      <c:pt idx="20">
                        <c:v>6878</c:v>
                      </c:pt>
                      <c:pt idx="21">
                        <c:v>6733</c:v>
                      </c:pt>
                      <c:pt idx="22">
                        <c:v>6508</c:v>
                      </c:pt>
                      <c:pt idx="23">
                        <c:v>6333</c:v>
                      </c:pt>
                      <c:pt idx="24">
                        <c:v>6098</c:v>
                      </c:pt>
                      <c:pt idx="25">
                        <c:v>5646</c:v>
                      </c:pt>
                      <c:pt idx="26">
                        <c:v>5363</c:v>
                      </c:pt>
                      <c:pt idx="27">
                        <c:v>5026</c:v>
                      </c:pt>
                      <c:pt idx="28">
                        <c:v>4712</c:v>
                      </c:pt>
                      <c:pt idx="29">
                        <c:v>4332</c:v>
                      </c:pt>
                      <c:pt idx="30">
                        <c:v>3043</c:v>
                      </c:pt>
                      <c:pt idx="31">
                        <c:v>2249</c:v>
                      </c:pt>
                      <c:pt idx="32">
                        <c:v>2112</c:v>
                      </c:pt>
                      <c:pt idx="33">
                        <c:v>1977</c:v>
                      </c:pt>
                      <c:pt idx="34">
                        <c:v>1896</c:v>
                      </c:pt>
                      <c:pt idx="35">
                        <c:v>1706</c:v>
                      </c:pt>
                      <c:pt idx="36">
                        <c:v>1629</c:v>
                      </c:pt>
                      <c:pt idx="37">
                        <c:v>1576</c:v>
                      </c:pt>
                      <c:pt idx="38">
                        <c:v>1547</c:v>
                      </c:pt>
                      <c:pt idx="39">
                        <c:v>1496</c:v>
                      </c:pt>
                      <c:pt idx="40">
                        <c:v>1337</c:v>
                      </c:pt>
                      <c:pt idx="41">
                        <c:v>1263</c:v>
                      </c:pt>
                      <c:pt idx="42">
                        <c:v>713</c:v>
                      </c:pt>
                      <c:pt idx="43">
                        <c:v>496</c:v>
                      </c:pt>
                      <c:pt idx="44">
                        <c:v>424</c:v>
                      </c:pt>
                      <c:pt idx="45">
                        <c:v>0</c:v>
                      </c:pt>
                      <c:pt idx="46">
                        <c:v>0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0</c:v>
                      </c:pt>
                      <c:pt idx="51">
                        <c:v>0</c:v>
                      </c:pt>
                      <c:pt idx="52">
                        <c:v>0</c:v>
                      </c:pt>
                      <c:pt idx="53">
                        <c:v>0</c:v>
                      </c:pt>
                      <c:pt idx="54">
                        <c:v>10</c:v>
                      </c:pt>
                      <c:pt idx="55">
                        <c:v>10</c:v>
                      </c:pt>
                      <c:pt idx="56">
                        <c:v>10</c:v>
                      </c:pt>
                      <c:pt idx="57">
                        <c:v>10</c:v>
                      </c:pt>
                      <c:pt idx="58">
                        <c:v>21</c:v>
                      </c:pt>
                      <c:pt idx="59">
                        <c:v>21</c:v>
                      </c:pt>
                      <c:pt idx="60">
                        <c:v>44</c:v>
                      </c:pt>
                      <c:pt idx="61">
                        <c:v>36</c:v>
                      </c:pt>
                      <c:pt idx="62">
                        <c:v>37</c:v>
                      </c:pt>
                      <c:pt idx="63">
                        <c:v>38</c:v>
                      </c:pt>
                      <c:pt idx="64">
                        <c:v>38</c:v>
                      </c:pt>
                      <c:pt idx="65">
                        <c:v>38</c:v>
                      </c:pt>
                      <c:pt idx="66">
                        <c:v>39</c:v>
                      </c:pt>
                      <c:pt idx="67">
                        <c:v>43</c:v>
                      </c:pt>
                      <c:pt idx="68">
                        <c:v>42</c:v>
                      </c:pt>
                      <c:pt idx="69">
                        <c:v>41</c:v>
                      </c:pt>
                      <c:pt idx="70">
                        <c:v>42</c:v>
                      </c:pt>
                      <c:pt idx="71">
                        <c:v>42</c:v>
                      </c:pt>
                      <c:pt idx="72">
                        <c:v>21</c:v>
                      </c:pt>
                      <c:pt idx="73">
                        <c:v>21</c:v>
                      </c:pt>
                      <c:pt idx="74">
                        <c:v>22</c:v>
                      </c:pt>
                      <c:pt idx="75">
                        <c:v>12</c:v>
                      </c:pt>
                      <c:pt idx="76">
                        <c:v>12</c:v>
                      </c:pt>
                      <c:pt idx="77">
                        <c:v>12</c:v>
                      </c:pt>
                      <c:pt idx="78">
                        <c:v>12</c:v>
                      </c:pt>
                      <c:pt idx="79">
                        <c:v>12</c:v>
                      </c:pt>
                      <c:pt idx="80">
                        <c:v>11</c:v>
                      </c:pt>
                      <c:pt idx="81">
                        <c:v>11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137A-442E-9935-D4DE39475758}"/>
                  </c:ext>
                </c:extLst>
              </c15:ser>
            </c15:filteredLineSeries>
            <c15:filteredLineSeries>
              <c15:ser>
                <c:idx val="5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Data'!$I$1</c15:sqref>
                        </c15:formulaRef>
                      </c:ext>
                    </c:extLst>
                    <c:strCache>
                      <c:ptCount val="1"/>
                      <c:pt idx="0">
                        <c:v>#_FINALIZED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Data'!$A$2:$A$83</c15:sqref>
                        </c15:formulaRef>
                      </c:ext>
                    </c:extLst>
                    <c:numCache>
                      <c:formatCode>m/d/yyyy</c:formatCode>
                      <c:ptCount val="82"/>
                      <c:pt idx="0">
                        <c:v>45123</c:v>
                      </c:pt>
                      <c:pt idx="1">
                        <c:v>45125</c:v>
                      </c:pt>
                      <c:pt idx="2">
                        <c:v>45126</c:v>
                      </c:pt>
                      <c:pt idx="3">
                        <c:v>45127</c:v>
                      </c:pt>
                      <c:pt idx="4">
                        <c:v>45128</c:v>
                      </c:pt>
                      <c:pt idx="5">
                        <c:v>45131</c:v>
                      </c:pt>
                      <c:pt idx="6">
                        <c:v>45132</c:v>
                      </c:pt>
                      <c:pt idx="7">
                        <c:v>45133</c:v>
                      </c:pt>
                      <c:pt idx="8">
                        <c:v>45134</c:v>
                      </c:pt>
                      <c:pt idx="9">
                        <c:v>45135</c:v>
                      </c:pt>
                      <c:pt idx="10">
                        <c:v>45138</c:v>
                      </c:pt>
                      <c:pt idx="11">
                        <c:v>45139</c:v>
                      </c:pt>
                      <c:pt idx="12">
                        <c:v>45140</c:v>
                      </c:pt>
                      <c:pt idx="13">
                        <c:v>45141</c:v>
                      </c:pt>
                      <c:pt idx="14">
                        <c:v>45142</c:v>
                      </c:pt>
                      <c:pt idx="15">
                        <c:v>45145</c:v>
                      </c:pt>
                      <c:pt idx="16">
                        <c:v>45146</c:v>
                      </c:pt>
                      <c:pt idx="17">
                        <c:v>45147</c:v>
                      </c:pt>
                      <c:pt idx="18">
                        <c:v>45148</c:v>
                      </c:pt>
                      <c:pt idx="19">
                        <c:v>45149</c:v>
                      </c:pt>
                      <c:pt idx="20">
                        <c:v>45152</c:v>
                      </c:pt>
                      <c:pt idx="21">
                        <c:v>45153</c:v>
                      </c:pt>
                      <c:pt idx="22">
                        <c:v>45154</c:v>
                      </c:pt>
                      <c:pt idx="23">
                        <c:v>45155</c:v>
                      </c:pt>
                      <c:pt idx="24">
                        <c:v>45156</c:v>
                      </c:pt>
                      <c:pt idx="25">
                        <c:v>45159</c:v>
                      </c:pt>
                      <c:pt idx="26">
                        <c:v>45160</c:v>
                      </c:pt>
                      <c:pt idx="27">
                        <c:v>45161</c:v>
                      </c:pt>
                      <c:pt idx="28">
                        <c:v>45162</c:v>
                      </c:pt>
                      <c:pt idx="29">
                        <c:v>45163</c:v>
                      </c:pt>
                      <c:pt idx="30">
                        <c:v>45166</c:v>
                      </c:pt>
                      <c:pt idx="31">
                        <c:v>45167</c:v>
                      </c:pt>
                      <c:pt idx="32">
                        <c:v>45168</c:v>
                      </c:pt>
                      <c:pt idx="33">
                        <c:v>45169</c:v>
                      </c:pt>
                      <c:pt idx="34">
                        <c:v>45170</c:v>
                      </c:pt>
                      <c:pt idx="35">
                        <c:v>45174</c:v>
                      </c:pt>
                      <c:pt idx="36">
                        <c:v>45175</c:v>
                      </c:pt>
                      <c:pt idx="37">
                        <c:v>45176</c:v>
                      </c:pt>
                      <c:pt idx="38">
                        <c:v>45177</c:v>
                      </c:pt>
                      <c:pt idx="39">
                        <c:v>45180</c:v>
                      </c:pt>
                      <c:pt idx="40">
                        <c:v>45181</c:v>
                      </c:pt>
                      <c:pt idx="41">
                        <c:v>45182</c:v>
                      </c:pt>
                      <c:pt idx="42">
                        <c:v>45183</c:v>
                      </c:pt>
                      <c:pt idx="43">
                        <c:v>45184</c:v>
                      </c:pt>
                      <c:pt idx="44">
                        <c:v>45187</c:v>
                      </c:pt>
                      <c:pt idx="45">
                        <c:v>45188</c:v>
                      </c:pt>
                      <c:pt idx="46">
                        <c:v>45189</c:v>
                      </c:pt>
                      <c:pt idx="47">
                        <c:v>45190</c:v>
                      </c:pt>
                      <c:pt idx="48">
                        <c:v>45191</c:v>
                      </c:pt>
                      <c:pt idx="49">
                        <c:v>45194</c:v>
                      </c:pt>
                      <c:pt idx="50">
                        <c:v>45195</c:v>
                      </c:pt>
                      <c:pt idx="51">
                        <c:v>45196</c:v>
                      </c:pt>
                      <c:pt idx="52">
                        <c:v>45197</c:v>
                      </c:pt>
                      <c:pt idx="53">
                        <c:v>45198</c:v>
                      </c:pt>
                      <c:pt idx="54">
                        <c:v>45201</c:v>
                      </c:pt>
                      <c:pt idx="55">
                        <c:v>45202</c:v>
                      </c:pt>
                      <c:pt idx="56">
                        <c:v>45203</c:v>
                      </c:pt>
                      <c:pt idx="57">
                        <c:v>45204</c:v>
                      </c:pt>
                      <c:pt idx="58">
                        <c:v>45205</c:v>
                      </c:pt>
                      <c:pt idx="59">
                        <c:v>45208</c:v>
                      </c:pt>
                      <c:pt idx="60">
                        <c:v>45209</c:v>
                      </c:pt>
                      <c:pt idx="61">
                        <c:v>45210</c:v>
                      </c:pt>
                      <c:pt idx="62">
                        <c:v>45211</c:v>
                      </c:pt>
                      <c:pt idx="63">
                        <c:v>45212</c:v>
                      </c:pt>
                      <c:pt idx="64">
                        <c:v>45215</c:v>
                      </c:pt>
                      <c:pt idx="65">
                        <c:v>45216</c:v>
                      </c:pt>
                      <c:pt idx="66">
                        <c:v>45217</c:v>
                      </c:pt>
                      <c:pt idx="67">
                        <c:v>45218</c:v>
                      </c:pt>
                      <c:pt idx="68">
                        <c:v>45219</c:v>
                      </c:pt>
                      <c:pt idx="69">
                        <c:v>45222</c:v>
                      </c:pt>
                      <c:pt idx="70">
                        <c:v>45223</c:v>
                      </c:pt>
                      <c:pt idx="71">
                        <c:v>45224</c:v>
                      </c:pt>
                      <c:pt idx="72">
                        <c:v>45225</c:v>
                      </c:pt>
                      <c:pt idx="73">
                        <c:v>45226</c:v>
                      </c:pt>
                      <c:pt idx="74">
                        <c:v>45229</c:v>
                      </c:pt>
                      <c:pt idx="75">
                        <c:v>45230</c:v>
                      </c:pt>
                      <c:pt idx="76">
                        <c:v>45231</c:v>
                      </c:pt>
                      <c:pt idx="77">
                        <c:v>45232</c:v>
                      </c:pt>
                      <c:pt idx="78">
                        <c:v>45233</c:v>
                      </c:pt>
                      <c:pt idx="79">
                        <c:v>45236</c:v>
                      </c:pt>
                      <c:pt idx="80">
                        <c:v>45237</c:v>
                      </c:pt>
                      <c:pt idx="81">
                        <c:v>45238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Data'!$I$2:$I$83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82"/>
                      <c:pt idx="0">
                        <c:v>0</c:v>
                      </c:pt>
                      <c:pt idx="1">
                        <c:v>164</c:v>
                      </c:pt>
                      <c:pt idx="2">
                        <c:v>214</c:v>
                      </c:pt>
                      <c:pt idx="3">
                        <c:v>274</c:v>
                      </c:pt>
                      <c:pt idx="4">
                        <c:v>326</c:v>
                      </c:pt>
                      <c:pt idx="5">
                        <c:v>430</c:v>
                      </c:pt>
                      <c:pt idx="6">
                        <c:v>491</c:v>
                      </c:pt>
                      <c:pt idx="7">
                        <c:v>540</c:v>
                      </c:pt>
                      <c:pt idx="8">
                        <c:v>590</c:v>
                      </c:pt>
                      <c:pt idx="9">
                        <c:v>643</c:v>
                      </c:pt>
                      <c:pt idx="10">
                        <c:v>742</c:v>
                      </c:pt>
                      <c:pt idx="11">
                        <c:v>866</c:v>
                      </c:pt>
                      <c:pt idx="12">
                        <c:v>931</c:v>
                      </c:pt>
                      <c:pt idx="13">
                        <c:v>1049</c:v>
                      </c:pt>
                      <c:pt idx="14">
                        <c:v>1159</c:v>
                      </c:pt>
                      <c:pt idx="15">
                        <c:v>1452</c:v>
                      </c:pt>
                      <c:pt idx="16">
                        <c:v>1579</c:v>
                      </c:pt>
                      <c:pt idx="17">
                        <c:v>1760</c:v>
                      </c:pt>
                      <c:pt idx="18">
                        <c:v>1910</c:v>
                      </c:pt>
                      <c:pt idx="19">
                        <c:v>2026</c:v>
                      </c:pt>
                      <c:pt idx="20">
                        <c:v>2350</c:v>
                      </c:pt>
                      <c:pt idx="21">
                        <c:v>2565</c:v>
                      </c:pt>
                      <c:pt idx="22">
                        <c:v>2931</c:v>
                      </c:pt>
                      <c:pt idx="23">
                        <c:v>3173</c:v>
                      </c:pt>
                      <c:pt idx="24">
                        <c:v>3479</c:v>
                      </c:pt>
                      <c:pt idx="25">
                        <c:v>4059</c:v>
                      </c:pt>
                      <c:pt idx="26">
                        <c:v>4398</c:v>
                      </c:pt>
                      <c:pt idx="27">
                        <c:v>4793</c:v>
                      </c:pt>
                      <c:pt idx="28">
                        <c:v>5225</c:v>
                      </c:pt>
                      <c:pt idx="29">
                        <c:v>5677</c:v>
                      </c:pt>
                      <c:pt idx="30">
                        <c:v>7086</c:v>
                      </c:pt>
                      <c:pt idx="31">
                        <c:v>7935</c:v>
                      </c:pt>
                      <c:pt idx="32">
                        <c:v>8090</c:v>
                      </c:pt>
                      <c:pt idx="33">
                        <c:v>8248</c:v>
                      </c:pt>
                      <c:pt idx="34">
                        <c:v>8344</c:v>
                      </c:pt>
                      <c:pt idx="35">
                        <c:v>8518</c:v>
                      </c:pt>
                      <c:pt idx="36">
                        <c:v>8594</c:v>
                      </c:pt>
                      <c:pt idx="37">
                        <c:v>8678</c:v>
                      </c:pt>
                      <c:pt idx="38">
                        <c:v>8734</c:v>
                      </c:pt>
                      <c:pt idx="39">
                        <c:v>8823</c:v>
                      </c:pt>
                      <c:pt idx="40">
                        <c:v>9003</c:v>
                      </c:pt>
                      <c:pt idx="41">
                        <c:v>9083</c:v>
                      </c:pt>
                      <c:pt idx="42">
                        <c:v>9154</c:v>
                      </c:pt>
                      <c:pt idx="43">
                        <c:v>9264</c:v>
                      </c:pt>
                      <c:pt idx="44">
                        <c:v>9469</c:v>
                      </c:pt>
                      <c:pt idx="45">
                        <c:v>9731</c:v>
                      </c:pt>
                      <c:pt idx="46">
                        <c:v>9777</c:v>
                      </c:pt>
                      <c:pt idx="47">
                        <c:v>9778</c:v>
                      </c:pt>
                      <c:pt idx="48">
                        <c:v>9787</c:v>
                      </c:pt>
                      <c:pt idx="49">
                        <c:v>9786</c:v>
                      </c:pt>
                      <c:pt idx="50">
                        <c:v>9845</c:v>
                      </c:pt>
                      <c:pt idx="51">
                        <c:v>9865</c:v>
                      </c:pt>
                      <c:pt idx="52">
                        <c:v>9877</c:v>
                      </c:pt>
                      <c:pt idx="53">
                        <c:v>9887</c:v>
                      </c:pt>
                      <c:pt idx="54">
                        <c:v>9887</c:v>
                      </c:pt>
                      <c:pt idx="55">
                        <c:v>9887</c:v>
                      </c:pt>
                      <c:pt idx="56">
                        <c:v>9887</c:v>
                      </c:pt>
                      <c:pt idx="57">
                        <c:v>9887</c:v>
                      </c:pt>
                      <c:pt idx="58">
                        <c:v>9895</c:v>
                      </c:pt>
                      <c:pt idx="59">
                        <c:v>9895</c:v>
                      </c:pt>
                      <c:pt idx="60">
                        <c:v>9974</c:v>
                      </c:pt>
                      <c:pt idx="61">
                        <c:v>9988</c:v>
                      </c:pt>
                      <c:pt idx="62">
                        <c:v>10011</c:v>
                      </c:pt>
                      <c:pt idx="63">
                        <c:v>10009</c:v>
                      </c:pt>
                      <c:pt idx="64">
                        <c:v>10020</c:v>
                      </c:pt>
                      <c:pt idx="65">
                        <c:v>10029</c:v>
                      </c:pt>
                      <c:pt idx="66">
                        <c:v>10039</c:v>
                      </c:pt>
                      <c:pt idx="67">
                        <c:v>10046</c:v>
                      </c:pt>
                      <c:pt idx="68">
                        <c:v>10056</c:v>
                      </c:pt>
                      <c:pt idx="69">
                        <c:v>10055</c:v>
                      </c:pt>
                      <c:pt idx="70">
                        <c:v>10056</c:v>
                      </c:pt>
                      <c:pt idx="71">
                        <c:v>10054</c:v>
                      </c:pt>
                      <c:pt idx="72">
                        <c:v>10076</c:v>
                      </c:pt>
                      <c:pt idx="73">
                        <c:v>10075</c:v>
                      </c:pt>
                      <c:pt idx="74">
                        <c:v>10079</c:v>
                      </c:pt>
                      <c:pt idx="75">
                        <c:v>10107</c:v>
                      </c:pt>
                      <c:pt idx="76">
                        <c:v>10108</c:v>
                      </c:pt>
                      <c:pt idx="77">
                        <c:v>10125</c:v>
                      </c:pt>
                      <c:pt idx="78">
                        <c:v>10131</c:v>
                      </c:pt>
                      <c:pt idx="79">
                        <c:v>10143</c:v>
                      </c:pt>
                      <c:pt idx="80">
                        <c:v>10143</c:v>
                      </c:pt>
                      <c:pt idx="81">
                        <c:v>10150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137A-442E-9935-D4DE39475758}"/>
                  </c:ext>
                </c:extLst>
              </c15:ser>
            </c15:filteredLineSeries>
            <c15:filteredLineSeries>
              <c15:ser>
                <c:idx val="7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Data'!$K$1</c15:sqref>
                        </c15:formulaRef>
                      </c:ext>
                    </c:extLst>
                    <c:strCache>
                      <c:ptCount val="1"/>
                      <c:pt idx="0">
                        <c:v>CHANGE_IN_STUDENTS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Data'!$A$2:$A$83</c15:sqref>
                        </c15:formulaRef>
                      </c:ext>
                    </c:extLst>
                    <c:numCache>
                      <c:formatCode>m/d/yyyy</c:formatCode>
                      <c:ptCount val="82"/>
                      <c:pt idx="0">
                        <c:v>45123</c:v>
                      </c:pt>
                      <c:pt idx="1">
                        <c:v>45125</c:v>
                      </c:pt>
                      <c:pt idx="2">
                        <c:v>45126</c:v>
                      </c:pt>
                      <c:pt idx="3">
                        <c:v>45127</c:v>
                      </c:pt>
                      <c:pt idx="4">
                        <c:v>45128</c:v>
                      </c:pt>
                      <c:pt idx="5">
                        <c:v>45131</c:v>
                      </c:pt>
                      <c:pt idx="6">
                        <c:v>45132</c:v>
                      </c:pt>
                      <c:pt idx="7">
                        <c:v>45133</c:v>
                      </c:pt>
                      <c:pt idx="8">
                        <c:v>45134</c:v>
                      </c:pt>
                      <c:pt idx="9">
                        <c:v>45135</c:v>
                      </c:pt>
                      <c:pt idx="10">
                        <c:v>45138</c:v>
                      </c:pt>
                      <c:pt idx="11">
                        <c:v>45139</c:v>
                      </c:pt>
                      <c:pt idx="12">
                        <c:v>45140</c:v>
                      </c:pt>
                      <c:pt idx="13">
                        <c:v>45141</c:v>
                      </c:pt>
                      <c:pt idx="14">
                        <c:v>45142</c:v>
                      </c:pt>
                      <c:pt idx="15">
                        <c:v>45145</c:v>
                      </c:pt>
                      <c:pt idx="16">
                        <c:v>45146</c:v>
                      </c:pt>
                      <c:pt idx="17">
                        <c:v>45147</c:v>
                      </c:pt>
                      <c:pt idx="18">
                        <c:v>45148</c:v>
                      </c:pt>
                      <c:pt idx="19">
                        <c:v>45149</c:v>
                      </c:pt>
                      <c:pt idx="20">
                        <c:v>45152</c:v>
                      </c:pt>
                      <c:pt idx="21">
                        <c:v>45153</c:v>
                      </c:pt>
                      <c:pt idx="22">
                        <c:v>45154</c:v>
                      </c:pt>
                      <c:pt idx="23">
                        <c:v>45155</c:v>
                      </c:pt>
                      <c:pt idx="24">
                        <c:v>45156</c:v>
                      </c:pt>
                      <c:pt idx="25">
                        <c:v>45159</c:v>
                      </c:pt>
                      <c:pt idx="26">
                        <c:v>45160</c:v>
                      </c:pt>
                      <c:pt idx="27">
                        <c:v>45161</c:v>
                      </c:pt>
                      <c:pt idx="28">
                        <c:v>45162</c:v>
                      </c:pt>
                      <c:pt idx="29">
                        <c:v>45163</c:v>
                      </c:pt>
                      <c:pt idx="30">
                        <c:v>45166</c:v>
                      </c:pt>
                      <c:pt idx="31">
                        <c:v>45167</c:v>
                      </c:pt>
                      <c:pt idx="32">
                        <c:v>45168</c:v>
                      </c:pt>
                      <c:pt idx="33">
                        <c:v>45169</c:v>
                      </c:pt>
                      <c:pt idx="34">
                        <c:v>45170</c:v>
                      </c:pt>
                      <c:pt idx="35">
                        <c:v>45174</c:v>
                      </c:pt>
                      <c:pt idx="36">
                        <c:v>45175</c:v>
                      </c:pt>
                      <c:pt idx="37">
                        <c:v>45176</c:v>
                      </c:pt>
                      <c:pt idx="38">
                        <c:v>45177</c:v>
                      </c:pt>
                      <c:pt idx="39">
                        <c:v>45180</c:v>
                      </c:pt>
                      <c:pt idx="40">
                        <c:v>45181</c:v>
                      </c:pt>
                      <c:pt idx="41">
                        <c:v>45182</c:v>
                      </c:pt>
                      <c:pt idx="42">
                        <c:v>45183</c:v>
                      </c:pt>
                      <c:pt idx="43">
                        <c:v>45184</c:v>
                      </c:pt>
                      <c:pt idx="44">
                        <c:v>45187</c:v>
                      </c:pt>
                      <c:pt idx="45">
                        <c:v>45188</c:v>
                      </c:pt>
                      <c:pt idx="46">
                        <c:v>45189</c:v>
                      </c:pt>
                      <c:pt idx="47">
                        <c:v>45190</c:v>
                      </c:pt>
                      <c:pt idx="48">
                        <c:v>45191</c:v>
                      </c:pt>
                      <c:pt idx="49">
                        <c:v>45194</c:v>
                      </c:pt>
                      <c:pt idx="50">
                        <c:v>45195</c:v>
                      </c:pt>
                      <c:pt idx="51">
                        <c:v>45196</c:v>
                      </c:pt>
                      <c:pt idx="52">
                        <c:v>45197</c:v>
                      </c:pt>
                      <c:pt idx="53">
                        <c:v>45198</c:v>
                      </c:pt>
                      <c:pt idx="54">
                        <c:v>45201</c:v>
                      </c:pt>
                      <c:pt idx="55">
                        <c:v>45202</c:v>
                      </c:pt>
                      <c:pt idx="56">
                        <c:v>45203</c:v>
                      </c:pt>
                      <c:pt idx="57">
                        <c:v>45204</c:v>
                      </c:pt>
                      <c:pt idx="58">
                        <c:v>45205</c:v>
                      </c:pt>
                      <c:pt idx="59">
                        <c:v>45208</c:v>
                      </c:pt>
                      <c:pt idx="60">
                        <c:v>45209</c:v>
                      </c:pt>
                      <c:pt idx="61">
                        <c:v>45210</c:v>
                      </c:pt>
                      <c:pt idx="62">
                        <c:v>45211</c:v>
                      </c:pt>
                      <c:pt idx="63">
                        <c:v>45212</c:v>
                      </c:pt>
                      <c:pt idx="64">
                        <c:v>45215</c:v>
                      </c:pt>
                      <c:pt idx="65">
                        <c:v>45216</c:v>
                      </c:pt>
                      <c:pt idx="66">
                        <c:v>45217</c:v>
                      </c:pt>
                      <c:pt idx="67">
                        <c:v>45218</c:v>
                      </c:pt>
                      <c:pt idx="68">
                        <c:v>45219</c:v>
                      </c:pt>
                      <c:pt idx="69">
                        <c:v>45222</c:v>
                      </c:pt>
                      <c:pt idx="70">
                        <c:v>45223</c:v>
                      </c:pt>
                      <c:pt idx="71">
                        <c:v>45224</c:v>
                      </c:pt>
                      <c:pt idx="72">
                        <c:v>45225</c:v>
                      </c:pt>
                      <c:pt idx="73">
                        <c:v>45226</c:v>
                      </c:pt>
                      <c:pt idx="74">
                        <c:v>45229</c:v>
                      </c:pt>
                      <c:pt idx="75">
                        <c:v>45230</c:v>
                      </c:pt>
                      <c:pt idx="76">
                        <c:v>45231</c:v>
                      </c:pt>
                      <c:pt idx="77">
                        <c:v>45232</c:v>
                      </c:pt>
                      <c:pt idx="78">
                        <c:v>45233</c:v>
                      </c:pt>
                      <c:pt idx="79">
                        <c:v>45236</c:v>
                      </c:pt>
                      <c:pt idx="80">
                        <c:v>45237</c:v>
                      </c:pt>
                      <c:pt idx="81">
                        <c:v>45238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Data'!$K$2:$K$83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82"/>
                      <c:pt idx="0">
                        <c:v>7494</c:v>
                      </c:pt>
                      <c:pt idx="1">
                        <c:v>415</c:v>
                      </c:pt>
                      <c:pt idx="2">
                        <c:v>34</c:v>
                      </c:pt>
                      <c:pt idx="3">
                        <c:v>33</c:v>
                      </c:pt>
                      <c:pt idx="4">
                        <c:v>47</c:v>
                      </c:pt>
                      <c:pt idx="5">
                        <c:v>51</c:v>
                      </c:pt>
                      <c:pt idx="6">
                        <c:v>34</c:v>
                      </c:pt>
                      <c:pt idx="7">
                        <c:v>44</c:v>
                      </c:pt>
                      <c:pt idx="8">
                        <c:v>38</c:v>
                      </c:pt>
                      <c:pt idx="9">
                        <c:v>61</c:v>
                      </c:pt>
                      <c:pt idx="10">
                        <c:v>55</c:v>
                      </c:pt>
                      <c:pt idx="11">
                        <c:v>56</c:v>
                      </c:pt>
                      <c:pt idx="12">
                        <c:v>92</c:v>
                      </c:pt>
                      <c:pt idx="13">
                        <c:v>64</c:v>
                      </c:pt>
                      <c:pt idx="14">
                        <c:v>54</c:v>
                      </c:pt>
                      <c:pt idx="15">
                        <c:v>95</c:v>
                      </c:pt>
                      <c:pt idx="16">
                        <c:v>134</c:v>
                      </c:pt>
                      <c:pt idx="17">
                        <c:v>124</c:v>
                      </c:pt>
                      <c:pt idx="18">
                        <c:v>91</c:v>
                      </c:pt>
                      <c:pt idx="19">
                        <c:v>71</c:v>
                      </c:pt>
                      <c:pt idx="20">
                        <c:v>149</c:v>
                      </c:pt>
                      <c:pt idx="21">
                        <c:v>70</c:v>
                      </c:pt>
                      <c:pt idx="22">
                        <c:v>141</c:v>
                      </c:pt>
                      <c:pt idx="23">
                        <c:v>67</c:v>
                      </c:pt>
                      <c:pt idx="24">
                        <c:v>73</c:v>
                      </c:pt>
                      <c:pt idx="25">
                        <c:v>127</c:v>
                      </c:pt>
                      <c:pt idx="26">
                        <c:v>56</c:v>
                      </c:pt>
                      <c:pt idx="27">
                        <c:v>58</c:v>
                      </c:pt>
                      <c:pt idx="28">
                        <c:v>119</c:v>
                      </c:pt>
                      <c:pt idx="29">
                        <c:v>72</c:v>
                      </c:pt>
                      <c:pt idx="30">
                        <c:v>122</c:v>
                      </c:pt>
                      <c:pt idx="31">
                        <c:v>56</c:v>
                      </c:pt>
                      <c:pt idx="32">
                        <c:v>20</c:v>
                      </c:pt>
                      <c:pt idx="33">
                        <c:v>21</c:v>
                      </c:pt>
                      <c:pt idx="34">
                        <c:v>15</c:v>
                      </c:pt>
                      <c:pt idx="35">
                        <c:v>6</c:v>
                      </c:pt>
                      <c:pt idx="36">
                        <c:v>-1</c:v>
                      </c:pt>
                      <c:pt idx="37">
                        <c:v>10</c:v>
                      </c:pt>
                      <c:pt idx="38">
                        <c:v>27</c:v>
                      </c:pt>
                      <c:pt idx="39">
                        <c:v>37</c:v>
                      </c:pt>
                      <c:pt idx="40">
                        <c:v>23</c:v>
                      </c:pt>
                      <c:pt idx="41">
                        <c:v>9</c:v>
                      </c:pt>
                      <c:pt idx="42">
                        <c:v>32</c:v>
                      </c:pt>
                      <c:pt idx="43">
                        <c:v>3</c:v>
                      </c:pt>
                      <c:pt idx="44">
                        <c:v>42</c:v>
                      </c:pt>
                      <c:pt idx="45">
                        <c:v>-293</c:v>
                      </c:pt>
                      <c:pt idx="46">
                        <c:v>109</c:v>
                      </c:pt>
                      <c:pt idx="47">
                        <c:v>52</c:v>
                      </c:pt>
                      <c:pt idx="48">
                        <c:v>34</c:v>
                      </c:pt>
                      <c:pt idx="49">
                        <c:v>-9</c:v>
                      </c:pt>
                      <c:pt idx="50">
                        <c:v>6</c:v>
                      </c:pt>
                      <c:pt idx="51">
                        <c:v>-1</c:v>
                      </c:pt>
                      <c:pt idx="52">
                        <c:v>-3</c:v>
                      </c:pt>
                      <c:pt idx="53">
                        <c:v>7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10</c:v>
                      </c:pt>
                      <c:pt idx="59">
                        <c:v>0</c:v>
                      </c:pt>
                      <c:pt idx="60">
                        <c:v>10</c:v>
                      </c:pt>
                      <c:pt idx="61">
                        <c:v>0</c:v>
                      </c:pt>
                      <c:pt idx="62">
                        <c:v>1</c:v>
                      </c:pt>
                      <c:pt idx="63">
                        <c:v>-10</c:v>
                      </c:pt>
                      <c:pt idx="64">
                        <c:v>-5</c:v>
                      </c:pt>
                      <c:pt idx="65">
                        <c:v>-2</c:v>
                      </c:pt>
                      <c:pt idx="66">
                        <c:v>1</c:v>
                      </c:pt>
                      <c:pt idx="67">
                        <c:v>7</c:v>
                      </c:pt>
                      <c:pt idx="68">
                        <c:v>0</c:v>
                      </c:pt>
                      <c:pt idx="69">
                        <c:v>-6</c:v>
                      </c:pt>
                      <c:pt idx="70">
                        <c:v>-3</c:v>
                      </c:pt>
                      <c:pt idx="71">
                        <c:v>-3</c:v>
                      </c:pt>
                      <c:pt idx="72">
                        <c:v>-3</c:v>
                      </c:pt>
                      <c:pt idx="73">
                        <c:v>-3</c:v>
                      </c:pt>
                      <c:pt idx="74">
                        <c:v>-1</c:v>
                      </c:pt>
                      <c:pt idx="75">
                        <c:v>-10</c:v>
                      </c:pt>
                      <c:pt idx="76">
                        <c:v>-4</c:v>
                      </c:pt>
                      <c:pt idx="77">
                        <c:v>-1</c:v>
                      </c:pt>
                      <c:pt idx="78">
                        <c:v>-16</c:v>
                      </c:pt>
                      <c:pt idx="79">
                        <c:v>0</c:v>
                      </c:pt>
                      <c:pt idx="80">
                        <c:v>-8</c:v>
                      </c:pt>
                      <c:pt idx="81">
                        <c:v>-5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137A-442E-9935-D4DE39475758}"/>
                  </c:ext>
                </c:extLst>
              </c15:ser>
            </c15:filteredLineSeries>
            <c15:filteredLineSeries>
              <c15:ser>
                <c:idx val="8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Data'!$L$1</c15:sqref>
                        </c15:formulaRef>
                      </c:ext>
                    </c:extLst>
                    <c:strCache>
                      <c:ptCount val="1"/>
                      <c:pt idx="0">
                        <c:v>CHANGE_IN_FINAL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Data'!$A$2:$A$83</c15:sqref>
                        </c15:formulaRef>
                      </c:ext>
                    </c:extLst>
                    <c:numCache>
                      <c:formatCode>m/d/yyyy</c:formatCode>
                      <c:ptCount val="82"/>
                      <c:pt idx="0">
                        <c:v>45123</c:v>
                      </c:pt>
                      <c:pt idx="1">
                        <c:v>45125</c:v>
                      </c:pt>
                      <c:pt idx="2">
                        <c:v>45126</c:v>
                      </c:pt>
                      <c:pt idx="3">
                        <c:v>45127</c:v>
                      </c:pt>
                      <c:pt idx="4">
                        <c:v>45128</c:v>
                      </c:pt>
                      <c:pt idx="5">
                        <c:v>45131</c:v>
                      </c:pt>
                      <c:pt idx="6">
                        <c:v>45132</c:v>
                      </c:pt>
                      <c:pt idx="7">
                        <c:v>45133</c:v>
                      </c:pt>
                      <c:pt idx="8">
                        <c:v>45134</c:v>
                      </c:pt>
                      <c:pt idx="9">
                        <c:v>45135</c:v>
                      </c:pt>
                      <c:pt idx="10">
                        <c:v>45138</c:v>
                      </c:pt>
                      <c:pt idx="11">
                        <c:v>45139</c:v>
                      </c:pt>
                      <c:pt idx="12">
                        <c:v>45140</c:v>
                      </c:pt>
                      <c:pt idx="13">
                        <c:v>45141</c:v>
                      </c:pt>
                      <c:pt idx="14">
                        <c:v>45142</c:v>
                      </c:pt>
                      <c:pt idx="15">
                        <c:v>45145</c:v>
                      </c:pt>
                      <c:pt idx="16">
                        <c:v>45146</c:v>
                      </c:pt>
                      <c:pt idx="17">
                        <c:v>45147</c:v>
                      </c:pt>
                      <c:pt idx="18">
                        <c:v>45148</c:v>
                      </c:pt>
                      <c:pt idx="19">
                        <c:v>45149</c:v>
                      </c:pt>
                      <c:pt idx="20">
                        <c:v>45152</c:v>
                      </c:pt>
                      <c:pt idx="21">
                        <c:v>45153</c:v>
                      </c:pt>
                      <c:pt idx="22">
                        <c:v>45154</c:v>
                      </c:pt>
                      <c:pt idx="23">
                        <c:v>45155</c:v>
                      </c:pt>
                      <c:pt idx="24">
                        <c:v>45156</c:v>
                      </c:pt>
                      <c:pt idx="25">
                        <c:v>45159</c:v>
                      </c:pt>
                      <c:pt idx="26">
                        <c:v>45160</c:v>
                      </c:pt>
                      <c:pt idx="27">
                        <c:v>45161</c:v>
                      </c:pt>
                      <c:pt idx="28">
                        <c:v>45162</c:v>
                      </c:pt>
                      <c:pt idx="29">
                        <c:v>45163</c:v>
                      </c:pt>
                      <c:pt idx="30">
                        <c:v>45166</c:v>
                      </c:pt>
                      <c:pt idx="31">
                        <c:v>45167</c:v>
                      </c:pt>
                      <c:pt idx="32">
                        <c:v>45168</c:v>
                      </c:pt>
                      <c:pt idx="33">
                        <c:v>45169</c:v>
                      </c:pt>
                      <c:pt idx="34">
                        <c:v>45170</c:v>
                      </c:pt>
                      <c:pt idx="35">
                        <c:v>45174</c:v>
                      </c:pt>
                      <c:pt idx="36">
                        <c:v>45175</c:v>
                      </c:pt>
                      <c:pt idx="37">
                        <c:v>45176</c:v>
                      </c:pt>
                      <c:pt idx="38">
                        <c:v>45177</c:v>
                      </c:pt>
                      <c:pt idx="39">
                        <c:v>45180</c:v>
                      </c:pt>
                      <c:pt idx="40">
                        <c:v>45181</c:v>
                      </c:pt>
                      <c:pt idx="41">
                        <c:v>45182</c:v>
                      </c:pt>
                      <c:pt idx="42">
                        <c:v>45183</c:v>
                      </c:pt>
                      <c:pt idx="43">
                        <c:v>45184</c:v>
                      </c:pt>
                      <c:pt idx="44">
                        <c:v>45187</c:v>
                      </c:pt>
                      <c:pt idx="45">
                        <c:v>45188</c:v>
                      </c:pt>
                      <c:pt idx="46">
                        <c:v>45189</c:v>
                      </c:pt>
                      <c:pt idx="47">
                        <c:v>45190</c:v>
                      </c:pt>
                      <c:pt idx="48">
                        <c:v>45191</c:v>
                      </c:pt>
                      <c:pt idx="49">
                        <c:v>45194</c:v>
                      </c:pt>
                      <c:pt idx="50">
                        <c:v>45195</c:v>
                      </c:pt>
                      <c:pt idx="51">
                        <c:v>45196</c:v>
                      </c:pt>
                      <c:pt idx="52">
                        <c:v>45197</c:v>
                      </c:pt>
                      <c:pt idx="53">
                        <c:v>45198</c:v>
                      </c:pt>
                      <c:pt idx="54">
                        <c:v>45201</c:v>
                      </c:pt>
                      <c:pt idx="55">
                        <c:v>45202</c:v>
                      </c:pt>
                      <c:pt idx="56">
                        <c:v>45203</c:v>
                      </c:pt>
                      <c:pt idx="57">
                        <c:v>45204</c:v>
                      </c:pt>
                      <c:pt idx="58">
                        <c:v>45205</c:v>
                      </c:pt>
                      <c:pt idx="59">
                        <c:v>45208</c:v>
                      </c:pt>
                      <c:pt idx="60">
                        <c:v>45209</c:v>
                      </c:pt>
                      <c:pt idx="61">
                        <c:v>45210</c:v>
                      </c:pt>
                      <c:pt idx="62">
                        <c:v>45211</c:v>
                      </c:pt>
                      <c:pt idx="63">
                        <c:v>45212</c:v>
                      </c:pt>
                      <c:pt idx="64">
                        <c:v>45215</c:v>
                      </c:pt>
                      <c:pt idx="65">
                        <c:v>45216</c:v>
                      </c:pt>
                      <c:pt idx="66">
                        <c:v>45217</c:v>
                      </c:pt>
                      <c:pt idx="67">
                        <c:v>45218</c:v>
                      </c:pt>
                      <c:pt idx="68">
                        <c:v>45219</c:v>
                      </c:pt>
                      <c:pt idx="69">
                        <c:v>45222</c:v>
                      </c:pt>
                      <c:pt idx="70">
                        <c:v>45223</c:v>
                      </c:pt>
                      <c:pt idx="71">
                        <c:v>45224</c:v>
                      </c:pt>
                      <c:pt idx="72">
                        <c:v>45225</c:v>
                      </c:pt>
                      <c:pt idx="73">
                        <c:v>45226</c:v>
                      </c:pt>
                      <c:pt idx="74">
                        <c:v>45229</c:v>
                      </c:pt>
                      <c:pt idx="75">
                        <c:v>45230</c:v>
                      </c:pt>
                      <c:pt idx="76">
                        <c:v>45231</c:v>
                      </c:pt>
                      <c:pt idx="77">
                        <c:v>45232</c:v>
                      </c:pt>
                      <c:pt idx="78">
                        <c:v>45233</c:v>
                      </c:pt>
                      <c:pt idx="79">
                        <c:v>45236</c:v>
                      </c:pt>
                      <c:pt idx="80">
                        <c:v>45237</c:v>
                      </c:pt>
                      <c:pt idx="81">
                        <c:v>45238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Data'!$L$2:$L$83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82"/>
                      <c:pt idx="0">
                        <c:v>0</c:v>
                      </c:pt>
                      <c:pt idx="1">
                        <c:v>164</c:v>
                      </c:pt>
                      <c:pt idx="2">
                        <c:v>50</c:v>
                      </c:pt>
                      <c:pt idx="3">
                        <c:v>60</c:v>
                      </c:pt>
                      <c:pt idx="4">
                        <c:v>52</c:v>
                      </c:pt>
                      <c:pt idx="5">
                        <c:v>104</c:v>
                      </c:pt>
                      <c:pt idx="6">
                        <c:v>61</c:v>
                      </c:pt>
                      <c:pt idx="7">
                        <c:v>49</c:v>
                      </c:pt>
                      <c:pt idx="8">
                        <c:v>50</c:v>
                      </c:pt>
                      <c:pt idx="9">
                        <c:v>53</c:v>
                      </c:pt>
                      <c:pt idx="10">
                        <c:v>99</c:v>
                      </c:pt>
                      <c:pt idx="11">
                        <c:v>124</c:v>
                      </c:pt>
                      <c:pt idx="12">
                        <c:v>65</c:v>
                      </c:pt>
                      <c:pt idx="13">
                        <c:v>118</c:v>
                      </c:pt>
                      <c:pt idx="14">
                        <c:v>110</c:v>
                      </c:pt>
                      <c:pt idx="15">
                        <c:v>293</c:v>
                      </c:pt>
                      <c:pt idx="16">
                        <c:v>127</c:v>
                      </c:pt>
                      <c:pt idx="17">
                        <c:v>181</c:v>
                      </c:pt>
                      <c:pt idx="18">
                        <c:v>150</c:v>
                      </c:pt>
                      <c:pt idx="19">
                        <c:v>116</c:v>
                      </c:pt>
                      <c:pt idx="20">
                        <c:v>324</c:v>
                      </c:pt>
                      <c:pt idx="21">
                        <c:v>215</c:v>
                      </c:pt>
                      <c:pt idx="22">
                        <c:v>366</c:v>
                      </c:pt>
                      <c:pt idx="23">
                        <c:v>242</c:v>
                      </c:pt>
                      <c:pt idx="24">
                        <c:v>306</c:v>
                      </c:pt>
                      <c:pt idx="25">
                        <c:v>580</c:v>
                      </c:pt>
                      <c:pt idx="26">
                        <c:v>339</c:v>
                      </c:pt>
                      <c:pt idx="27">
                        <c:v>395</c:v>
                      </c:pt>
                      <c:pt idx="28">
                        <c:v>432</c:v>
                      </c:pt>
                      <c:pt idx="29">
                        <c:v>452</c:v>
                      </c:pt>
                      <c:pt idx="30">
                        <c:v>1409</c:v>
                      </c:pt>
                      <c:pt idx="31">
                        <c:v>849</c:v>
                      </c:pt>
                      <c:pt idx="32">
                        <c:v>155</c:v>
                      </c:pt>
                      <c:pt idx="33">
                        <c:v>158</c:v>
                      </c:pt>
                      <c:pt idx="34">
                        <c:v>96</c:v>
                      </c:pt>
                      <c:pt idx="35">
                        <c:v>174</c:v>
                      </c:pt>
                      <c:pt idx="36">
                        <c:v>76</c:v>
                      </c:pt>
                      <c:pt idx="37">
                        <c:v>84</c:v>
                      </c:pt>
                      <c:pt idx="38">
                        <c:v>56</c:v>
                      </c:pt>
                      <c:pt idx="39">
                        <c:v>89</c:v>
                      </c:pt>
                      <c:pt idx="40">
                        <c:v>180</c:v>
                      </c:pt>
                      <c:pt idx="41">
                        <c:v>80</c:v>
                      </c:pt>
                      <c:pt idx="42">
                        <c:v>71</c:v>
                      </c:pt>
                      <c:pt idx="43">
                        <c:v>110</c:v>
                      </c:pt>
                      <c:pt idx="44">
                        <c:v>205</c:v>
                      </c:pt>
                      <c:pt idx="45">
                        <c:v>262</c:v>
                      </c:pt>
                      <c:pt idx="46">
                        <c:v>46</c:v>
                      </c:pt>
                      <c:pt idx="47">
                        <c:v>1</c:v>
                      </c:pt>
                      <c:pt idx="48">
                        <c:v>9</c:v>
                      </c:pt>
                      <c:pt idx="49">
                        <c:v>-1</c:v>
                      </c:pt>
                      <c:pt idx="50">
                        <c:v>59</c:v>
                      </c:pt>
                      <c:pt idx="51">
                        <c:v>20</c:v>
                      </c:pt>
                      <c:pt idx="52">
                        <c:v>12</c:v>
                      </c:pt>
                      <c:pt idx="53">
                        <c:v>10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8</c:v>
                      </c:pt>
                      <c:pt idx="59">
                        <c:v>0</c:v>
                      </c:pt>
                      <c:pt idx="60">
                        <c:v>79</c:v>
                      </c:pt>
                      <c:pt idx="61">
                        <c:v>14</c:v>
                      </c:pt>
                      <c:pt idx="62">
                        <c:v>23</c:v>
                      </c:pt>
                      <c:pt idx="63">
                        <c:v>-2</c:v>
                      </c:pt>
                      <c:pt idx="64">
                        <c:v>11</c:v>
                      </c:pt>
                      <c:pt idx="65">
                        <c:v>9</c:v>
                      </c:pt>
                      <c:pt idx="66">
                        <c:v>10</c:v>
                      </c:pt>
                      <c:pt idx="67">
                        <c:v>7</c:v>
                      </c:pt>
                      <c:pt idx="68">
                        <c:v>10</c:v>
                      </c:pt>
                      <c:pt idx="69">
                        <c:v>-1</c:v>
                      </c:pt>
                      <c:pt idx="70">
                        <c:v>1</c:v>
                      </c:pt>
                      <c:pt idx="71">
                        <c:v>-2</c:v>
                      </c:pt>
                      <c:pt idx="72">
                        <c:v>22</c:v>
                      </c:pt>
                      <c:pt idx="73">
                        <c:v>-1</c:v>
                      </c:pt>
                      <c:pt idx="74">
                        <c:v>4</c:v>
                      </c:pt>
                      <c:pt idx="75">
                        <c:v>28</c:v>
                      </c:pt>
                      <c:pt idx="76">
                        <c:v>1</c:v>
                      </c:pt>
                      <c:pt idx="77">
                        <c:v>17</c:v>
                      </c:pt>
                      <c:pt idx="78">
                        <c:v>6</c:v>
                      </c:pt>
                      <c:pt idx="79">
                        <c:v>12</c:v>
                      </c:pt>
                      <c:pt idx="80">
                        <c:v>0</c:v>
                      </c:pt>
                      <c:pt idx="81">
                        <c:v>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137A-442E-9935-D4DE39475758}"/>
                  </c:ext>
                </c:extLst>
              </c15:ser>
            </c15:filteredLineSeries>
            <c15:filteredLineSeries>
              <c15:ser>
                <c:idx val="11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Data'!$P$1</c15:sqref>
                        </c15:formulaRef>
                      </c:ext>
                    </c:extLst>
                    <c:strCache>
                      <c:ptCount val="1"/>
                      <c:pt idx="0">
                        <c:v>NOT_FINALIZED_TUITION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Data'!$A$2:$A$83</c15:sqref>
                        </c15:formulaRef>
                      </c:ext>
                    </c:extLst>
                    <c:numCache>
                      <c:formatCode>m/d/yyyy</c:formatCode>
                      <c:ptCount val="82"/>
                      <c:pt idx="0">
                        <c:v>45123</c:v>
                      </c:pt>
                      <c:pt idx="1">
                        <c:v>45125</c:v>
                      </c:pt>
                      <c:pt idx="2">
                        <c:v>45126</c:v>
                      </c:pt>
                      <c:pt idx="3">
                        <c:v>45127</c:v>
                      </c:pt>
                      <c:pt idx="4">
                        <c:v>45128</c:v>
                      </c:pt>
                      <c:pt idx="5">
                        <c:v>45131</c:v>
                      </c:pt>
                      <c:pt idx="6">
                        <c:v>45132</c:v>
                      </c:pt>
                      <c:pt idx="7">
                        <c:v>45133</c:v>
                      </c:pt>
                      <c:pt idx="8">
                        <c:v>45134</c:v>
                      </c:pt>
                      <c:pt idx="9">
                        <c:v>45135</c:v>
                      </c:pt>
                      <c:pt idx="10">
                        <c:v>45138</c:v>
                      </c:pt>
                      <c:pt idx="11">
                        <c:v>45139</c:v>
                      </c:pt>
                      <c:pt idx="12">
                        <c:v>45140</c:v>
                      </c:pt>
                      <c:pt idx="13">
                        <c:v>45141</c:v>
                      </c:pt>
                      <c:pt idx="14">
                        <c:v>45142</c:v>
                      </c:pt>
                      <c:pt idx="15">
                        <c:v>45145</c:v>
                      </c:pt>
                      <c:pt idx="16">
                        <c:v>45146</c:v>
                      </c:pt>
                      <c:pt idx="17">
                        <c:v>45147</c:v>
                      </c:pt>
                      <c:pt idx="18">
                        <c:v>45148</c:v>
                      </c:pt>
                      <c:pt idx="19">
                        <c:v>45149</c:v>
                      </c:pt>
                      <c:pt idx="20">
                        <c:v>45152</c:v>
                      </c:pt>
                      <c:pt idx="21">
                        <c:v>45153</c:v>
                      </c:pt>
                      <c:pt idx="22">
                        <c:v>45154</c:v>
                      </c:pt>
                      <c:pt idx="23">
                        <c:v>45155</c:v>
                      </c:pt>
                      <c:pt idx="24">
                        <c:v>45156</c:v>
                      </c:pt>
                      <c:pt idx="25">
                        <c:v>45159</c:v>
                      </c:pt>
                      <c:pt idx="26">
                        <c:v>45160</c:v>
                      </c:pt>
                      <c:pt idx="27">
                        <c:v>45161</c:v>
                      </c:pt>
                      <c:pt idx="28">
                        <c:v>45162</c:v>
                      </c:pt>
                      <c:pt idx="29">
                        <c:v>45163</c:v>
                      </c:pt>
                      <c:pt idx="30">
                        <c:v>45166</c:v>
                      </c:pt>
                      <c:pt idx="31">
                        <c:v>45167</c:v>
                      </c:pt>
                      <c:pt idx="32">
                        <c:v>45168</c:v>
                      </c:pt>
                      <c:pt idx="33">
                        <c:v>45169</c:v>
                      </c:pt>
                      <c:pt idx="34">
                        <c:v>45170</c:v>
                      </c:pt>
                      <c:pt idx="35">
                        <c:v>45174</c:v>
                      </c:pt>
                      <c:pt idx="36">
                        <c:v>45175</c:v>
                      </c:pt>
                      <c:pt idx="37">
                        <c:v>45176</c:v>
                      </c:pt>
                      <c:pt idx="38">
                        <c:v>45177</c:v>
                      </c:pt>
                      <c:pt idx="39">
                        <c:v>45180</c:v>
                      </c:pt>
                      <c:pt idx="40">
                        <c:v>45181</c:v>
                      </c:pt>
                      <c:pt idx="41">
                        <c:v>45182</c:v>
                      </c:pt>
                      <c:pt idx="42">
                        <c:v>45183</c:v>
                      </c:pt>
                      <c:pt idx="43">
                        <c:v>45184</c:v>
                      </c:pt>
                      <c:pt idx="44">
                        <c:v>45187</c:v>
                      </c:pt>
                      <c:pt idx="45">
                        <c:v>45188</c:v>
                      </c:pt>
                      <c:pt idx="46">
                        <c:v>45189</c:v>
                      </c:pt>
                      <c:pt idx="47">
                        <c:v>45190</c:v>
                      </c:pt>
                      <c:pt idx="48">
                        <c:v>45191</c:v>
                      </c:pt>
                      <c:pt idx="49">
                        <c:v>45194</c:v>
                      </c:pt>
                      <c:pt idx="50">
                        <c:v>45195</c:v>
                      </c:pt>
                      <c:pt idx="51">
                        <c:v>45196</c:v>
                      </c:pt>
                      <c:pt idx="52">
                        <c:v>45197</c:v>
                      </c:pt>
                      <c:pt idx="53">
                        <c:v>45198</c:v>
                      </c:pt>
                      <c:pt idx="54">
                        <c:v>45201</c:v>
                      </c:pt>
                      <c:pt idx="55">
                        <c:v>45202</c:v>
                      </c:pt>
                      <c:pt idx="56">
                        <c:v>45203</c:v>
                      </c:pt>
                      <c:pt idx="57">
                        <c:v>45204</c:v>
                      </c:pt>
                      <c:pt idx="58">
                        <c:v>45205</c:v>
                      </c:pt>
                      <c:pt idx="59">
                        <c:v>45208</c:v>
                      </c:pt>
                      <c:pt idx="60">
                        <c:v>45209</c:v>
                      </c:pt>
                      <c:pt idx="61">
                        <c:v>45210</c:v>
                      </c:pt>
                      <c:pt idx="62">
                        <c:v>45211</c:v>
                      </c:pt>
                      <c:pt idx="63">
                        <c:v>45212</c:v>
                      </c:pt>
                      <c:pt idx="64">
                        <c:v>45215</c:v>
                      </c:pt>
                      <c:pt idx="65">
                        <c:v>45216</c:v>
                      </c:pt>
                      <c:pt idx="66">
                        <c:v>45217</c:v>
                      </c:pt>
                      <c:pt idx="67">
                        <c:v>45218</c:v>
                      </c:pt>
                      <c:pt idx="68">
                        <c:v>45219</c:v>
                      </c:pt>
                      <c:pt idx="69">
                        <c:v>45222</c:v>
                      </c:pt>
                      <c:pt idx="70">
                        <c:v>45223</c:v>
                      </c:pt>
                      <c:pt idx="71">
                        <c:v>45224</c:v>
                      </c:pt>
                      <c:pt idx="72">
                        <c:v>45225</c:v>
                      </c:pt>
                      <c:pt idx="73">
                        <c:v>45226</c:v>
                      </c:pt>
                      <c:pt idx="74">
                        <c:v>45229</c:v>
                      </c:pt>
                      <c:pt idx="75">
                        <c:v>45230</c:v>
                      </c:pt>
                      <c:pt idx="76">
                        <c:v>45231</c:v>
                      </c:pt>
                      <c:pt idx="77">
                        <c:v>45232</c:v>
                      </c:pt>
                      <c:pt idx="78">
                        <c:v>45233</c:v>
                      </c:pt>
                      <c:pt idx="79">
                        <c:v>45236</c:v>
                      </c:pt>
                      <c:pt idx="80">
                        <c:v>45237</c:v>
                      </c:pt>
                      <c:pt idx="81">
                        <c:v>45238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Data'!$P$2:$P$83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82"/>
                      <c:pt idx="0">
                        <c:v>38150967.039999999</c:v>
                      </c:pt>
                      <c:pt idx="1">
                        <c:v>38545683.219999999</c:v>
                      </c:pt>
                      <c:pt idx="2">
                        <c:v>38728520.719999999</c:v>
                      </c:pt>
                      <c:pt idx="3">
                        <c:v>39446676.579999998</c:v>
                      </c:pt>
                      <c:pt idx="4">
                        <c:v>39388067</c:v>
                      </c:pt>
                      <c:pt idx="5">
                        <c:v>39297434.890000001</c:v>
                      </c:pt>
                      <c:pt idx="6">
                        <c:v>39071356.439999998</c:v>
                      </c:pt>
                      <c:pt idx="7">
                        <c:v>39140428.799999997</c:v>
                      </c:pt>
                      <c:pt idx="8">
                        <c:v>39052641.549999997</c:v>
                      </c:pt>
                      <c:pt idx="9">
                        <c:v>39123278.579999998</c:v>
                      </c:pt>
                      <c:pt idx="10">
                        <c:v>38974650.229999997</c:v>
                      </c:pt>
                      <c:pt idx="11">
                        <c:v>38672641.390000001</c:v>
                      </c:pt>
                      <c:pt idx="12">
                        <c:v>38813759.840000004</c:v>
                      </c:pt>
                      <c:pt idx="13">
                        <c:v>38231814.25</c:v>
                      </c:pt>
                      <c:pt idx="14">
                        <c:v>38052341.57</c:v>
                      </c:pt>
                      <c:pt idx="15">
                        <c:v>37043067.909999996</c:v>
                      </c:pt>
                      <c:pt idx="16">
                        <c:v>36642626.109999999</c:v>
                      </c:pt>
                      <c:pt idx="17">
                        <c:v>35888214.670000002</c:v>
                      </c:pt>
                      <c:pt idx="18">
                        <c:v>35438366.369999997</c:v>
                      </c:pt>
                      <c:pt idx="19">
                        <c:v>35426937.009999998</c:v>
                      </c:pt>
                      <c:pt idx="20">
                        <c:v>34305150.020000003</c:v>
                      </c:pt>
                      <c:pt idx="21">
                        <c:v>33381503.899999999</c:v>
                      </c:pt>
                      <c:pt idx="22">
                        <c:v>31909967.690000001</c:v>
                      </c:pt>
                      <c:pt idx="23">
                        <c:v>30855499.960000001</c:v>
                      </c:pt>
                      <c:pt idx="24">
                        <c:v>29677659.140000001</c:v>
                      </c:pt>
                      <c:pt idx="25">
                        <c:v>27510329</c:v>
                      </c:pt>
                      <c:pt idx="26">
                        <c:v>25972961.34</c:v>
                      </c:pt>
                      <c:pt idx="27">
                        <c:v>24124526.670000002</c:v>
                      </c:pt>
                      <c:pt idx="28">
                        <c:v>22633021.93</c:v>
                      </c:pt>
                      <c:pt idx="29">
                        <c:v>20732929.300000001</c:v>
                      </c:pt>
                      <c:pt idx="30">
                        <c:v>15004207.23</c:v>
                      </c:pt>
                      <c:pt idx="31">
                        <c:v>11389976.140000001</c:v>
                      </c:pt>
                      <c:pt idx="32">
                        <c:v>10459859.029999999</c:v>
                      </c:pt>
                      <c:pt idx="33">
                        <c:v>9816458.0899999999</c:v>
                      </c:pt>
                      <c:pt idx="34">
                        <c:v>9410075.8300000001</c:v>
                      </c:pt>
                      <c:pt idx="35">
                        <c:v>8525675.7699999996</c:v>
                      </c:pt>
                      <c:pt idx="36">
                        <c:v>8063715.4000000004</c:v>
                      </c:pt>
                      <c:pt idx="37">
                        <c:v>7770544.8499999996</c:v>
                      </c:pt>
                      <c:pt idx="38">
                        <c:v>7502584.4400000004</c:v>
                      </c:pt>
                      <c:pt idx="39">
                        <c:v>7069162.8499999996</c:v>
                      </c:pt>
                      <c:pt idx="40">
                        <c:v>6424431.0099999998</c:v>
                      </c:pt>
                      <c:pt idx="41">
                        <c:v>5947127.8799999999</c:v>
                      </c:pt>
                      <c:pt idx="42">
                        <c:v>3221649.43</c:v>
                      </c:pt>
                      <c:pt idx="43">
                        <c:v>3031303.59</c:v>
                      </c:pt>
                      <c:pt idx="44">
                        <c:v>2303168.29</c:v>
                      </c:pt>
                      <c:pt idx="45">
                        <c:v>0</c:v>
                      </c:pt>
                      <c:pt idx="46">
                        <c:v>0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0</c:v>
                      </c:pt>
                      <c:pt idx="51">
                        <c:v>0</c:v>
                      </c:pt>
                      <c:pt idx="52">
                        <c:v>0</c:v>
                      </c:pt>
                      <c:pt idx="53">
                        <c:v>0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0</c:v>
                      </c:pt>
                      <c:pt idx="59">
                        <c:v>0</c:v>
                      </c:pt>
                      <c:pt idx="60">
                        <c:v>0</c:v>
                      </c:pt>
                      <c:pt idx="61">
                        <c:v>0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0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0</c:v>
                      </c:pt>
                      <c:pt idx="70">
                        <c:v>0</c:v>
                      </c:pt>
                      <c:pt idx="71">
                        <c:v>0</c:v>
                      </c:pt>
                      <c:pt idx="72">
                        <c:v>0</c:v>
                      </c:pt>
                      <c:pt idx="73">
                        <c:v>0</c:v>
                      </c:pt>
                      <c:pt idx="74">
                        <c:v>0</c:v>
                      </c:pt>
                      <c:pt idx="75">
                        <c:v>0</c:v>
                      </c:pt>
                      <c:pt idx="76">
                        <c:v>0</c:v>
                      </c:pt>
                      <c:pt idx="77">
                        <c:v>0</c:v>
                      </c:pt>
                      <c:pt idx="78">
                        <c:v>0</c:v>
                      </c:pt>
                      <c:pt idx="79">
                        <c:v>0</c:v>
                      </c:pt>
                      <c:pt idx="80">
                        <c:v>0</c:v>
                      </c:pt>
                      <c:pt idx="81">
                        <c:v>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137A-442E-9935-D4DE39475758}"/>
                  </c:ext>
                </c:extLst>
              </c15:ser>
            </c15:filteredLineSeries>
            <c15:filteredLineSeries>
              <c15:ser>
                <c:idx val="12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Data'!$Q$1</c15:sqref>
                        </c15:formulaRef>
                      </c:ext>
                    </c:extLst>
                    <c:strCache>
                      <c:ptCount val="1"/>
                      <c:pt idx="0">
                        <c:v>FINALIZED_TUITION</c:v>
                      </c:pt>
                    </c:strCache>
                  </c:strRef>
                </c:tx>
                <c:spPr>
                  <a:ln w="28575" cap="rnd">
                    <a:solidFill>
                      <a:srgbClr val="0070C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Data'!$A$2:$A$83</c15:sqref>
                        </c15:formulaRef>
                      </c:ext>
                    </c:extLst>
                    <c:numCache>
                      <c:formatCode>m/d/yyyy</c:formatCode>
                      <c:ptCount val="82"/>
                      <c:pt idx="0">
                        <c:v>45123</c:v>
                      </c:pt>
                      <c:pt idx="1">
                        <c:v>45125</c:v>
                      </c:pt>
                      <c:pt idx="2">
                        <c:v>45126</c:v>
                      </c:pt>
                      <c:pt idx="3">
                        <c:v>45127</c:v>
                      </c:pt>
                      <c:pt idx="4">
                        <c:v>45128</c:v>
                      </c:pt>
                      <c:pt idx="5">
                        <c:v>45131</c:v>
                      </c:pt>
                      <c:pt idx="6">
                        <c:v>45132</c:v>
                      </c:pt>
                      <c:pt idx="7">
                        <c:v>45133</c:v>
                      </c:pt>
                      <c:pt idx="8">
                        <c:v>45134</c:v>
                      </c:pt>
                      <c:pt idx="9">
                        <c:v>45135</c:v>
                      </c:pt>
                      <c:pt idx="10">
                        <c:v>45138</c:v>
                      </c:pt>
                      <c:pt idx="11">
                        <c:v>45139</c:v>
                      </c:pt>
                      <c:pt idx="12">
                        <c:v>45140</c:v>
                      </c:pt>
                      <c:pt idx="13">
                        <c:v>45141</c:v>
                      </c:pt>
                      <c:pt idx="14">
                        <c:v>45142</c:v>
                      </c:pt>
                      <c:pt idx="15">
                        <c:v>45145</c:v>
                      </c:pt>
                      <c:pt idx="16">
                        <c:v>45146</c:v>
                      </c:pt>
                      <c:pt idx="17">
                        <c:v>45147</c:v>
                      </c:pt>
                      <c:pt idx="18">
                        <c:v>45148</c:v>
                      </c:pt>
                      <c:pt idx="19">
                        <c:v>45149</c:v>
                      </c:pt>
                      <c:pt idx="20">
                        <c:v>45152</c:v>
                      </c:pt>
                      <c:pt idx="21">
                        <c:v>45153</c:v>
                      </c:pt>
                      <c:pt idx="22">
                        <c:v>45154</c:v>
                      </c:pt>
                      <c:pt idx="23">
                        <c:v>45155</c:v>
                      </c:pt>
                      <c:pt idx="24">
                        <c:v>45156</c:v>
                      </c:pt>
                      <c:pt idx="25">
                        <c:v>45159</c:v>
                      </c:pt>
                      <c:pt idx="26">
                        <c:v>45160</c:v>
                      </c:pt>
                      <c:pt idx="27">
                        <c:v>45161</c:v>
                      </c:pt>
                      <c:pt idx="28">
                        <c:v>45162</c:v>
                      </c:pt>
                      <c:pt idx="29">
                        <c:v>45163</c:v>
                      </c:pt>
                      <c:pt idx="30">
                        <c:v>45166</c:v>
                      </c:pt>
                      <c:pt idx="31">
                        <c:v>45167</c:v>
                      </c:pt>
                      <c:pt idx="32">
                        <c:v>45168</c:v>
                      </c:pt>
                      <c:pt idx="33">
                        <c:v>45169</c:v>
                      </c:pt>
                      <c:pt idx="34">
                        <c:v>45170</c:v>
                      </c:pt>
                      <c:pt idx="35">
                        <c:v>45174</c:v>
                      </c:pt>
                      <c:pt idx="36">
                        <c:v>45175</c:v>
                      </c:pt>
                      <c:pt idx="37">
                        <c:v>45176</c:v>
                      </c:pt>
                      <c:pt idx="38">
                        <c:v>45177</c:v>
                      </c:pt>
                      <c:pt idx="39">
                        <c:v>45180</c:v>
                      </c:pt>
                      <c:pt idx="40">
                        <c:v>45181</c:v>
                      </c:pt>
                      <c:pt idx="41">
                        <c:v>45182</c:v>
                      </c:pt>
                      <c:pt idx="42">
                        <c:v>45183</c:v>
                      </c:pt>
                      <c:pt idx="43">
                        <c:v>45184</c:v>
                      </c:pt>
                      <c:pt idx="44">
                        <c:v>45187</c:v>
                      </c:pt>
                      <c:pt idx="45">
                        <c:v>45188</c:v>
                      </c:pt>
                      <c:pt idx="46">
                        <c:v>45189</c:v>
                      </c:pt>
                      <c:pt idx="47">
                        <c:v>45190</c:v>
                      </c:pt>
                      <c:pt idx="48">
                        <c:v>45191</c:v>
                      </c:pt>
                      <c:pt idx="49">
                        <c:v>45194</c:v>
                      </c:pt>
                      <c:pt idx="50">
                        <c:v>45195</c:v>
                      </c:pt>
                      <c:pt idx="51">
                        <c:v>45196</c:v>
                      </c:pt>
                      <c:pt idx="52">
                        <c:v>45197</c:v>
                      </c:pt>
                      <c:pt idx="53">
                        <c:v>45198</c:v>
                      </c:pt>
                      <c:pt idx="54">
                        <c:v>45201</c:v>
                      </c:pt>
                      <c:pt idx="55">
                        <c:v>45202</c:v>
                      </c:pt>
                      <c:pt idx="56">
                        <c:v>45203</c:v>
                      </c:pt>
                      <c:pt idx="57">
                        <c:v>45204</c:v>
                      </c:pt>
                      <c:pt idx="58">
                        <c:v>45205</c:v>
                      </c:pt>
                      <c:pt idx="59">
                        <c:v>45208</c:v>
                      </c:pt>
                      <c:pt idx="60">
                        <c:v>45209</c:v>
                      </c:pt>
                      <c:pt idx="61">
                        <c:v>45210</c:v>
                      </c:pt>
                      <c:pt idx="62">
                        <c:v>45211</c:v>
                      </c:pt>
                      <c:pt idx="63">
                        <c:v>45212</c:v>
                      </c:pt>
                      <c:pt idx="64">
                        <c:v>45215</c:v>
                      </c:pt>
                      <c:pt idx="65">
                        <c:v>45216</c:v>
                      </c:pt>
                      <c:pt idx="66">
                        <c:v>45217</c:v>
                      </c:pt>
                      <c:pt idx="67">
                        <c:v>45218</c:v>
                      </c:pt>
                      <c:pt idx="68">
                        <c:v>45219</c:v>
                      </c:pt>
                      <c:pt idx="69">
                        <c:v>45222</c:v>
                      </c:pt>
                      <c:pt idx="70">
                        <c:v>45223</c:v>
                      </c:pt>
                      <c:pt idx="71">
                        <c:v>45224</c:v>
                      </c:pt>
                      <c:pt idx="72">
                        <c:v>45225</c:v>
                      </c:pt>
                      <c:pt idx="73">
                        <c:v>45226</c:v>
                      </c:pt>
                      <c:pt idx="74">
                        <c:v>45229</c:v>
                      </c:pt>
                      <c:pt idx="75">
                        <c:v>45230</c:v>
                      </c:pt>
                      <c:pt idx="76">
                        <c:v>45231</c:v>
                      </c:pt>
                      <c:pt idx="77">
                        <c:v>45232</c:v>
                      </c:pt>
                      <c:pt idx="78">
                        <c:v>45233</c:v>
                      </c:pt>
                      <c:pt idx="79">
                        <c:v>45236</c:v>
                      </c:pt>
                      <c:pt idx="80">
                        <c:v>45237</c:v>
                      </c:pt>
                      <c:pt idx="81">
                        <c:v>45238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Data'!$Q$2:$Q$83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82"/>
                      <c:pt idx="0">
                        <c:v>0</c:v>
                      </c:pt>
                      <c:pt idx="1">
                        <c:v>24301.200000000001</c:v>
                      </c:pt>
                      <c:pt idx="2">
                        <c:v>648429.35</c:v>
                      </c:pt>
                      <c:pt idx="3">
                        <c:v>810329.45</c:v>
                      </c:pt>
                      <c:pt idx="4">
                        <c:v>968532</c:v>
                      </c:pt>
                      <c:pt idx="5">
                        <c:v>1310281.95</c:v>
                      </c:pt>
                      <c:pt idx="6">
                        <c:v>1577742.26</c:v>
                      </c:pt>
                      <c:pt idx="7">
                        <c:v>1785284.31</c:v>
                      </c:pt>
                      <c:pt idx="8">
                        <c:v>1958345.6099999999</c:v>
                      </c:pt>
                      <c:pt idx="9">
                        <c:v>2225907.21</c:v>
                      </c:pt>
                      <c:pt idx="10">
                        <c:v>2637125.8099999996</c:v>
                      </c:pt>
                      <c:pt idx="11">
                        <c:v>3187746.34</c:v>
                      </c:pt>
                      <c:pt idx="12">
                        <c:v>3409844.6399999997</c:v>
                      </c:pt>
                      <c:pt idx="13">
                        <c:v>3759973.8499999996</c:v>
                      </c:pt>
                      <c:pt idx="14">
                        <c:v>4242734.83</c:v>
                      </c:pt>
                      <c:pt idx="15">
                        <c:v>5514600.6200000001</c:v>
                      </c:pt>
                      <c:pt idx="16">
                        <c:v>6039221.1800000006</c:v>
                      </c:pt>
                      <c:pt idx="17">
                        <c:v>6984010.75</c:v>
                      </c:pt>
                      <c:pt idx="18">
                        <c:v>7614025.0999999996</c:v>
                      </c:pt>
                      <c:pt idx="19">
                        <c:v>8277154.71</c:v>
                      </c:pt>
                      <c:pt idx="20">
                        <c:v>9543961.5100000016</c:v>
                      </c:pt>
                      <c:pt idx="21">
                        <c:v>10422870.33</c:v>
                      </c:pt>
                      <c:pt idx="22">
                        <c:v>11985546.82</c:v>
                      </c:pt>
                      <c:pt idx="23">
                        <c:v>13042446.85</c:v>
                      </c:pt>
                      <c:pt idx="24">
                        <c:v>14408259.35</c:v>
                      </c:pt>
                      <c:pt idx="25">
                        <c:v>16795114.580000002</c:v>
                      </c:pt>
                      <c:pt idx="26">
                        <c:v>18270234.359999999</c:v>
                      </c:pt>
                      <c:pt idx="27">
                        <c:v>20228814.900000002</c:v>
                      </c:pt>
                      <c:pt idx="28">
                        <c:v>21903226.699999999</c:v>
                      </c:pt>
                      <c:pt idx="29">
                        <c:v>23906430.170000002</c:v>
                      </c:pt>
                      <c:pt idx="30">
                        <c:v>29795408.970000003</c:v>
                      </c:pt>
                      <c:pt idx="31">
                        <c:v>33446570.919999998</c:v>
                      </c:pt>
                      <c:pt idx="32">
                        <c:v>34287247.059999995</c:v>
                      </c:pt>
                      <c:pt idx="33">
                        <c:v>34956205.729999997</c:v>
                      </c:pt>
                      <c:pt idx="34">
                        <c:v>35402239.789999999</c:v>
                      </c:pt>
                      <c:pt idx="35">
                        <c:v>36167049.199999996</c:v>
                      </c:pt>
                      <c:pt idx="36">
                        <c:v>36483516.230000004</c:v>
                      </c:pt>
                      <c:pt idx="37">
                        <c:v>36871397.280000001</c:v>
                      </c:pt>
                      <c:pt idx="38">
                        <c:v>37111774.729999997</c:v>
                      </c:pt>
                      <c:pt idx="39">
                        <c:v>37427898.649999999</c:v>
                      </c:pt>
                      <c:pt idx="40">
                        <c:v>37955724.060000002</c:v>
                      </c:pt>
                      <c:pt idx="41">
                        <c:v>38241633.840000004</c:v>
                      </c:pt>
                      <c:pt idx="42">
                        <c:v>38524394.82</c:v>
                      </c:pt>
                      <c:pt idx="43">
                        <c:v>38781719.699999996</c:v>
                      </c:pt>
                      <c:pt idx="44">
                        <c:v>39153413.030000001</c:v>
                      </c:pt>
                      <c:pt idx="45">
                        <c:v>42095627.75</c:v>
                      </c:pt>
                      <c:pt idx="46">
                        <c:v>41280280</c:v>
                      </c:pt>
                      <c:pt idx="47">
                        <c:v>41277172</c:v>
                      </c:pt>
                      <c:pt idx="48">
                        <c:v>40984384</c:v>
                      </c:pt>
                      <c:pt idx="49">
                        <c:v>41109502</c:v>
                      </c:pt>
                      <c:pt idx="50">
                        <c:v>41313068</c:v>
                      </c:pt>
                      <c:pt idx="51">
                        <c:v>41449965</c:v>
                      </c:pt>
                      <c:pt idx="52">
                        <c:v>41503608</c:v>
                      </c:pt>
                      <c:pt idx="53">
                        <c:v>41494175</c:v>
                      </c:pt>
                      <c:pt idx="54">
                        <c:v>41568435</c:v>
                      </c:pt>
                      <c:pt idx="55">
                        <c:v>41568435</c:v>
                      </c:pt>
                      <c:pt idx="56">
                        <c:v>41568435</c:v>
                      </c:pt>
                      <c:pt idx="57">
                        <c:v>41568435</c:v>
                      </c:pt>
                      <c:pt idx="58">
                        <c:v>41871944</c:v>
                      </c:pt>
                      <c:pt idx="59">
                        <c:v>41535191</c:v>
                      </c:pt>
                      <c:pt idx="60">
                        <c:v>41897033</c:v>
                      </c:pt>
                      <c:pt idx="61">
                        <c:v>42232641</c:v>
                      </c:pt>
                      <c:pt idx="62">
                        <c:v>42363004</c:v>
                      </c:pt>
                      <c:pt idx="63">
                        <c:v>42131849</c:v>
                      </c:pt>
                      <c:pt idx="64">
                        <c:v>42220164</c:v>
                      </c:pt>
                      <c:pt idx="65">
                        <c:v>42255460.079999998</c:v>
                      </c:pt>
                      <c:pt idx="66">
                        <c:v>42334776.840000004</c:v>
                      </c:pt>
                      <c:pt idx="67">
                        <c:v>42361477.759999998</c:v>
                      </c:pt>
                      <c:pt idx="68">
                        <c:v>42411962.259999998</c:v>
                      </c:pt>
                      <c:pt idx="69">
                        <c:v>42420270.810000002</c:v>
                      </c:pt>
                      <c:pt idx="70">
                        <c:v>42431365.310000002</c:v>
                      </c:pt>
                      <c:pt idx="71">
                        <c:v>42438269.009999998</c:v>
                      </c:pt>
                      <c:pt idx="72">
                        <c:v>42443870.310000002</c:v>
                      </c:pt>
                      <c:pt idx="73">
                        <c:v>42434480.359999999</c:v>
                      </c:pt>
                      <c:pt idx="74">
                        <c:v>42449534.659999996</c:v>
                      </c:pt>
                      <c:pt idx="75">
                        <c:v>42513810.159999996</c:v>
                      </c:pt>
                      <c:pt idx="76">
                        <c:v>42519927</c:v>
                      </c:pt>
                      <c:pt idx="77">
                        <c:v>42578798.060000002</c:v>
                      </c:pt>
                      <c:pt idx="78">
                        <c:v>42615600.859999999</c:v>
                      </c:pt>
                      <c:pt idx="79">
                        <c:v>42659341.859999999</c:v>
                      </c:pt>
                      <c:pt idx="80">
                        <c:v>42662488.859999999</c:v>
                      </c:pt>
                      <c:pt idx="81">
                        <c:v>42721658.259999998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137A-442E-9935-D4DE39475758}"/>
                  </c:ext>
                </c:extLst>
              </c15:ser>
            </c15:filteredLineSeries>
            <c15:filteredLineSeries>
              <c15:ser>
                <c:idx val="13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Data'!$R$1</c15:sqref>
                        </c15:formulaRef>
                      </c:ext>
                    </c:extLst>
                    <c:strCache>
                      <c:ptCount val="1"/>
                      <c:pt idx="0">
                        <c:v>%_OF_TUITION_FINALIZED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Data'!$A$2:$A$83</c15:sqref>
                        </c15:formulaRef>
                      </c:ext>
                    </c:extLst>
                    <c:numCache>
                      <c:formatCode>m/d/yyyy</c:formatCode>
                      <c:ptCount val="82"/>
                      <c:pt idx="0">
                        <c:v>45123</c:v>
                      </c:pt>
                      <c:pt idx="1">
                        <c:v>45125</c:v>
                      </c:pt>
                      <c:pt idx="2">
                        <c:v>45126</c:v>
                      </c:pt>
                      <c:pt idx="3">
                        <c:v>45127</c:v>
                      </c:pt>
                      <c:pt idx="4">
                        <c:v>45128</c:v>
                      </c:pt>
                      <c:pt idx="5">
                        <c:v>45131</c:v>
                      </c:pt>
                      <c:pt idx="6">
                        <c:v>45132</c:v>
                      </c:pt>
                      <c:pt idx="7">
                        <c:v>45133</c:v>
                      </c:pt>
                      <c:pt idx="8">
                        <c:v>45134</c:v>
                      </c:pt>
                      <c:pt idx="9">
                        <c:v>45135</c:v>
                      </c:pt>
                      <c:pt idx="10">
                        <c:v>45138</c:v>
                      </c:pt>
                      <c:pt idx="11">
                        <c:v>45139</c:v>
                      </c:pt>
                      <c:pt idx="12">
                        <c:v>45140</c:v>
                      </c:pt>
                      <c:pt idx="13">
                        <c:v>45141</c:v>
                      </c:pt>
                      <c:pt idx="14">
                        <c:v>45142</c:v>
                      </c:pt>
                      <c:pt idx="15">
                        <c:v>45145</c:v>
                      </c:pt>
                      <c:pt idx="16">
                        <c:v>45146</c:v>
                      </c:pt>
                      <c:pt idx="17">
                        <c:v>45147</c:v>
                      </c:pt>
                      <c:pt idx="18">
                        <c:v>45148</c:v>
                      </c:pt>
                      <c:pt idx="19">
                        <c:v>45149</c:v>
                      </c:pt>
                      <c:pt idx="20">
                        <c:v>45152</c:v>
                      </c:pt>
                      <c:pt idx="21">
                        <c:v>45153</c:v>
                      </c:pt>
                      <c:pt idx="22">
                        <c:v>45154</c:v>
                      </c:pt>
                      <c:pt idx="23">
                        <c:v>45155</c:v>
                      </c:pt>
                      <c:pt idx="24">
                        <c:v>45156</c:v>
                      </c:pt>
                      <c:pt idx="25">
                        <c:v>45159</c:v>
                      </c:pt>
                      <c:pt idx="26">
                        <c:v>45160</c:v>
                      </c:pt>
                      <c:pt idx="27">
                        <c:v>45161</c:v>
                      </c:pt>
                      <c:pt idx="28">
                        <c:v>45162</c:v>
                      </c:pt>
                      <c:pt idx="29">
                        <c:v>45163</c:v>
                      </c:pt>
                      <c:pt idx="30">
                        <c:v>45166</c:v>
                      </c:pt>
                      <c:pt idx="31">
                        <c:v>45167</c:v>
                      </c:pt>
                      <c:pt idx="32">
                        <c:v>45168</c:v>
                      </c:pt>
                      <c:pt idx="33">
                        <c:v>45169</c:v>
                      </c:pt>
                      <c:pt idx="34">
                        <c:v>45170</c:v>
                      </c:pt>
                      <c:pt idx="35">
                        <c:v>45174</c:v>
                      </c:pt>
                      <c:pt idx="36">
                        <c:v>45175</c:v>
                      </c:pt>
                      <c:pt idx="37">
                        <c:v>45176</c:v>
                      </c:pt>
                      <c:pt idx="38">
                        <c:v>45177</c:v>
                      </c:pt>
                      <c:pt idx="39">
                        <c:v>45180</c:v>
                      </c:pt>
                      <c:pt idx="40">
                        <c:v>45181</c:v>
                      </c:pt>
                      <c:pt idx="41">
                        <c:v>45182</c:v>
                      </c:pt>
                      <c:pt idx="42">
                        <c:v>45183</c:v>
                      </c:pt>
                      <c:pt idx="43">
                        <c:v>45184</c:v>
                      </c:pt>
                      <c:pt idx="44">
                        <c:v>45187</c:v>
                      </c:pt>
                      <c:pt idx="45">
                        <c:v>45188</c:v>
                      </c:pt>
                      <c:pt idx="46">
                        <c:v>45189</c:v>
                      </c:pt>
                      <c:pt idx="47">
                        <c:v>45190</c:v>
                      </c:pt>
                      <c:pt idx="48">
                        <c:v>45191</c:v>
                      </c:pt>
                      <c:pt idx="49">
                        <c:v>45194</c:v>
                      </c:pt>
                      <c:pt idx="50">
                        <c:v>45195</c:v>
                      </c:pt>
                      <c:pt idx="51">
                        <c:v>45196</c:v>
                      </c:pt>
                      <c:pt idx="52">
                        <c:v>45197</c:v>
                      </c:pt>
                      <c:pt idx="53">
                        <c:v>45198</c:v>
                      </c:pt>
                      <c:pt idx="54">
                        <c:v>45201</c:v>
                      </c:pt>
                      <c:pt idx="55">
                        <c:v>45202</c:v>
                      </c:pt>
                      <c:pt idx="56">
                        <c:v>45203</c:v>
                      </c:pt>
                      <c:pt idx="57">
                        <c:v>45204</c:v>
                      </c:pt>
                      <c:pt idx="58">
                        <c:v>45205</c:v>
                      </c:pt>
                      <c:pt idx="59">
                        <c:v>45208</c:v>
                      </c:pt>
                      <c:pt idx="60">
                        <c:v>45209</c:v>
                      </c:pt>
                      <c:pt idx="61">
                        <c:v>45210</c:v>
                      </c:pt>
                      <c:pt idx="62">
                        <c:v>45211</c:v>
                      </c:pt>
                      <c:pt idx="63">
                        <c:v>45212</c:v>
                      </c:pt>
                      <c:pt idx="64">
                        <c:v>45215</c:v>
                      </c:pt>
                      <c:pt idx="65">
                        <c:v>45216</c:v>
                      </c:pt>
                      <c:pt idx="66">
                        <c:v>45217</c:v>
                      </c:pt>
                      <c:pt idx="67">
                        <c:v>45218</c:v>
                      </c:pt>
                      <c:pt idx="68">
                        <c:v>45219</c:v>
                      </c:pt>
                      <c:pt idx="69">
                        <c:v>45222</c:v>
                      </c:pt>
                      <c:pt idx="70">
                        <c:v>45223</c:v>
                      </c:pt>
                      <c:pt idx="71">
                        <c:v>45224</c:v>
                      </c:pt>
                      <c:pt idx="72">
                        <c:v>45225</c:v>
                      </c:pt>
                      <c:pt idx="73">
                        <c:v>45226</c:v>
                      </c:pt>
                      <c:pt idx="74">
                        <c:v>45229</c:v>
                      </c:pt>
                      <c:pt idx="75">
                        <c:v>45230</c:v>
                      </c:pt>
                      <c:pt idx="76">
                        <c:v>45231</c:v>
                      </c:pt>
                      <c:pt idx="77">
                        <c:v>45232</c:v>
                      </c:pt>
                      <c:pt idx="78">
                        <c:v>45233</c:v>
                      </c:pt>
                      <c:pt idx="79">
                        <c:v>45236</c:v>
                      </c:pt>
                      <c:pt idx="80">
                        <c:v>45237</c:v>
                      </c:pt>
                      <c:pt idx="81">
                        <c:v>45238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Data'!$R$2:$R$83</c15:sqref>
                        </c15:formulaRef>
                      </c:ext>
                    </c:extLst>
                    <c:numCache>
                      <c:formatCode>0.0%</c:formatCode>
                      <c:ptCount val="82"/>
                      <c:pt idx="0">
                        <c:v>0</c:v>
                      </c:pt>
                      <c:pt idx="1">
                        <c:v>6.3005470096583465E-4</c:v>
                      </c:pt>
                      <c:pt idx="2">
                        <c:v>1.6467231434818944E-2</c:v>
                      </c:pt>
                      <c:pt idx="3">
                        <c:v>2.0128905000936552E-2</c:v>
                      </c:pt>
                      <c:pt idx="4">
                        <c:v>2.3999346426590604E-2</c:v>
                      </c:pt>
                      <c:pt idx="5">
                        <c:v>3.2266821480328264E-2</c:v>
                      </c:pt>
                      <c:pt idx="6">
                        <c:v>3.8813708309847476E-2</c:v>
                      </c:pt>
                      <c:pt idx="7">
                        <c:v>4.3622558395049062E-2</c:v>
                      </c:pt>
                      <c:pt idx="8">
                        <c:v>4.7751730587701366E-2</c:v>
                      </c:pt>
                      <c:pt idx="9">
                        <c:v>5.383194777533732E-2</c:v>
                      </c:pt>
                      <c:pt idx="10">
                        <c:v>6.3374507434266189E-2</c:v>
                      </c:pt>
                      <c:pt idx="11">
                        <c:v>7.6151858902048439E-2</c:v>
                      </c:pt>
                      <c:pt idx="12">
                        <c:v>8.0756834524042961E-2</c:v>
                      </c:pt>
                      <c:pt idx="13">
                        <c:v>8.9540694029173751E-2</c:v>
                      </c:pt>
                      <c:pt idx="14">
                        <c:v>0.10031273592876168</c:v>
                      </c:pt>
                      <c:pt idx="15">
                        <c:v>0.12957948145379761</c:v>
                      </c:pt>
                      <c:pt idx="16">
                        <c:v>0.14149390346127169</c:v>
                      </c:pt>
                      <c:pt idx="17">
                        <c:v>0.16290292098394177</c:v>
                      </c:pt>
                      <c:pt idx="18">
                        <c:v>0.17685487007860284</c:v>
                      </c:pt>
                      <c:pt idx="19">
                        <c:v>0.18939084154933217</c:v>
                      </c:pt>
                      <c:pt idx="20">
                        <c:v>0.21765461549820372</c:v>
                      </c:pt>
                      <c:pt idx="21">
                        <c:v>0.23794131324131007</c:v>
                      </c:pt>
                      <c:pt idx="22">
                        <c:v>0.27304718839255265</c:v>
                      </c:pt>
                      <c:pt idx="23">
                        <c:v>0.29710835694549875</c:v>
                      </c:pt>
                      <c:pt idx="24">
                        <c:v>0.32682225625554839</c:v>
                      </c:pt>
                      <c:pt idx="25">
                        <c:v>0.37907564450119885</c:v>
                      </c:pt>
                      <c:pt idx="26">
                        <c:v>0.41295015133818641</c:v>
                      </c:pt>
                      <c:pt idx="27">
                        <c:v>0.45608322133010371</c:v>
                      </c:pt>
                      <c:pt idx="28">
                        <c:v>0.49180672763816485</c:v>
                      </c:pt>
                      <c:pt idx="29">
                        <c:v>0.53554599469704267</c:v>
                      </c:pt>
                      <c:pt idx="30">
                        <c:v>0.66508179081230612</c:v>
                      </c:pt>
                      <c:pt idx="31">
                        <c:v>0.74596669710631358</c:v>
                      </c:pt>
                      <c:pt idx="32">
                        <c:v>0.76624501685177016</c:v>
                      </c:pt>
                      <c:pt idx="33">
                        <c:v>0.78074884868442929</c:v>
                      </c:pt>
                      <c:pt idx="34">
                        <c:v>0.79001139084630956</c:v>
                      </c:pt>
                      <c:pt idx="35">
                        <c:v>0.8092379514625061</c:v>
                      </c:pt>
                      <c:pt idx="36">
                        <c:v>0.81898503891385366</c:v>
                      </c:pt>
                      <c:pt idx="37">
                        <c:v>0.82593622769879249</c:v>
                      </c:pt>
                      <c:pt idx="38">
                        <c:v>0.831834759490506</c:v>
                      </c:pt>
                      <c:pt idx="39">
                        <c:v>0.84113191721660086</c:v>
                      </c:pt>
                      <c:pt idx="40">
                        <c:v>0.85524090666499786</c:v>
                      </c:pt>
                      <c:pt idx="41">
                        <c:v>0.86541537602516005</c:v>
                      </c:pt>
                      <c:pt idx="42">
                        <c:v>0.92282743220634611</c:v>
                      </c:pt>
                      <c:pt idx="43">
                        <c:v>0.92750336255343291</c:v>
                      </c:pt>
                      <c:pt idx="44">
                        <c:v>0.94444384421807415</c:v>
                      </c:pt>
                      <c:pt idx="45">
                        <c:v>1</c:v>
                      </c:pt>
                      <c:pt idx="46">
                        <c:v>1</c:v>
                      </c:pt>
                      <c:pt idx="47">
                        <c:v>1</c:v>
                      </c:pt>
                      <c:pt idx="48">
                        <c:v>1</c:v>
                      </c:pt>
                      <c:pt idx="49">
                        <c:v>1</c:v>
                      </c:pt>
                      <c:pt idx="50">
                        <c:v>1</c:v>
                      </c:pt>
                      <c:pt idx="51">
                        <c:v>1</c:v>
                      </c:pt>
                      <c:pt idx="52">
                        <c:v>1</c:v>
                      </c:pt>
                      <c:pt idx="53">
                        <c:v>1</c:v>
                      </c:pt>
                      <c:pt idx="54">
                        <c:v>1</c:v>
                      </c:pt>
                      <c:pt idx="55">
                        <c:v>1</c:v>
                      </c:pt>
                      <c:pt idx="56">
                        <c:v>1</c:v>
                      </c:pt>
                      <c:pt idx="57">
                        <c:v>1</c:v>
                      </c:pt>
                      <c:pt idx="58">
                        <c:v>1</c:v>
                      </c:pt>
                      <c:pt idx="59">
                        <c:v>1</c:v>
                      </c:pt>
                      <c:pt idx="60">
                        <c:v>1</c:v>
                      </c:pt>
                      <c:pt idx="61">
                        <c:v>1</c:v>
                      </c:pt>
                      <c:pt idx="62">
                        <c:v>1</c:v>
                      </c:pt>
                      <c:pt idx="63">
                        <c:v>1</c:v>
                      </c:pt>
                      <c:pt idx="64">
                        <c:v>1</c:v>
                      </c:pt>
                      <c:pt idx="65">
                        <c:v>1</c:v>
                      </c:pt>
                      <c:pt idx="66">
                        <c:v>1</c:v>
                      </c:pt>
                      <c:pt idx="67">
                        <c:v>1</c:v>
                      </c:pt>
                      <c:pt idx="68">
                        <c:v>1</c:v>
                      </c:pt>
                      <c:pt idx="69">
                        <c:v>1</c:v>
                      </c:pt>
                      <c:pt idx="70">
                        <c:v>1</c:v>
                      </c:pt>
                      <c:pt idx="71">
                        <c:v>1</c:v>
                      </c:pt>
                      <c:pt idx="72">
                        <c:v>1</c:v>
                      </c:pt>
                      <c:pt idx="73">
                        <c:v>1</c:v>
                      </c:pt>
                      <c:pt idx="74">
                        <c:v>1</c:v>
                      </c:pt>
                      <c:pt idx="75">
                        <c:v>1</c:v>
                      </c:pt>
                      <c:pt idx="76">
                        <c:v>1</c:v>
                      </c:pt>
                      <c:pt idx="77">
                        <c:v>1</c:v>
                      </c:pt>
                      <c:pt idx="78">
                        <c:v>1</c:v>
                      </c:pt>
                      <c:pt idx="79">
                        <c:v>1</c:v>
                      </c:pt>
                      <c:pt idx="80">
                        <c:v>1</c:v>
                      </c:pt>
                      <c:pt idx="81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137A-442E-9935-D4DE39475758}"/>
                  </c:ext>
                </c:extLst>
              </c15:ser>
            </c15:filteredLineSeries>
            <c15:filteredLineSeries>
              <c15:ser>
                <c:idx val="14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Data'!$S$1</c15:sqref>
                        </c15:formulaRef>
                      </c:ext>
                    </c:extLst>
                    <c:strCache>
                      <c:ptCount val="1"/>
                      <c:pt idx="0">
                        <c:v>PENDING_FINALIZED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Data'!$A$2:$A$83</c15:sqref>
                        </c15:formulaRef>
                      </c:ext>
                    </c:extLst>
                    <c:numCache>
                      <c:formatCode>m/d/yyyy</c:formatCode>
                      <c:ptCount val="82"/>
                      <c:pt idx="0">
                        <c:v>45123</c:v>
                      </c:pt>
                      <c:pt idx="1">
                        <c:v>45125</c:v>
                      </c:pt>
                      <c:pt idx="2">
                        <c:v>45126</c:v>
                      </c:pt>
                      <c:pt idx="3">
                        <c:v>45127</c:v>
                      </c:pt>
                      <c:pt idx="4">
                        <c:v>45128</c:v>
                      </c:pt>
                      <c:pt idx="5">
                        <c:v>45131</c:v>
                      </c:pt>
                      <c:pt idx="6">
                        <c:v>45132</c:v>
                      </c:pt>
                      <c:pt idx="7">
                        <c:v>45133</c:v>
                      </c:pt>
                      <c:pt idx="8">
                        <c:v>45134</c:v>
                      </c:pt>
                      <c:pt idx="9">
                        <c:v>45135</c:v>
                      </c:pt>
                      <c:pt idx="10">
                        <c:v>45138</c:v>
                      </c:pt>
                      <c:pt idx="11">
                        <c:v>45139</c:v>
                      </c:pt>
                      <c:pt idx="12">
                        <c:v>45140</c:v>
                      </c:pt>
                      <c:pt idx="13">
                        <c:v>45141</c:v>
                      </c:pt>
                      <c:pt idx="14">
                        <c:v>45142</c:v>
                      </c:pt>
                      <c:pt idx="15">
                        <c:v>45145</c:v>
                      </c:pt>
                      <c:pt idx="16">
                        <c:v>45146</c:v>
                      </c:pt>
                      <c:pt idx="17">
                        <c:v>45147</c:v>
                      </c:pt>
                      <c:pt idx="18">
                        <c:v>45148</c:v>
                      </c:pt>
                      <c:pt idx="19">
                        <c:v>45149</c:v>
                      </c:pt>
                      <c:pt idx="20">
                        <c:v>45152</c:v>
                      </c:pt>
                      <c:pt idx="21">
                        <c:v>45153</c:v>
                      </c:pt>
                      <c:pt idx="22">
                        <c:v>45154</c:v>
                      </c:pt>
                      <c:pt idx="23">
                        <c:v>45155</c:v>
                      </c:pt>
                      <c:pt idx="24">
                        <c:v>45156</c:v>
                      </c:pt>
                      <c:pt idx="25">
                        <c:v>45159</c:v>
                      </c:pt>
                      <c:pt idx="26">
                        <c:v>45160</c:v>
                      </c:pt>
                      <c:pt idx="27">
                        <c:v>45161</c:v>
                      </c:pt>
                      <c:pt idx="28">
                        <c:v>45162</c:v>
                      </c:pt>
                      <c:pt idx="29">
                        <c:v>45163</c:v>
                      </c:pt>
                      <c:pt idx="30">
                        <c:v>45166</c:v>
                      </c:pt>
                      <c:pt idx="31">
                        <c:v>45167</c:v>
                      </c:pt>
                      <c:pt idx="32">
                        <c:v>45168</c:v>
                      </c:pt>
                      <c:pt idx="33">
                        <c:v>45169</c:v>
                      </c:pt>
                      <c:pt idx="34">
                        <c:v>45170</c:v>
                      </c:pt>
                      <c:pt idx="35">
                        <c:v>45174</c:v>
                      </c:pt>
                      <c:pt idx="36">
                        <c:v>45175</c:v>
                      </c:pt>
                      <c:pt idx="37">
                        <c:v>45176</c:v>
                      </c:pt>
                      <c:pt idx="38">
                        <c:v>45177</c:v>
                      </c:pt>
                      <c:pt idx="39">
                        <c:v>45180</c:v>
                      </c:pt>
                      <c:pt idx="40">
                        <c:v>45181</c:v>
                      </c:pt>
                      <c:pt idx="41">
                        <c:v>45182</c:v>
                      </c:pt>
                      <c:pt idx="42">
                        <c:v>45183</c:v>
                      </c:pt>
                      <c:pt idx="43">
                        <c:v>45184</c:v>
                      </c:pt>
                      <c:pt idx="44">
                        <c:v>45187</c:v>
                      </c:pt>
                      <c:pt idx="45">
                        <c:v>45188</c:v>
                      </c:pt>
                      <c:pt idx="46">
                        <c:v>45189</c:v>
                      </c:pt>
                      <c:pt idx="47">
                        <c:v>45190</c:v>
                      </c:pt>
                      <c:pt idx="48">
                        <c:v>45191</c:v>
                      </c:pt>
                      <c:pt idx="49">
                        <c:v>45194</c:v>
                      </c:pt>
                      <c:pt idx="50">
                        <c:v>45195</c:v>
                      </c:pt>
                      <c:pt idx="51">
                        <c:v>45196</c:v>
                      </c:pt>
                      <c:pt idx="52">
                        <c:v>45197</c:v>
                      </c:pt>
                      <c:pt idx="53">
                        <c:v>45198</c:v>
                      </c:pt>
                      <c:pt idx="54">
                        <c:v>45201</c:v>
                      </c:pt>
                      <c:pt idx="55">
                        <c:v>45202</c:v>
                      </c:pt>
                      <c:pt idx="56">
                        <c:v>45203</c:v>
                      </c:pt>
                      <c:pt idx="57">
                        <c:v>45204</c:v>
                      </c:pt>
                      <c:pt idx="58">
                        <c:v>45205</c:v>
                      </c:pt>
                      <c:pt idx="59">
                        <c:v>45208</c:v>
                      </c:pt>
                      <c:pt idx="60">
                        <c:v>45209</c:v>
                      </c:pt>
                      <c:pt idx="61">
                        <c:v>45210</c:v>
                      </c:pt>
                      <c:pt idx="62">
                        <c:v>45211</c:v>
                      </c:pt>
                      <c:pt idx="63">
                        <c:v>45212</c:v>
                      </c:pt>
                      <c:pt idx="64">
                        <c:v>45215</c:v>
                      </c:pt>
                      <c:pt idx="65">
                        <c:v>45216</c:v>
                      </c:pt>
                      <c:pt idx="66">
                        <c:v>45217</c:v>
                      </c:pt>
                      <c:pt idx="67">
                        <c:v>45218</c:v>
                      </c:pt>
                      <c:pt idx="68">
                        <c:v>45219</c:v>
                      </c:pt>
                      <c:pt idx="69">
                        <c:v>45222</c:v>
                      </c:pt>
                      <c:pt idx="70">
                        <c:v>45223</c:v>
                      </c:pt>
                      <c:pt idx="71">
                        <c:v>45224</c:v>
                      </c:pt>
                      <c:pt idx="72">
                        <c:v>45225</c:v>
                      </c:pt>
                      <c:pt idx="73">
                        <c:v>45226</c:v>
                      </c:pt>
                      <c:pt idx="74">
                        <c:v>45229</c:v>
                      </c:pt>
                      <c:pt idx="75">
                        <c:v>45230</c:v>
                      </c:pt>
                      <c:pt idx="76">
                        <c:v>45231</c:v>
                      </c:pt>
                      <c:pt idx="77">
                        <c:v>45232</c:v>
                      </c:pt>
                      <c:pt idx="78">
                        <c:v>45233</c:v>
                      </c:pt>
                      <c:pt idx="79">
                        <c:v>45236</c:v>
                      </c:pt>
                      <c:pt idx="80">
                        <c:v>45237</c:v>
                      </c:pt>
                      <c:pt idx="81">
                        <c:v>45238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Data'!$S$2:$S$83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82"/>
                      <c:pt idx="0">
                        <c:v>0</c:v>
                      </c:pt>
                      <c:pt idx="1">
                        <c:v>0</c:v>
                      </c:pt>
                      <c:pt idx="2">
                        <c:v>126006.6</c:v>
                      </c:pt>
                      <c:pt idx="3">
                        <c:v>27029.45</c:v>
                      </c:pt>
                      <c:pt idx="4">
                        <c:v>29252</c:v>
                      </c:pt>
                      <c:pt idx="5">
                        <c:v>185244.55</c:v>
                      </c:pt>
                      <c:pt idx="6">
                        <c:v>41262.5</c:v>
                      </c:pt>
                      <c:pt idx="7">
                        <c:v>39737.449999999997</c:v>
                      </c:pt>
                      <c:pt idx="8">
                        <c:v>33943.699999999997</c:v>
                      </c:pt>
                      <c:pt idx="9">
                        <c:v>52471.7</c:v>
                      </c:pt>
                      <c:pt idx="10">
                        <c:v>298350.8</c:v>
                      </c:pt>
                      <c:pt idx="11">
                        <c:v>128744.9</c:v>
                      </c:pt>
                      <c:pt idx="12">
                        <c:v>61812.3</c:v>
                      </c:pt>
                      <c:pt idx="13">
                        <c:v>80373.55</c:v>
                      </c:pt>
                      <c:pt idx="14">
                        <c:v>59947.38</c:v>
                      </c:pt>
                      <c:pt idx="15">
                        <c:v>678938.39</c:v>
                      </c:pt>
                      <c:pt idx="16">
                        <c:v>52742.15</c:v>
                      </c:pt>
                      <c:pt idx="17">
                        <c:v>160016.85</c:v>
                      </c:pt>
                      <c:pt idx="18">
                        <c:v>99914.75</c:v>
                      </c:pt>
                      <c:pt idx="19">
                        <c:v>69183.61</c:v>
                      </c:pt>
                      <c:pt idx="20">
                        <c:v>674099.71</c:v>
                      </c:pt>
                      <c:pt idx="21">
                        <c:v>397022.3</c:v>
                      </c:pt>
                      <c:pt idx="22">
                        <c:v>255216.67</c:v>
                      </c:pt>
                      <c:pt idx="23">
                        <c:v>162679.25</c:v>
                      </c:pt>
                      <c:pt idx="24">
                        <c:v>268032.34999999998</c:v>
                      </c:pt>
                      <c:pt idx="25">
                        <c:v>1295434.43</c:v>
                      </c:pt>
                      <c:pt idx="26">
                        <c:v>250391.75</c:v>
                      </c:pt>
                      <c:pt idx="27">
                        <c:v>421257.39</c:v>
                      </c:pt>
                      <c:pt idx="28">
                        <c:v>326024.43</c:v>
                      </c:pt>
                      <c:pt idx="29">
                        <c:v>486907.17</c:v>
                      </c:pt>
                      <c:pt idx="30">
                        <c:v>3617521.94</c:v>
                      </c:pt>
                      <c:pt idx="31">
                        <c:v>698434.49</c:v>
                      </c:pt>
                      <c:pt idx="32">
                        <c:v>88778.9</c:v>
                      </c:pt>
                      <c:pt idx="33">
                        <c:v>97075.65</c:v>
                      </c:pt>
                      <c:pt idx="34">
                        <c:v>98769.3</c:v>
                      </c:pt>
                      <c:pt idx="35">
                        <c:v>57136.4</c:v>
                      </c:pt>
                      <c:pt idx="36">
                        <c:v>67663.7</c:v>
                      </c:pt>
                      <c:pt idx="37">
                        <c:v>47642.45</c:v>
                      </c:pt>
                      <c:pt idx="38">
                        <c:v>30040.799999999999</c:v>
                      </c:pt>
                      <c:pt idx="39">
                        <c:v>147068.82999999999</c:v>
                      </c:pt>
                      <c:pt idx="40">
                        <c:v>27108.2</c:v>
                      </c:pt>
                      <c:pt idx="41">
                        <c:v>36142.199999999997</c:v>
                      </c:pt>
                      <c:pt idx="42">
                        <c:v>65382.47</c:v>
                      </c:pt>
                      <c:pt idx="43">
                        <c:v>20898.73</c:v>
                      </c:pt>
                      <c:pt idx="44">
                        <c:v>0</c:v>
                      </c:pt>
                      <c:pt idx="45">
                        <c:v>-9178.25</c:v>
                      </c:pt>
                      <c:pt idx="46">
                        <c:v>0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0</c:v>
                      </c:pt>
                      <c:pt idx="51">
                        <c:v>0</c:v>
                      </c:pt>
                      <c:pt idx="52">
                        <c:v>0</c:v>
                      </c:pt>
                      <c:pt idx="53">
                        <c:v>0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0</c:v>
                      </c:pt>
                      <c:pt idx="59">
                        <c:v>0</c:v>
                      </c:pt>
                      <c:pt idx="60">
                        <c:v>0</c:v>
                      </c:pt>
                      <c:pt idx="61">
                        <c:v>0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0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0</c:v>
                      </c:pt>
                      <c:pt idx="70">
                        <c:v>0</c:v>
                      </c:pt>
                      <c:pt idx="71">
                        <c:v>0</c:v>
                      </c:pt>
                      <c:pt idx="72">
                        <c:v>0</c:v>
                      </c:pt>
                      <c:pt idx="73">
                        <c:v>0</c:v>
                      </c:pt>
                      <c:pt idx="74">
                        <c:v>0</c:v>
                      </c:pt>
                      <c:pt idx="75">
                        <c:v>0</c:v>
                      </c:pt>
                      <c:pt idx="76">
                        <c:v>0</c:v>
                      </c:pt>
                      <c:pt idx="77">
                        <c:v>0</c:v>
                      </c:pt>
                      <c:pt idx="78">
                        <c:v>0</c:v>
                      </c:pt>
                      <c:pt idx="79">
                        <c:v>0</c:v>
                      </c:pt>
                      <c:pt idx="80">
                        <c:v>0</c:v>
                      </c:pt>
                      <c:pt idx="81">
                        <c:v>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137A-442E-9935-D4DE39475758}"/>
                  </c:ext>
                </c:extLst>
              </c15:ser>
            </c15:filteredLineSeries>
            <c15:filteredLineSeries>
              <c15:ser>
                <c:idx val="15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Data'!$T$1</c15:sqref>
                        </c15:formulaRef>
                      </c:ext>
                    </c:extLst>
                    <c:strCache>
                      <c:ptCount val="1"/>
                      <c:pt idx="0">
                        <c:v>FED_FINALIZED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Data'!$A$2:$A$83</c15:sqref>
                        </c15:formulaRef>
                      </c:ext>
                    </c:extLst>
                    <c:numCache>
                      <c:formatCode>m/d/yyyy</c:formatCode>
                      <c:ptCount val="82"/>
                      <c:pt idx="0">
                        <c:v>45123</c:v>
                      </c:pt>
                      <c:pt idx="1">
                        <c:v>45125</c:v>
                      </c:pt>
                      <c:pt idx="2">
                        <c:v>45126</c:v>
                      </c:pt>
                      <c:pt idx="3">
                        <c:v>45127</c:v>
                      </c:pt>
                      <c:pt idx="4">
                        <c:v>45128</c:v>
                      </c:pt>
                      <c:pt idx="5">
                        <c:v>45131</c:v>
                      </c:pt>
                      <c:pt idx="6">
                        <c:v>45132</c:v>
                      </c:pt>
                      <c:pt idx="7">
                        <c:v>45133</c:v>
                      </c:pt>
                      <c:pt idx="8">
                        <c:v>45134</c:v>
                      </c:pt>
                      <c:pt idx="9">
                        <c:v>45135</c:v>
                      </c:pt>
                      <c:pt idx="10">
                        <c:v>45138</c:v>
                      </c:pt>
                      <c:pt idx="11">
                        <c:v>45139</c:v>
                      </c:pt>
                      <c:pt idx="12">
                        <c:v>45140</c:v>
                      </c:pt>
                      <c:pt idx="13">
                        <c:v>45141</c:v>
                      </c:pt>
                      <c:pt idx="14">
                        <c:v>45142</c:v>
                      </c:pt>
                      <c:pt idx="15">
                        <c:v>45145</c:v>
                      </c:pt>
                      <c:pt idx="16">
                        <c:v>45146</c:v>
                      </c:pt>
                      <c:pt idx="17">
                        <c:v>45147</c:v>
                      </c:pt>
                      <c:pt idx="18">
                        <c:v>45148</c:v>
                      </c:pt>
                      <c:pt idx="19">
                        <c:v>45149</c:v>
                      </c:pt>
                      <c:pt idx="20">
                        <c:v>45152</c:v>
                      </c:pt>
                      <c:pt idx="21">
                        <c:v>45153</c:v>
                      </c:pt>
                      <c:pt idx="22">
                        <c:v>45154</c:v>
                      </c:pt>
                      <c:pt idx="23">
                        <c:v>45155</c:v>
                      </c:pt>
                      <c:pt idx="24">
                        <c:v>45156</c:v>
                      </c:pt>
                      <c:pt idx="25">
                        <c:v>45159</c:v>
                      </c:pt>
                      <c:pt idx="26">
                        <c:v>45160</c:v>
                      </c:pt>
                      <c:pt idx="27">
                        <c:v>45161</c:v>
                      </c:pt>
                      <c:pt idx="28">
                        <c:v>45162</c:v>
                      </c:pt>
                      <c:pt idx="29">
                        <c:v>45163</c:v>
                      </c:pt>
                      <c:pt idx="30">
                        <c:v>45166</c:v>
                      </c:pt>
                      <c:pt idx="31">
                        <c:v>45167</c:v>
                      </c:pt>
                      <c:pt idx="32">
                        <c:v>45168</c:v>
                      </c:pt>
                      <c:pt idx="33">
                        <c:v>45169</c:v>
                      </c:pt>
                      <c:pt idx="34">
                        <c:v>45170</c:v>
                      </c:pt>
                      <c:pt idx="35">
                        <c:v>45174</c:v>
                      </c:pt>
                      <c:pt idx="36">
                        <c:v>45175</c:v>
                      </c:pt>
                      <c:pt idx="37">
                        <c:v>45176</c:v>
                      </c:pt>
                      <c:pt idx="38">
                        <c:v>45177</c:v>
                      </c:pt>
                      <c:pt idx="39">
                        <c:v>45180</c:v>
                      </c:pt>
                      <c:pt idx="40">
                        <c:v>45181</c:v>
                      </c:pt>
                      <c:pt idx="41">
                        <c:v>45182</c:v>
                      </c:pt>
                      <c:pt idx="42">
                        <c:v>45183</c:v>
                      </c:pt>
                      <c:pt idx="43">
                        <c:v>45184</c:v>
                      </c:pt>
                      <c:pt idx="44">
                        <c:v>45187</c:v>
                      </c:pt>
                      <c:pt idx="45">
                        <c:v>45188</c:v>
                      </c:pt>
                      <c:pt idx="46">
                        <c:v>45189</c:v>
                      </c:pt>
                      <c:pt idx="47">
                        <c:v>45190</c:v>
                      </c:pt>
                      <c:pt idx="48">
                        <c:v>45191</c:v>
                      </c:pt>
                      <c:pt idx="49">
                        <c:v>45194</c:v>
                      </c:pt>
                      <c:pt idx="50">
                        <c:v>45195</c:v>
                      </c:pt>
                      <c:pt idx="51">
                        <c:v>45196</c:v>
                      </c:pt>
                      <c:pt idx="52">
                        <c:v>45197</c:v>
                      </c:pt>
                      <c:pt idx="53">
                        <c:v>45198</c:v>
                      </c:pt>
                      <c:pt idx="54">
                        <c:v>45201</c:v>
                      </c:pt>
                      <c:pt idx="55">
                        <c:v>45202</c:v>
                      </c:pt>
                      <c:pt idx="56">
                        <c:v>45203</c:v>
                      </c:pt>
                      <c:pt idx="57">
                        <c:v>45204</c:v>
                      </c:pt>
                      <c:pt idx="58">
                        <c:v>45205</c:v>
                      </c:pt>
                      <c:pt idx="59">
                        <c:v>45208</c:v>
                      </c:pt>
                      <c:pt idx="60">
                        <c:v>45209</c:v>
                      </c:pt>
                      <c:pt idx="61">
                        <c:v>45210</c:v>
                      </c:pt>
                      <c:pt idx="62">
                        <c:v>45211</c:v>
                      </c:pt>
                      <c:pt idx="63">
                        <c:v>45212</c:v>
                      </c:pt>
                      <c:pt idx="64">
                        <c:v>45215</c:v>
                      </c:pt>
                      <c:pt idx="65">
                        <c:v>45216</c:v>
                      </c:pt>
                      <c:pt idx="66">
                        <c:v>45217</c:v>
                      </c:pt>
                      <c:pt idx="67">
                        <c:v>45218</c:v>
                      </c:pt>
                      <c:pt idx="68">
                        <c:v>45219</c:v>
                      </c:pt>
                      <c:pt idx="69">
                        <c:v>45222</c:v>
                      </c:pt>
                      <c:pt idx="70">
                        <c:v>45223</c:v>
                      </c:pt>
                      <c:pt idx="71">
                        <c:v>45224</c:v>
                      </c:pt>
                      <c:pt idx="72">
                        <c:v>45225</c:v>
                      </c:pt>
                      <c:pt idx="73">
                        <c:v>45226</c:v>
                      </c:pt>
                      <c:pt idx="74">
                        <c:v>45229</c:v>
                      </c:pt>
                      <c:pt idx="75">
                        <c:v>45230</c:v>
                      </c:pt>
                      <c:pt idx="76">
                        <c:v>45231</c:v>
                      </c:pt>
                      <c:pt idx="77">
                        <c:v>45232</c:v>
                      </c:pt>
                      <c:pt idx="78">
                        <c:v>45233</c:v>
                      </c:pt>
                      <c:pt idx="79">
                        <c:v>45236</c:v>
                      </c:pt>
                      <c:pt idx="80">
                        <c:v>45237</c:v>
                      </c:pt>
                      <c:pt idx="81">
                        <c:v>45238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Data'!$T$2:$T$83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82"/>
                      <c:pt idx="0">
                        <c:v>0</c:v>
                      </c:pt>
                      <c:pt idx="1">
                        <c:v>24301.200000000001</c:v>
                      </c:pt>
                      <c:pt idx="2">
                        <c:v>522422.75</c:v>
                      </c:pt>
                      <c:pt idx="3">
                        <c:v>783300</c:v>
                      </c:pt>
                      <c:pt idx="4">
                        <c:v>939280</c:v>
                      </c:pt>
                      <c:pt idx="5">
                        <c:v>1125037.3999999999</c:v>
                      </c:pt>
                      <c:pt idx="6">
                        <c:v>1536479.76</c:v>
                      </c:pt>
                      <c:pt idx="7">
                        <c:v>1745546.86</c:v>
                      </c:pt>
                      <c:pt idx="8">
                        <c:v>1924401.91</c:v>
                      </c:pt>
                      <c:pt idx="9">
                        <c:v>2173435.5099999998</c:v>
                      </c:pt>
                      <c:pt idx="10">
                        <c:v>2338775.0099999998</c:v>
                      </c:pt>
                      <c:pt idx="11">
                        <c:v>3059001.44</c:v>
                      </c:pt>
                      <c:pt idx="12">
                        <c:v>3348032.34</c:v>
                      </c:pt>
                      <c:pt idx="13">
                        <c:v>3679600.3</c:v>
                      </c:pt>
                      <c:pt idx="14">
                        <c:v>4182787.45</c:v>
                      </c:pt>
                      <c:pt idx="15">
                        <c:v>4835662.2300000004</c:v>
                      </c:pt>
                      <c:pt idx="16">
                        <c:v>5986479.0300000003</c:v>
                      </c:pt>
                      <c:pt idx="17">
                        <c:v>6823993.9000000004</c:v>
                      </c:pt>
                      <c:pt idx="18">
                        <c:v>7514110.3499999996</c:v>
                      </c:pt>
                      <c:pt idx="19">
                        <c:v>8207971.0999999996</c:v>
                      </c:pt>
                      <c:pt idx="20">
                        <c:v>8869861.8000000007</c:v>
                      </c:pt>
                      <c:pt idx="21">
                        <c:v>10025848.029999999</c:v>
                      </c:pt>
                      <c:pt idx="22">
                        <c:v>11730330.15</c:v>
                      </c:pt>
                      <c:pt idx="23">
                        <c:v>12879767.6</c:v>
                      </c:pt>
                      <c:pt idx="24">
                        <c:v>14140227</c:v>
                      </c:pt>
                      <c:pt idx="25">
                        <c:v>15499680.15</c:v>
                      </c:pt>
                      <c:pt idx="26">
                        <c:v>18019842.609999999</c:v>
                      </c:pt>
                      <c:pt idx="27">
                        <c:v>19807557.510000002</c:v>
                      </c:pt>
                      <c:pt idx="28">
                        <c:v>21577202.27</c:v>
                      </c:pt>
                      <c:pt idx="29">
                        <c:v>23419523</c:v>
                      </c:pt>
                      <c:pt idx="30">
                        <c:v>26177887.030000001</c:v>
                      </c:pt>
                      <c:pt idx="31">
                        <c:v>32748136.43</c:v>
                      </c:pt>
                      <c:pt idx="32">
                        <c:v>34198468.159999996</c:v>
                      </c:pt>
                      <c:pt idx="33">
                        <c:v>34859130.079999998</c:v>
                      </c:pt>
                      <c:pt idx="34">
                        <c:v>35303470.490000002</c:v>
                      </c:pt>
                      <c:pt idx="35">
                        <c:v>36109912.799999997</c:v>
                      </c:pt>
                      <c:pt idx="36">
                        <c:v>36415852.530000001</c:v>
                      </c:pt>
                      <c:pt idx="37">
                        <c:v>36823754.829999998</c:v>
                      </c:pt>
                      <c:pt idx="38">
                        <c:v>37081733.93</c:v>
                      </c:pt>
                      <c:pt idx="39">
                        <c:v>37280829.82</c:v>
                      </c:pt>
                      <c:pt idx="40">
                        <c:v>37928615.859999999</c:v>
                      </c:pt>
                      <c:pt idx="41">
                        <c:v>38205491.640000001</c:v>
                      </c:pt>
                      <c:pt idx="42">
                        <c:v>38459012.350000001</c:v>
                      </c:pt>
                      <c:pt idx="43">
                        <c:v>38760820.969999999</c:v>
                      </c:pt>
                      <c:pt idx="44">
                        <c:v>39153413.030000001</c:v>
                      </c:pt>
                      <c:pt idx="45">
                        <c:v>42104806</c:v>
                      </c:pt>
                      <c:pt idx="46">
                        <c:v>41280280</c:v>
                      </c:pt>
                      <c:pt idx="47">
                        <c:v>41277172</c:v>
                      </c:pt>
                      <c:pt idx="48">
                        <c:v>40984384</c:v>
                      </c:pt>
                      <c:pt idx="49">
                        <c:v>41109502</c:v>
                      </c:pt>
                      <c:pt idx="50">
                        <c:v>41313068</c:v>
                      </c:pt>
                      <c:pt idx="51">
                        <c:v>41449965</c:v>
                      </c:pt>
                      <c:pt idx="52">
                        <c:v>41503608</c:v>
                      </c:pt>
                      <c:pt idx="53">
                        <c:v>41494175</c:v>
                      </c:pt>
                      <c:pt idx="54">
                        <c:v>41568435</c:v>
                      </c:pt>
                      <c:pt idx="55">
                        <c:v>41568435</c:v>
                      </c:pt>
                      <c:pt idx="56">
                        <c:v>41568435</c:v>
                      </c:pt>
                      <c:pt idx="57">
                        <c:v>41568435</c:v>
                      </c:pt>
                      <c:pt idx="58">
                        <c:v>41871944</c:v>
                      </c:pt>
                      <c:pt idx="59">
                        <c:v>41535191</c:v>
                      </c:pt>
                      <c:pt idx="60">
                        <c:v>41897033</c:v>
                      </c:pt>
                      <c:pt idx="61">
                        <c:v>42232641</c:v>
                      </c:pt>
                      <c:pt idx="62">
                        <c:v>42363004</c:v>
                      </c:pt>
                      <c:pt idx="63">
                        <c:v>42131849</c:v>
                      </c:pt>
                      <c:pt idx="64">
                        <c:v>42220164</c:v>
                      </c:pt>
                      <c:pt idx="65">
                        <c:v>42255460.079999998</c:v>
                      </c:pt>
                      <c:pt idx="66">
                        <c:v>42334776.840000004</c:v>
                      </c:pt>
                      <c:pt idx="67">
                        <c:v>42361477.759999998</c:v>
                      </c:pt>
                      <c:pt idx="68">
                        <c:v>42411962.259999998</c:v>
                      </c:pt>
                      <c:pt idx="69">
                        <c:v>42420270.810000002</c:v>
                      </c:pt>
                      <c:pt idx="70">
                        <c:v>42431365.310000002</c:v>
                      </c:pt>
                      <c:pt idx="71">
                        <c:v>42438269.009999998</c:v>
                      </c:pt>
                      <c:pt idx="72">
                        <c:v>42443870.310000002</c:v>
                      </c:pt>
                      <c:pt idx="73">
                        <c:v>42434480.359999999</c:v>
                      </c:pt>
                      <c:pt idx="74">
                        <c:v>42449534.659999996</c:v>
                      </c:pt>
                      <c:pt idx="75">
                        <c:v>42513810.159999996</c:v>
                      </c:pt>
                      <c:pt idx="76">
                        <c:v>42519927</c:v>
                      </c:pt>
                      <c:pt idx="77">
                        <c:v>42578798.060000002</c:v>
                      </c:pt>
                      <c:pt idx="78">
                        <c:v>42615600.859999999</c:v>
                      </c:pt>
                      <c:pt idx="79">
                        <c:v>42659341.859999999</c:v>
                      </c:pt>
                      <c:pt idx="80">
                        <c:v>42662488.859999999</c:v>
                      </c:pt>
                      <c:pt idx="81">
                        <c:v>42721658.259999998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137A-442E-9935-D4DE39475758}"/>
                  </c:ext>
                </c:extLst>
              </c15:ser>
            </c15:filteredLineSeries>
            <c15:filteredLineSeries>
              <c15:ser>
                <c:idx val="16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Data'!$U$1</c15:sqref>
                        </c15:formulaRef>
                      </c:ext>
                    </c:extLst>
                    <c:strCache>
                      <c:ptCount val="1"/>
                      <c:pt idx="0">
                        <c:v>TUITION_ASSESSED</c:v>
                      </c:pt>
                    </c:strCache>
                  </c:strRef>
                </c:tx>
                <c:spPr>
                  <a:ln w="28575" cap="rnd">
                    <a:solidFill>
                      <a:srgbClr val="C0000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Data'!$A$2:$A$83</c15:sqref>
                        </c15:formulaRef>
                      </c:ext>
                    </c:extLst>
                    <c:numCache>
                      <c:formatCode>m/d/yyyy</c:formatCode>
                      <c:ptCount val="82"/>
                      <c:pt idx="0">
                        <c:v>45123</c:v>
                      </c:pt>
                      <c:pt idx="1">
                        <c:v>45125</c:v>
                      </c:pt>
                      <c:pt idx="2">
                        <c:v>45126</c:v>
                      </c:pt>
                      <c:pt idx="3">
                        <c:v>45127</c:v>
                      </c:pt>
                      <c:pt idx="4">
                        <c:v>45128</c:v>
                      </c:pt>
                      <c:pt idx="5">
                        <c:v>45131</c:v>
                      </c:pt>
                      <c:pt idx="6">
                        <c:v>45132</c:v>
                      </c:pt>
                      <c:pt idx="7">
                        <c:v>45133</c:v>
                      </c:pt>
                      <c:pt idx="8">
                        <c:v>45134</c:v>
                      </c:pt>
                      <c:pt idx="9">
                        <c:v>45135</c:v>
                      </c:pt>
                      <c:pt idx="10">
                        <c:v>45138</c:v>
                      </c:pt>
                      <c:pt idx="11">
                        <c:v>45139</c:v>
                      </c:pt>
                      <c:pt idx="12">
                        <c:v>45140</c:v>
                      </c:pt>
                      <c:pt idx="13">
                        <c:v>45141</c:v>
                      </c:pt>
                      <c:pt idx="14">
                        <c:v>45142</c:v>
                      </c:pt>
                      <c:pt idx="15">
                        <c:v>45145</c:v>
                      </c:pt>
                      <c:pt idx="16">
                        <c:v>45146</c:v>
                      </c:pt>
                      <c:pt idx="17">
                        <c:v>45147</c:v>
                      </c:pt>
                      <c:pt idx="18">
                        <c:v>45148</c:v>
                      </c:pt>
                      <c:pt idx="19">
                        <c:v>45149</c:v>
                      </c:pt>
                      <c:pt idx="20">
                        <c:v>45152</c:v>
                      </c:pt>
                      <c:pt idx="21">
                        <c:v>45153</c:v>
                      </c:pt>
                      <c:pt idx="22">
                        <c:v>45154</c:v>
                      </c:pt>
                      <c:pt idx="23">
                        <c:v>45155</c:v>
                      </c:pt>
                      <c:pt idx="24">
                        <c:v>45156</c:v>
                      </c:pt>
                      <c:pt idx="25">
                        <c:v>45159</c:v>
                      </c:pt>
                      <c:pt idx="26">
                        <c:v>45160</c:v>
                      </c:pt>
                      <c:pt idx="27">
                        <c:v>45161</c:v>
                      </c:pt>
                      <c:pt idx="28">
                        <c:v>45162</c:v>
                      </c:pt>
                      <c:pt idx="29">
                        <c:v>45163</c:v>
                      </c:pt>
                      <c:pt idx="30">
                        <c:v>45166</c:v>
                      </c:pt>
                      <c:pt idx="31">
                        <c:v>45167</c:v>
                      </c:pt>
                      <c:pt idx="32">
                        <c:v>45168</c:v>
                      </c:pt>
                      <c:pt idx="33">
                        <c:v>45169</c:v>
                      </c:pt>
                      <c:pt idx="34">
                        <c:v>45170</c:v>
                      </c:pt>
                      <c:pt idx="35">
                        <c:v>45174</c:v>
                      </c:pt>
                      <c:pt idx="36">
                        <c:v>45175</c:v>
                      </c:pt>
                      <c:pt idx="37">
                        <c:v>45176</c:v>
                      </c:pt>
                      <c:pt idx="38">
                        <c:v>45177</c:v>
                      </c:pt>
                      <c:pt idx="39">
                        <c:v>45180</c:v>
                      </c:pt>
                      <c:pt idx="40">
                        <c:v>45181</c:v>
                      </c:pt>
                      <c:pt idx="41">
                        <c:v>45182</c:v>
                      </c:pt>
                      <c:pt idx="42">
                        <c:v>45183</c:v>
                      </c:pt>
                      <c:pt idx="43">
                        <c:v>45184</c:v>
                      </c:pt>
                      <c:pt idx="44">
                        <c:v>45187</c:v>
                      </c:pt>
                      <c:pt idx="45">
                        <c:v>45188</c:v>
                      </c:pt>
                      <c:pt idx="46">
                        <c:v>45189</c:v>
                      </c:pt>
                      <c:pt idx="47">
                        <c:v>45190</c:v>
                      </c:pt>
                      <c:pt idx="48">
                        <c:v>45191</c:v>
                      </c:pt>
                      <c:pt idx="49">
                        <c:v>45194</c:v>
                      </c:pt>
                      <c:pt idx="50">
                        <c:v>45195</c:v>
                      </c:pt>
                      <c:pt idx="51">
                        <c:v>45196</c:v>
                      </c:pt>
                      <c:pt idx="52">
                        <c:v>45197</c:v>
                      </c:pt>
                      <c:pt idx="53">
                        <c:v>45198</c:v>
                      </c:pt>
                      <c:pt idx="54">
                        <c:v>45201</c:v>
                      </c:pt>
                      <c:pt idx="55">
                        <c:v>45202</c:v>
                      </c:pt>
                      <c:pt idx="56">
                        <c:v>45203</c:v>
                      </c:pt>
                      <c:pt idx="57">
                        <c:v>45204</c:v>
                      </c:pt>
                      <c:pt idx="58">
                        <c:v>45205</c:v>
                      </c:pt>
                      <c:pt idx="59">
                        <c:v>45208</c:v>
                      </c:pt>
                      <c:pt idx="60">
                        <c:v>45209</c:v>
                      </c:pt>
                      <c:pt idx="61">
                        <c:v>45210</c:v>
                      </c:pt>
                      <c:pt idx="62">
                        <c:v>45211</c:v>
                      </c:pt>
                      <c:pt idx="63">
                        <c:v>45212</c:v>
                      </c:pt>
                      <c:pt idx="64">
                        <c:v>45215</c:v>
                      </c:pt>
                      <c:pt idx="65">
                        <c:v>45216</c:v>
                      </c:pt>
                      <c:pt idx="66">
                        <c:v>45217</c:v>
                      </c:pt>
                      <c:pt idx="67">
                        <c:v>45218</c:v>
                      </c:pt>
                      <c:pt idx="68">
                        <c:v>45219</c:v>
                      </c:pt>
                      <c:pt idx="69">
                        <c:v>45222</c:v>
                      </c:pt>
                      <c:pt idx="70">
                        <c:v>45223</c:v>
                      </c:pt>
                      <c:pt idx="71">
                        <c:v>45224</c:v>
                      </c:pt>
                      <c:pt idx="72">
                        <c:v>45225</c:v>
                      </c:pt>
                      <c:pt idx="73">
                        <c:v>45226</c:v>
                      </c:pt>
                      <c:pt idx="74">
                        <c:v>45229</c:v>
                      </c:pt>
                      <c:pt idx="75">
                        <c:v>45230</c:v>
                      </c:pt>
                      <c:pt idx="76">
                        <c:v>45231</c:v>
                      </c:pt>
                      <c:pt idx="77">
                        <c:v>45232</c:v>
                      </c:pt>
                      <c:pt idx="78">
                        <c:v>45233</c:v>
                      </c:pt>
                      <c:pt idx="79">
                        <c:v>45236</c:v>
                      </c:pt>
                      <c:pt idx="80">
                        <c:v>45237</c:v>
                      </c:pt>
                      <c:pt idx="81">
                        <c:v>45238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Data'!$U$2:$U$83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82"/>
                      <c:pt idx="0">
                        <c:v>38150967.039999999</c:v>
                      </c:pt>
                      <c:pt idx="1">
                        <c:v>38569984.420000002</c:v>
                      </c:pt>
                      <c:pt idx="2">
                        <c:v>39376950.07</c:v>
                      </c:pt>
                      <c:pt idx="3">
                        <c:v>40257006.030000001</c:v>
                      </c:pt>
                      <c:pt idx="4">
                        <c:v>40356599</c:v>
                      </c:pt>
                      <c:pt idx="5">
                        <c:v>40607716.840000004</c:v>
                      </c:pt>
                      <c:pt idx="6">
                        <c:v>40649098.699999996</c:v>
                      </c:pt>
                      <c:pt idx="7">
                        <c:v>40925713.109999999</c:v>
                      </c:pt>
                      <c:pt idx="8">
                        <c:v>41010987.159999996</c:v>
                      </c:pt>
                      <c:pt idx="9">
                        <c:v>41351124.689999998</c:v>
                      </c:pt>
                      <c:pt idx="10">
                        <c:v>41613714.939999998</c:v>
                      </c:pt>
                      <c:pt idx="11">
                        <c:v>41862326.629999995</c:v>
                      </c:pt>
                      <c:pt idx="12">
                        <c:v>42225543.380000003</c:v>
                      </c:pt>
                      <c:pt idx="13">
                        <c:v>41993727</c:v>
                      </c:pt>
                      <c:pt idx="14">
                        <c:v>42297015.299999997</c:v>
                      </c:pt>
                      <c:pt idx="15">
                        <c:v>42559607.429999992</c:v>
                      </c:pt>
                      <c:pt idx="16">
                        <c:v>42683786.189999998</c:v>
                      </c:pt>
                      <c:pt idx="17">
                        <c:v>42874164.32</c:v>
                      </c:pt>
                      <c:pt idx="18">
                        <c:v>43054330.369999997</c:v>
                      </c:pt>
                      <c:pt idx="19">
                        <c:v>43706030.619999997</c:v>
                      </c:pt>
                      <c:pt idx="20">
                        <c:v>43851050.430000007</c:v>
                      </c:pt>
                      <c:pt idx="21">
                        <c:v>43806313.129999995</c:v>
                      </c:pt>
                      <c:pt idx="22">
                        <c:v>43897689.090000004</c:v>
                      </c:pt>
                      <c:pt idx="23">
                        <c:v>43900121.390000001</c:v>
                      </c:pt>
                      <c:pt idx="24">
                        <c:v>44088859.030000001</c:v>
                      </c:pt>
                      <c:pt idx="25">
                        <c:v>44308148.439999998</c:v>
                      </c:pt>
                      <c:pt idx="26">
                        <c:v>44246617.560000002</c:v>
                      </c:pt>
                      <c:pt idx="27">
                        <c:v>44356763.430000007</c:v>
                      </c:pt>
                      <c:pt idx="28">
                        <c:v>44539670.489999995</c:v>
                      </c:pt>
                      <c:pt idx="29">
                        <c:v>44642781.329999998</c:v>
                      </c:pt>
                      <c:pt idx="30">
                        <c:v>44831838.060000002</c:v>
                      </c:pt>
                      <c:pt idx="31">
                        <c:v>44871636.920000002</c:v>
                      </c:pt>
                      <c:pt idx="32">
                        <c:v>44786501.549999997</c:v>
                      </c:pt>
                      <c:pt idx="33">
                        <c:v>44797659.280000001</c:v>
                      </c:pt>
                      <c:pt idx="34">
                        <c:v>44837311.079999998</c:v>
                      </c:pt>
                      <c:pt idx="35">
                        <c:v>44723376.809999995</c:v>
                      </c:pt>
                      <c:pt idx="36">
                        <c:v>44577883.470000006</c:v>
                      </c:pt>
                      <c:pt idx="37">
                        <c:v>44667644.689999998</c:v>
                      </c:pt>
                      <c:pt idx="38">
                        <c:v>44640061.729999997</c:v>
                      </c:pt>
                      <c:pt idx="39">
                        <c:v>44533647.939999998</c:v>
                      </c:pt>
                      <c:pt idx="40">
                        <c:v>44444680.010000005</c:v>
                      </c:pt>
                      <c:pt idx="41">
                        <c:v>44248888.660000004</c:v>
                      </c:pt>
                      <c:pt idx="42">
                        <c:v>44270234.789999999</c:v>
                      </c:pt>
                      <c:pt idx="43">
                        <c:v>44225330.389999993</c:v>
                      </c:pt>
                      <c:pt idx="44">
                        <c:v>43545542.32</c:v>
                      </c:pt>
                      <c:pt idx="45">
                        <c:v>44070466.119999997</c:v>
                      </c:pt>
                      <c:pt idx="46">
                        <c:v>43578915.670000002</c:v>
                      </c:pt>
                      <c:pt idx="47">
                        <c:v>43578676</c:v>
                      </c:pt>
                      <c:pt idx="48">
                        <c:v>43612770.340000004</c:v>
                      </c:pt>
                      <c:pt idx="49">
                        <c:v>43653994.780000001</c:v>
                      </c:pt>
                      <c:pt idx="50">
                        <c:v>43706026.539999999</c:v>
                      </c:pt>
                      <c:pt idx="51">
                        <c:v>43704699.640000001</c:v>
                      </c:pt>
                      <c:pt idx="52">
                        <c:v>43675850.189999998</c:v>
                      </c:pt>
                      <c:pt idx="53">
                        <c:v>43694708.390000001</c:v>
                      </c:pt>
                      <c:pt idx="54">
                        <c:v>43694708.390000001</c:v>
                      </c:pt>
                      <c:pt idx="55">
                        <c:v>43694708.390000001</c:v>
                      </c:pt>
                      <c:pt idx="56">
                        <c:v>43694708.390000001</c:v>
                      </c:pt>
                      <c:pt idx="57">
                        <c:v>43694708.390000001</c:v>
                      </c:pt>
                      <c:pt idx="58">
                        <c:v>43935270.789999999</c:v>
                      </c:pt>
                      <c:pt idx="59">
                        <c:v>43598517.789999999</c:v>
                      </c:pt>
                      <c:pt idx="60">
                        <c:v>43557521.079999998</c:v>
                      </c:pt>
                      <c:pt idx="61">
                        <c:v>43868373.68</c:v>
                      </c:pt>
                      <c:pt idx="62">
                        <c:v>43868373.729999997</c:v>
                      </c:pt>
                      <c:pt idx="63">
                        <c:v>43617205.130000003</c:v>
                      </c:pt>
                      <c:pt idx="64">
                        <c:v>43617205.280000001</c:v>
                      </c:pt>
                      <c:pt idx="65">
                        <c:v>43601329.460000001</c:v>
                      </c:pt>
                      <c:pt idx="66">
                        <c:v>43601506.220000006</c:v>
                      </c:pt>
                      <c:pt idx="67">
                        <c:v>43605455.039999999</c:v>
                      </c:pt>
                      <c:pt idx="68">
                        <c:v>43606349.539999999</c:v>
                      </c:pt>
                      <c:pt idx="69">
                        <c:v>43571104.539999999</c:v>
                      </c:pt>
                      <c:pt idx="70">
                        <c:v>43561314.240000002</c:v>
                      </c:pt>
                      <c:pt idx="71">
                        <c:v>43552449.739999995</c:v>
                      </c:pt>
                      <c:pt idx="72">
                        <c:v>43544584.039999999</c:v>
                      </c:pt>
                      <c:pt idx="73">
                        <c:v>43520817.490000002</c:v>
                      </c:pt>
                      <c:pt idx="74">
                        <c:v>43513654.089999996</c:v>
                      </c:pt>
                      <c:pt idx="75">
                        <c:v>43511578.839999996</c:v>
                      </c:pt>
                      <c:pt idx="76">
                        <c:v>43512415.159999996</c:v>
                      </c:pt>
                      <c:pt idx="77">
                        <c:v>43511587.719999999</c:v>
                      </c:pt>
                      <c:pt idx="78">
                        <c:v>43410888.060000002</c:v>
                      </c:pt>
                      <c:pt idx="79">
                        <c:v>43408515.100000001</c:v>
                      </c:pt>
                      <c:pt idx="80">
                        <c:v>43384515.100000001</c:v>
                      </c:pt>
                      <c:pt idx="81">
                        <c:v>43379015.579999998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137A-442E-9935-D4DE39475758}"/>
                  </c:ext>
                </c:extLst>
              </c15:ser>
            </c15:filteredLineSeries>
            <c15:filteredLineSeries>
              <c15:ser>
                <c:idx val="17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Data'!$V$1</c15:sqref>
                        </c15:formulaRef>
                      </c:ext>
                    </c:extLst>
                    <c:strCache>
                      <c:ptCount val="1"/>
                      <c:pt idx="0">
                        <c:v>CHANGE_IN_ASSESSED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Data'!$A$2:$A$83</c15:sqref>
                        </c15:formulaRef>
                      </c:ext>
                    </c:extLst>
                    <c:numCache>
                      <c:formatCode>m/d/yyyy</c:formatCode>
                      <c:ptCount val="82"/>
                      <c:pt idx="0">
                        <c:v>45123</c:v>
                      </c:pt>
                      <c:pt idx="1">
                        <c:v>45125</c:v>
                      </c:pt>
                      <c:pt idx="2">
                        <c:v>45126</c:v>
                      </c:pt>
                      <c:pt idx="3">
                        <c:v>45127</c:v>
                      </c:pt>
                      <c:pt idx="4">
                        <c:v>45128</c:v>
                      </c:pt>
                      <c:pt idx="5">
                        <c:v>45131</c:v>
                      </c:pt>
                      <c:pt idx="6">
                        <c:v>45132</c:v>
                      </c:pt>
                      <c:pt idx="7">
                        <c:v>45133</c:v>
                      </c:pt>
                      <c:pt idx="8">
                        <c:v>45134</c:v>
                      </c:pt>
                      <c:pt idx="9">
                        <c:v>45135</c:v>
                      </c:pt>
                      <c:pt idx="10">
                        <c:v>45138</c:v>
                      </c:pt>
                      <c:pt idx="11">
                        <c:v>45139</c:v>
                      </c:pt>
                      <c:pt idx="12">
                        <c:v>45140</c:v>
                      </c:pt>
                      <c:pt idx="13">
                        <c:v>45141</c:v>
                      </c:pt>
                      <c:pt idx="14">
                        <c:v>45142</c:v>
                      </c:pt>
                      <c:pt idx="15">
                        <c:v>45145</c:v>
                      </c:pt>
                      <c:pt idx="16">
                        <c:v>45146</c:v>
                      </c:pt>
                      <c:pt idx="17">
                        <c:v>45147</c:v>
                      </c:pt>
                      <c:pt idx="18">
                        <c:v>45148</c:v>
                      </c:pt>
                      <c:pt idx="19">
                        <c:v>45149</c:v>
                      </c:pt>
                      <c:pt idx="20">
                        <c:v>45152</c:v>
                      </c:pt>
                      <c:pt idx="21">
                        <c:v>45153</c:v>
                      </c:pt>
                      <c:pt idx="22">
                        <c:v>45154</c:v>
                      </c:pt>
                      <c:pt idx="23">
                        <c:v>45155</c:v>
                      </c:pt>
                      <c:pt idx="24">
                        <c:v>45156</c:v>
                      </c:pt>
                      <c:pt idx="25">
                        <c:v>45159</c:v>
                      </c:pt>
                      <c:pt idx="26">
                        <c:v>45160</c:v>
                      </c:pt>
                      <c:pt idx="27">
                        <c:v>45161</c:v>
                      </c:pt>
                      <c:pt idx="28">
                        <c:v>45162</c:v>
                      </c:pt>
                      <c:pt idx="29">
                        <c:v>45163</c:v>
                      </c:pt>
                      <c:pt idx="30">
                        <c:v>45166</c:v>
                      </c:pt>
                      <c:pt idx="31">
                        <c:v>45167</c:v>
                      </c:pt>
                      <c:pt idx="32">
                        <c:v>45168</c:v>
                      </c:pt>
                      <c:pt idx="33">
                        <c:v>45169</c:v>
                      </c:pt>
                      <c:pt idx="34">
                        <c:v>45170</c:v>
                      </c:pt>
                      <c:pt idx="35">
                        <c:v>45174</c:v>
                      </c:pt>
                      <c:pt idx="36">
                        <c:v>45175</c:v>
                      </c:pt>
                      <c:pt idx="37">
                        <c:v>45176</c:v>
                      </c:pt>
                      <c:pt idx="38">
                        <c:v>45177</c:v>
                      </c:pt>
                      <c:pt idx="39">
                        <c:v>45180</c:v>
                      </c:pt>
                      <c:pt idx="40">
                        <c:v>45181</c:v>
                      </c:pt>
                      <c:pt idx="41">
                        <c:v>45182</c:v>
                      </c:pt>
                      <c:pt idx="42">
                        <c:v>45183</c:v>
                      </c:pt>
                      <c:pt idx="43">
                        <c:v>45184</c:v>
                      </c:pt>
                      <c:pt idx="44">
                        <c:v>45187</c:v>
                      </c:pt>
                      <c:pt idx="45">
                        <c:v>45188</c:v>
                      </c:pt>
                      <c:pt idx="46">
                        <c:v>45189</c:v>
                      </c:pt>
                      <c:pt idx="47">
                        <c:v>45190</c:v>
                      </c:pt>
                      <c:pt idx="48">
                        <c:v>45191</c:v>
                      </c:pt>
                      <c:pt idx="49">
                        <c:v>45194</c:v>
                      </c:pt>
                      <c:pt idx="50">
                        <c:v>45195</c:v>
                      </c:pt>
                      <c:pt idx="51">
                        <c:v>45196</c:v>
                      </c:pt>
                      <c:pt idx="52">
                        <c:v>45197</c:v>
                      </c:pt>
                      <c:pt idx="53">
                        <c:v>45198</c:v>
                      </c:pt>
                      <c:pt idx="54">
                        <c:v>45201</c:v>
                      </c:pt>
                      <c:pt idx="55">
                        <c:v>45202</c:v>
                      </c:pt>
                      <c:pt idx="56">
                        <c:v>45203</c:v>
                      </c:pt>
                      <c:pt idx="57">
                        <c:v>45204</c:v>
                      </c:pt>
                      <c:pt idx="58">
                        <c:v>45205</c:v>
                      </c:pt>
                      <c:pt idx="59">
                        <c:v>45208</c:v>
                      </c:pt>
                      <c:pt idx="60">
                        <c:v>45209</c:v>
                      </c:pt>
                      <c:pt idx="61">
                        <c:v>45210</c:v>
                      </c:pt>
                      <c:pt idx="62">
                        <c:v>45211</c:v>
                      </c:pt>
                      <c:pt idx="63">
                        <c:v>45212</c:v>
                      </c:pt>
                      <c:pt idx="64">
                        <c:v>45215</c:v>
                      </c:pt>
                      <c:pt idx="65">
                        <c:v>45216</c:v>
                      </c:pt>
                      <c:pt idx="66">
                        <c:v>45217</c:v>
                      </c:pt>
                      <c:pt idx="67">
                        <c:v>45218</c:v>
                      </c:pt>
                      <c:pt idx="68">
                        <c:v>45219</c:v>
                      </c:pt>
                      <c:pt idx="69">
                        <c:v>45222</c:v>
                      </c:pt>
                      <c:pt idx="70">
                        <c:v>45223</c:v>
                      </c:pt>
                      <c:pt idx="71">
                        <c:v>45224</c:v>
                      </c:pt>
                      <c:pt idx="72">
                        <c:v>45225</c:v>
                      </c:pt>
                      <c:pt idx="73">
                        <c:v>45226</c:v>
                      </c:pt>
                      <c:pt idx="74">
                        <c:v>45229</c:v>
                      </c:pt>
                      <c:pt idx="75">
                        <c:v>45230</c:v>
                      </c:pt>
                      <c:pt idx="76">
                        <c:v>45231</c:v>
                      </c:pt>
                      <c:pt idx="77">
                        <c:v>45232</c:v>
                      </c:pt>
                      <c:pt idx="78">
                        <c:v>45233</c:v>
                      </c:pt>
                      <c:pt idx="79">
                        <c:v>45236</c:v>
                      </c:pt>
                      <c:pt idx="80">
                        <c:v>45237</c:v>
                      </c:pt>
                      <c:pt idx="81">
                        <c:v>45238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Data'!$V$2:$V$83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82"/>
                      <c:pt idx="0">
                        <c:v>38150967.039999999</c:v>
                      </c:pt>
                      <c:pt idx="1">
                        <c:v>419017.38000000268</c:v>
                      </c:pt>
                      <c:pt idx="2">
                        <c:v>806965.64999999851</c:v>
                      </c:pt>
                      <c:pt idx="3">
                        <c:v>880055.96000000089</c:v>
                      </c:pt>
                      <c:pt idx="4">
                        <c:v>99592.969999998808</c:v>
                      </c:pt>
                      <c:pt idx="5">
                        <c:v>251117.84000000358</c:v>
                      </c:pt>
                      <c:pt idx="6">
                        <c:v>41381.859999991953</c:v>
                      </c:pt>
                      <c:pt idx="7">
                        <c:v>276614.41000000387</c:v>
                      </c:pt>
                      <c:pt idx="8">
                        <c:v>85274.04999999702</c:v>
                      </c:pt>
                      <c:pt idx="9">
                        <c:v>340137.53000000119</c:v>
                      </c:pt>
                      <c:pt idx="10">
                        <c:v>262590.25</c:v>
                      </c:pt>
                      <c:pt idx="11">
                        <c:v>248611.68999999762</c:v>
                      </c:pt>
                      <c:pt idx="12">
                        <c:v>363216.75000000745</c:v>
                      </c:pt>
                      <c:pt idx="13">
                        <c:v>-231816.38000000268</c:v>
                      </c:pt>
                      <c:pt idx="14">
                        <c:v>303288.29999999702</c:v>
                      </c:pt>
                      <c:pt idx="15">
                        <c:v>262592.12999999523</c:v>
                      </c:pt>
                      <c:pt idx="16">
                        <c:v>124178.76000000536</c:v>
                      </c:pt>
                      <c:pt idx="17">
                        <c:v>190378.13000000268</c:v>
                      </c:pt>
                      <c:pt idx="18">
                        <c:v>180166.04999999702</c:v>
                      </c:pt>
                      <c:pt idx="19">
                        <c:v>651700.25</c:v>
                      </c:pt>
                      <c:pt idx="20">
                        <c:v>145019.81000000983</c:v>
                      </c:pt>
                      <c:pt idx="21">
                        <c:v>-44737.300000011921</c:v>
                      </c:pt>
                      <c:pt idx="22">
                        <c:v>91375.960000008345</c:v>
                      </c:pt>
                      <c:pt idx="23">
                        <c:v>2432.2999999970198</c:v>
                      </c:pt>
                      <c:pt idx="24">
                        <c:v>188737.6400000006</c:v>
                      </c:pt>
                      <c:pt idx="25">
                        <c:v>219289.40999999642</c:v>
                      </c:pt>
                      <c:pt idx="26">
                        <c:v>-61530.879999995232</c:v>
                      </c:pt>
                      <c:pt idx="27">
                        <c:v>110145.87000000477</c:v>
                      </c:pt>
                      <c:pt idx="28">
                        <c:v>182907.05999998748</c:v>
                      </c:pt>
                      <c:pt idx="29">
                        <c:v>103110.84000000358</c:v>
                      </c:pt>
                      <c:pt idx="30">
                        <c:v>189056.73000000417</c:v>
                      </c:pt>
                      <c:pt idx="31">
                        <c:v>39798.859999999404</c:v>
                      </c:pt>
                      <c:pt idx="32">
                        <c:v>-85135.370000004768</c:v>
                      </c:pt>
                      <c:pt idx="33">
                        <c:v>11157.730000004172</c:v>
                      </c:pt>
                      <c:pt idx="34">
                        <c:v>39651.79999999702</c:v>
                      </c:pt>
                      <c:pt idx="35">
                        <c:v>-113934.27000000328</c:v>
                      </c:pt>
                      <c:pt idx="36">
                        <c:v>-145493.33999998868</c:v>
                      </c:pt>
                      <c:pt idx="37">
                        <c:v>89761.219999991357</c:v>
                      </c:pt>
                      <c:pt idx="38">
                        <c:v>-27582.960000000894</c:v>
                      </c:pt>
                      <c:pt idx="39">
                        <c:v>-106413.78999999911</c:v>
                      </c:pt>
                      <c:pt idx="40">
                        <c:v>-88967.929999992251</c:v>
                      </c:pt>
                      <c:pt idx="41">
                        <c:v>-195791.35000000149</c:v>
                      </c:pt>
                      <c:pt idx="42">
                        <c:v>21346.129999995232</c:v>
                      </c:pt>
                      <c:pt idx="43">
                        <c:v>-44904.40000000596</c:v>
                      </c:pt>
                      <c:pt idx="44">
                        <c:v>-679788.06999999285</c:v>
                      </c:pt>
                      <c:pt idx="45">
                        <c:v>524923.79999999702</c:v>
                      </c:pt>
                      <c:pt idx="46">
                        <c:v>-491550.44999999553</c:v>
                      </c:pt>
                      <c:pt idx="47">
                        <c:v>-239.67000000178814</c:v>
                      </c:pt>
                      <c:pt idx="48">
                        <c:v>34094.340000003576</c:v>
                      </c:pt>
                      <c:pt idx="49">
                        <c:v>41224.439999997616</c:v>
                      </c:pt>
                      <c:pt idx="50">
                        <c:v>52031.759999997914</c:v>
                      </c:pt>
                      <c:pt idx="51">
                        <c:v>-1326.8999999985099</c:v>
                      </c:pt>
                      <c:pt idx="52">
                        <c:v>-28849.45000000298</c:v>
                      </c:pt>
                      <c:pt idx="53">
                        <c:v>18858.20000000298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240562.39999999851</c:v>
                      </c:pt>
                      <c:pt idx="59">
                        <c:v>-336753</c:v>
                      </c:pt>
                      <c:pt idx="60">
                        <c:v>-40996.710000000894</c:v>
                      </c:pt>
                      <c:pt idx="61">
                        <c:v>310852.60000000149</c:v>
                      </c:pt>
                      <c:pt idx="62">
                        <c:v>4.9999997019767761E-2</c:v>
                      </c:pt>
                      <c:pt idx="63">
                        <c:v>-251168.59999999404</c:v>
                      </c:pt>
                      <c:pt idx="64">
                        <c:v>0.14999999850988388</c:v>
                      </c:pt>
                      <c:pt idx="65">
                        <c:v>-15875.820000000298</c:v>
                      </c:pt>
                      <c:pt idx="66">
                        <c:v>176.76000000536442</c:v>
                      </c:pt>
                      <c:pt idx="67">
                        <c:v>3948.8199999928474</c:v>
                      </c:pt>
                      <c:pt idx="68">
                        <c:v>894.5</c:v>
                      </c:pt>
                      <c:pt idx="69">
                        <c:v>-35245</c:v>
                      </c:pt>
                      <c:pt idx="70">
                        <c:v>-9790.2999999970198</c:v>
                      </c:pt>
                      <c:pt idx="71">
                        <c:v>-8864.5000000074506</c:v>
                      </c:pt>
                      <c:pt idx="72">
                        <c:v>-7865.6999999955297</c:v>
                      </c:pt>
                      <c:pt idx="73">
                        <c:v>-23766.54999999702</c:v>
                      </c:pt>
                      <c:pt idx="74">
                        <c:v>-7163.4000000059605</c:v>
                      </c:pt>
                      <c:pt idx="75">
                        <c:v>-2075.25</c:v>
                      </c:pt>
                      <c:pt idx="76">
                        <c:v>836.32000000029802</c:v>
                      </c:pt>
                      <c:pt idx="77">
                        <c:v>-827.43999999761581</c:v>
                      </c:pt>
                      <c:pt idx="78">
                        <c:v>-100699.65999999642</c:v>
                      </c:pt>
                      <c:pt idx="79">
                        <c:v>-2372.9600000008941</c:v>
                      </c:pt>
                      <c:pt idx="80">
                        <c:v>-24000</c:v>
                      </c:pt>
                      <c:pt idx="81">
                        <c:v>-5499.5200000032783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137A-442E-9935-D4DE39475758}"/>
                  </c:ext>
                </c:extLst>
              </c15:ser>
            </c15:filteredLineSeries>
            <c15:filteredLineSeries>
              <c15:ser>
                <c:idx val="18"/>
                <c:order val="1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Data'!$W$1</c15:sqref>
                        </c15:formulaRef>
                      </c:ext>
                    </c:extLst>
                    <c:strCache>
                      <c:ptCount val="1"/>
                      <c:pt idx="0">
                        <c:v>CHANGE_IN_FINALIZED_$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Data'!$A$2:$A$83</c15:sqref>
                        </c15:formulaRef>
                      </c:ext>
                    </c:extLst>
                    <c:numCache>
                      <c:formatCode>m/d/yyyy</c:formatCode>
                      <c:ptCount val="82"/>
                      <c:pt idx="0">
                        <c:v>45123</c:v>
                      </c:pt>
                      <c:pt idx="1">
                        <c:v>45125</c:v>
                      </c:pt>
                      <c:pt idx="2">
                        <c:v>45126</c:v>
                      </c:pt>
                      <c:pt idx="3">
                        <c:v>45127</c:v>
                      </c:pt>
                      <c:pt idx="4">
                        <c:v>45128</c:v>
                      </c:pt>
                      <c:pt idx="5">
                        <c:v>45131</c:v>
                      </c:pt>
                      <c:pt idx="6">
                        <c:v>45132</c:v>
                      </c:pt>
                      <c:pt idx="7">
                        <c:v>45133</c:v>
                      </c:pt>
                      <c:pt idx="8">
                        <c:v>45134</c:v>
                      </c:pt>
                      <c:pt idx="9">
                        <c:v>45135</c:v>
                      </c:pt>
                      <c:pt idx="10">
                        <c:v>45138</c:v>
                      </c:pt>
                      <c:pt idx="11">
                        <c:v>45139</c:v>
                      </c:pt>
                      <c:pt idx="12">
                        <c:v>45140</c:v>
                      </c:pt>
                      <c:pt idx="13">
                        <c:v>45141</c:v>
                      </c:pt>
                      <c:pt idx="14">
                        <c:v>45142</c:v>
                      </c:pt>
                      <c:pt idx="15">
                        <c:v>45145</c:v>
                      </c:pt>
                      <c:pt idx="16">
                        <c:v>45146</c:v>
                      </c:pt>
                      <c:pt idx="17">
                        <c:v>45147</c:v>
                      </c:pt>
                      <c:pt idx="18">
                        <c:v>45148</c:v>
                      </c:pt>
                      <c:pt idx="19">
                        <c:v>45149</c:v>
                      </c:pt>
                      <c:pt idx="20">
                        <c:v>45152</c:v>
                      </c:pt>
                      <c:pt idx="21">
                        <c:v>45153</c:v>
                      </c:pt>
                      <c:pt idx="22">
                        <c:v>45154</c:v>
                      </c:pt>
                      <c:pt idx="23">
                        <c:v>45155</c:v>
                      </c:pt>
                      <c:pt idx="24">
                        <c:v>45156</c:v>
                      </c:pt>
                      <c:pt idx="25">
                        <c:v>45159</c:v>
                      </c:pt>
                      <c:pt idx="26">
                        <c:v>45160</c:v>
                      </c:pt>
                      <c:pt idx="27">
                        <c:v>45161</c:v>
                      </c:pt>
                      <c:pt idx="28">
                        <c:v>45162</c:v>
                      </c:pt>
                      <c:pt idx="29">
                        <c:v>45163</c:v>
                      </c:pt>
                      <c:pt idx="30">
                        <c:v>45166</c:v>
                      </c:pt>
                      <c:pt idx="31">
                        <c:v>45167</c:v>
                      </c:pt>
                      <c:pt idx="32">
                        <c:v>45168</c:v>
                      </c:pt>
                      <c:pt idx="33">
                        <c:v>45169</c:v>
                      </c:pt>
                      <c:pt idx="34">
                        <c:v>45170</c:v>
                      </c:pt>
                      <c:pt idx="35">
                        <c:v>45174</c:v>
                      </c:pt>
                      <c:pt idx="36">
                        <c:v>45175</c:v>
                      </c:pt>
                      <c:pt idx="37">
                        <c:v>45176</c:v>
                      </c:pt>
                      <c:pt idx="38">
                        <c:v>45177</c:v>
                      </c:pt>
                      <c:pt idx="39">
                        <c:v>45180</c:v>
                      </c:pt>
                      <c:pt idx="40">
                        <c:v>45181</c:v>
                      </c:pt>
                      <c:pt idx="41">
                        <c:v>45182</c:v>
                      </c:pt>
                      <c:pt idx="42">
                        <c:v>45183</c:v>
                      </c:pt>
                      <c:pt idx="43">
                        <c:v>45184</c:v>
                      </c:pt>
                      <c:pt idx="44">
                        <c:v>45187</c:v>
                      </c:pt>
                      <c:pt idx="45">
                        <c:v>45188</c:v>
                      </c:pt>
                      <c:pt idx="46">
                        <c:v>45189</c:v>
                      </c:pt>
                      <c:pt idx="47">
                        <c:v>45190</c:v>
                      </c:pt>
                      <c:pt idx="48">
                        <c:v>45191</c:v>
                      </c:pt>
                      <c:pt idx="49">
                        <c:v>45194</c:v>
                      </c:pt>
                      <c:pt idx="50">
                        <c:v>45195</c:v>
                      </c:pt>
                      <c:pt idx="51">
                        <c:v>45196</c:v>
                      </c:pt>
                      <c:pt idx="52">
                        <c:v>45197</c:v>
                      </c:pt>
                      <c:pt idx="53">
                        <c:v>45198</c:v>
                      </c:pt>
                      <c:pt idx="54">
                        <c:v>45201</c:v>
                      </c:pt>
                      <c:pt idx="55">
                        <c:v>45202</c:v>
                      </c:pt>
                      <c:pt idx="56">
                        <c:v>45203</c:v>
                      </c:pt>
                      <c:pt idx="57">
                        <c:v>45204</c:v>
                      </c:pt>
                      <c:pt idx="58">
                        <c:v>45205</c:v>
                      </c:pt>
                      <c:pt idx="59">
                        <c:v>45208</c:v>
                      </c:pt>
                      <c:pt idx="60">
                        <c:v>45209</c:v>
                      </c:pt>
                      <c:pt idx="61">
                        <c:v>45210</c:v>
                      </c:pt>
                      <c:pt idx="62">
                        <c:v>45211</c:v>
                      </c:pt>
                      <c:pt idx="63">
                        <c:v>45212</c:v>
                      </c:pt>
                      <c:pt idx="64">
                        <c:v>45215</c:v>
                      </c:pt>
                      <c:pt idx="65">
                        <c:v>45216</c:v>
                      </c:pt>
                      <c:pt idx="66">
                        <c:v>45217</c:v>
                      </c:pt>
                      <c:pt idx="67">
                        <c:v>45218</c:v>
                      </c:pt>
                      <c:pt idx="68">
                        <c:v>45219</c:v>
                      </c:pt>
                      <c:pt idx="69">
                        <c:v>45222</c:v>
                      </c:pt>
                      <c:pt idx="70">
                        <c:v>45223</c:v>
                      </c:pt>
                      <c:pt idx="71">
                        <c:v>45224</c:v>
                      </c:pt>
                      <c:pt idx="72">
                        <c:v>45225</c:v>
                      </c:pt>
                      <c:pt idx="73">
                        <c:v>45226</c:v>
                      </c:pt>
                      <c:pt idx="74">
                        <c:v>45229</c:v>
                      </c:pt>
                      <c:pt idx="75">
                        <c:v>45230</c:v>
                      </c:pt>
                      <c:pt idx="76">
                        <c:v>45231</c:v>
                      </c:pt>
                      <c:pt idx="77">
                        <c:v>45232</c:v>
                      </c:pt>
                      <c:pt idx="78">
                        <c:v>45233</c:v>
                      </c:pt>
                      <c:pt idx="79">
                        <c:v>45236</c:v>
                      </c:pt>
                      <c:pt idx="80">
                        <c:v>45237</c:v>
                      </c:pt>
                      <c:pt idx="81">
                        <c:v>45238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Data'!$W$2:$W$83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82"/>
                      <c:pt idx="0">
                        <c:v>0</c:v>
                      </c:pt>
                      <c:pt idx="1">
                        <c:v>24301.200000000001</c:v>
                      </c:pt>
                      <c:pt idx="2">
                        <c:v>498121.55</c:v>
                      </c:pt>
                      <c:pt idx="3">
                        <c:v>260877.25</c:v>
                      </c:pt>
                      <c:pt idx="4">
                        <c:v>155980</c:v>
                      </c:pt>
                      <c:pt idx="5">
                        <c:v>185757.39999999991</c:v>
                      </c:pt>
                      <c:pt idx="6">
                        <c:v>411442.3600000001</c:v>
                      </c:pt>
                      <c:pt idx="7">
                        <c:v>209067.10000000009</c:v>
                      </c:pt>
                      <c:pt idx="8">
                        <c:v>178855.04999999981</c:v>
                      </c:pt>
                      <c:pt idx="9">
                        <c:v>249033.59999999986</c:v>
                      </c:pt>
                      <c:pt idx="10">
                        <c:v>165339.5</c:v>
                      </c:pt>
                      <c:pt idx="11">
                        <c:v>720226.43000000017</c:v>
                      </c:pt>
                      <c:pt idx="12">
                        <c:v>289030.89999999991</c:v>
                      </c:pt>
                      <c:pt idx="13">
                        <c:v>331567.95999999996</c:v>
                      </c:pt>
                      <c:pt idx="14">
                        <c:v>503187.15000000037</c:v>
                      </c:pt>
                      <c:pt idx="15">
                        <c:v>652874.78000000026</c:v>
                      </c:pt>
                      <c:pt idx="16">
                        <c:v>1150816.7999999998</c:v>
                      </c:pt>
                      <c:pt idx="17">
                        <c:v>837514.87000000011</c:v>
                      </c:pt>
                      <c:pt idx="18">
                        <c:v>690116.44999999925</c:v>
                      </c:pt>
                      <c:pt idx="19">
                        <c:v>693860.75</c:v>
                      </c:pt>
                      <c:pt idx="20">
                        <c:v>661890.70000000112</c:v>
                      </c:pt>
                      <c:pt idx="21">
                        <c:v>1155986.2299999986</c:v>
                      </c:pt>
                      <c:pt idx="22">
                        <c:v>1704482.120000001</c:v>
                      </c:pt>
                      <c:pt idx="23">
                        <c:v>1149437.4499999993</c:v>
                      </c:pt>
                      <c:pt idx="24">
                        <c:v>1260459.4000000004</c:v>
                      </c:pt>
                      <c:pt idx="25">
                        <c:v>1359453.1500000004</c:v>
                      </c:pt>
                      <c:pt idx="26">
                        <c:v>2520162.459999999</c:v>
                      </c:pt>
                      <c:pt idx="27">
                        <c:v>1787714.9000000022</c:v>
                      </c:pt>
                      <c:pt idx="28">
                        <c:v>1769644.7599999979</c:v>
                      </c:pt>
                      <c:pt idx="29">
                        <c:v>1842320.7300000004</c:v>
                      </c:pt>
                      <c:pt idx="30">
                        <c:v>2758364.0300000012</c:v>
                      </c:pt>
                      <c:pt idx="31">
                        <c:v>6570249.3999999985</c:v>
                      </c:pt>
                      <c:pt idx="32">
                        <c:v>1450331.7299999967</c:v>
                      </c:pt>
                      <c:pt idx="33">
                        <c:v>660661.92000000179</c:v>
                      </c:pt>
                      <c:pt idx="34">
                        <c:v>444340.41000000387</c:v>
                      </c:pt>
                      <c:pt idx="35">
                        <c:v>806442.30999999493</c:v>
                      </c:pt>
                      <c:pt idx="36">
                        <c:v>305939.73000000417</c:v>
                      </c:pt>
                      <c:pt idx="37">
                        <c:v>407902.29999999702</c:v>
                      </c:pt>
                      <c:pt idx="38">
                        <c:v>257979.10000000149</c:v>
                      </c:pt>
                      <c:pt idx="39">
                        <c:v>199095.8900000006</c:v>
                      </c:pt>
                      <c:pt idx="40">
                        <c:v>647786.03999999911</c:v>
                      </c:pt>
                      <c:pt idx="41">
                        <c:v>276875.78000000119</c:v>
                      </c:pt>
                      <c:pt idx="42">
                        <c:v>253520.71000000089</c:v>
                      </c:pt>
                      <c:pt idx="43">
                        <c:v>301808.61999999732</c:v>
                      </c:pt>
                      <c:pt idx="44">
                        <c:v>392592.06000000238</c:v>
                      </c:pt>
                      <c:pt idx="45">
                        <c:v>2951392.9699999988</c:v>
                      </c:pt>
                      <c:pt idx="46">
                        <c:v>-824526</c:v>
                      </c:pt>
                      <c:pt idx="47">
                        <c:v>-3108</c:v>
                      </c:pt>
                      <c:pt idx="48">
                        <c:v>-292788</c:v>
                      </c:pt>
                      <c:pt idx="49">
                        <c:v>125118</c:v>
                      </c:pt>
                      <c:pt idx="50">
                        <c:v>203566</c:v>
                      </c:pt>
                      <c:pt idx="51">
                        <c:v>136897</c:v>
                      </c:pt>
                      <c:pt idx="52">
                        <c:v>53643</c:v>
                      </c:pt>
                      <c:pt idx="53">
                        <c:v>-9433</c:v>
                      </c:pt>
                      <c:pt idx="54">
                        <c:v>74260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303509</c:v>
                      </c:pt>
                      <c:pt idx="59">
                        <c:v>-336753</c:v>
                      </c:pt>
                      <c:pt idx="60">
                        <c:v>361842</c:v>
                      </c:pt>
                      <c:pt idx="61">
                        <c:v>335608</c:v>
                      </c:pt>
                      <c:pt idx="62">
                        <c:v>130363</c:v>
                      </c:pt>
                      <c:pt idx="63">
                        <c:v>-231155</c:v>
                      </c:pt>
                      <c:pt idx="64">
                        <c:v>88315</c:v>
                      </c:pt>
                      <c:pt idx="65">
                        <c:v>35296.079999998212</c:v>
                      </c:pt>
                      <c:pt idx="66">
                        <c:v>79316.760000005364</c:v>
                      </c:pt>
                      <c:pt idx="67">
                        <c:v>26700.919999994338</c:v>
                      </c:pt>
                      <c:pt idx="68">
                        <c:v>50484.5</c:v>
                      </c:pt>
                      <c:pt idx="69">
                        <c:v>8308.5500000044703</c:v>
                      </c:pt>
                      <c:pt idx="70">
                        <c:v>11094.5</c:v>
                      </c:pt>
                      <c:pt idx="71">
                        <c:v>6903.6999999955297</c:v>
                      </c:pt>
                      <c:pt idx="72">
                        <c:v>5601.3000000044703</c:v>
                      </c:pt>
                      <c:pt idx="73">
                        <c:v>-9389.9500000029802</c:v>
                      </c:pt>
                      <c:pt idx="74">
                        <c:v>15054.29999999702</c:v>
                      </c:pt>
                      <c:pt idx="75">
                        <c:v>64275.5</c:v>
                      </c:pt>
                      <c:pt idx="76">
                        <c:v>6116.8400000035763</c:v>
                      </c:pt>
                      <c:pt idx="77">
                        <c:v>58871.060000002384</c:v>
                      </c:pt>
                      <c:pt idx="78">
                        <c:v>36802.79999999702</c:v>
                      </c:pt>
                      <c:pt idx="79">
                        <c:v>43741</c:v>
                      </c:pt>
                      <c:pt idx="80">
                        <c:v>3147</c:v>
                      </c:pt>
                      <c:pt idx="81">
                        <c:v>59169.39999999851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137A-442E-9935-D4DE39475758}"/>
                  </c:ext>
                </c:extLst>
              </c15:ser>
            </c15:filteredLineSeries>
            <c15:filteredLineSeries>
              <c15:ser>
                <c:idx val="19"/>
                <c:order val="1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Data'!$X$1</c15:sqref>
                        </c15:formulaRef>
                      </c:ext>
                    </c:extLst>
                    <c:strCache>
                      <c:ptCount val="1"/>
                      <c:pt idx="0">
                        <c:v>BUDGET_VARIANCE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Data'!$A$2:$A$83</c15:sqref>
                        </c15:formulaRef>
                      </c:ext>
                    </c:extLst>
                    <c:numCache>
                      <c:formatCode>m/d/yyyy</c:formatCode>
                      <c:ptCount val="82"/>
                      <c:pt idx="0">
                        <c:v>45123</c:v>
                      </c:pt>
                      <c:pt idx="1">
                        <c:v>45125</c:v>
                      </c:pt>
                      <c:pt idx="2">
                        <c:v>45126</c:v>
                      </c:pt>
                      <c:pt idx="3">
                        <c:v>45127</c:v>
                      </c:pt>
                      <c:pt idx="4">
                        <c:v>45128</c:v>
                      </c:pt>
                      <c:pt idx="5">
                        <c:v>45131</c:v>
                      </c:pt>
                      <c:pt idx="6">
                        <c:v>45132</c:v>
                      </c:pt>
                      <c:pt idx="7">
                        <c:v>45133</c:v>
                      </c:pt>
                      <c:pt idx="8">
                        <c:v>45134</c:v>
                      </c:pt>
                      <c:pt idx="9">
                        <c:v>45135</c:v>
                      </c:pt>
                      <c:pt idx="10">
                        <c:v>45138</c:v>
                      </c:pt>
                      <c:pt idx="11">
                        <c:v>45139</c:v>
                      </c:pt>
                      <c:pt idx="12">
                        <c:v>45140</c:v>
                      </c:pt>
                      <c:pt idx="13">
                        <c:v>45141</c:v>
                      </c:pt>
                      <c:pt idx="14">
                        <c:v>45142</c:v>
                      </c:pt>
                      <c:pt idx="15">
                        <c:v>45145</c:v>
                      </c:pt>
                      <c:pt idx="16">
                        <c:v>45146</c:v>
                      </c:pt>
                      <c:pt idx="17">
                        <c:v>45147</c:v>
                      </c:pt>
                      <c:pt idx="18">
                        <c:v>45148</c:v>
                      </c:pt>
                      <c:pt idx="19">
                        <c:v>45149</c:v>
                      </c:pt>
                      <c:pt idx="20">
                        <c:v>45152</c:v>
                      </c:pt>
                      <c:pt idx="21">
                        <c:v>45153</c:v>
                      </c:pt>
                      <c:pt idx="22">
                        <c:v>45154</c:v>
                      </c:pt>
                      <c:pt idx="23">
                        <c:v>45155</c:v>
                      </c:pt>
                      <c:pt idx="24">
                        <c:v>45156</c:v>
                      </c:pt>
                      <c:pt idx="25">
                        <c:v>45159</c:v>
                      </c:pt>
                      <c:pt idx="26">
                        <c:v>45160</c:v>
                      </c:pt>
                      <c:pt idx="27">
                        <c:v>45161</c:v>
                      </c:pt>
                      <c:pt idx="28">
                        <c:v>45162</c:v>
                      </c:pt>
                      <c:pt idx="29">
                        <c:v>45163</c:v>
                      </c:pt>
                      <c:pt idx="30">
                        <c:v>45166</c:v>
                      </c:pt>
                      <c:pt idx="31">
                        <c:v>45167</c:v>
                      </c:pt>
                      <c:pt idx="32">
                        <c:v>45168</c:v>
                      </c:pt>
                      <c:pt idx="33">
                        <c:v>45169</c:v>
                      </c:pt>
                      <c:pt idx="34">
                        <c:v>45170</c:v>
                      </c:pt>
                      <c:pt idx="35">
                        <c:v>45174</c:v>
                      </c:pt>
                      <c:pt idx="36">
                        <c:v>45175</c:v>
                      </c:pt>
                      <c:pt idx="37">
                        <c:v>45176</c:v>
                      </c:pt>
                      <c:pt idx="38">
                        <c:v>45177</c:v>
                      </c:pt>
                      <c:pt idx="39">
                        <c:v>45180</c:v>
                      </c:pt>
                      <c:pt idx="40">
                        <c:v>45181</c:v>
                      </c:pt>
                      <c:pt idx="41">
                        <c:v>45182</c:v>
                      </c:pt>
                      <c:pt idx="42">
                        <c:v>45183</c:v>
                      </c:pt>
                      <c:pt idx="43">
                        <c:v>45184</c:v>
                      </c:pt>
                      <c:pt idx="44">
                        <c:v>45187</c:v>
                      </c:pt>
                      <c:pt idx="45">
                        <c:v>45188</c:v>
                      </c:pt>
                      <c:pt idx="46">
                        <c:v>45189</c:v>
                      </c:pt>
                      <c:pt idx="47">
                        <c:v>45190</c:v>
                      </c:pt>
                      <c:pt idx="48">
                        <c:v>45191</c:v>
                      </c:pt>
                      <c:pt idx="49">
                        <c:v>45194</c:v>
                      </c:pt>
                      <c:pt idx="50">
                        <c:v>45195</c:v>
                      </c:pt>
                      <c:pt idx="51">
                        <c:v>45196</c:v>
                      </c:pt>
                      <c:pt idx="52">
                        <c:v>45197</c:v>
                      </c:pt>
                      <c:pt idx="53">
                        <c:v>45198</c:v>
                      </c:pt>
                      <c:pt idx="54">
                        <c:v>45201</c:v>
                      </c:pt>
                      <c:pt idx="55">
                        <c:v>45202</c:v>
                      </c:pt>
                      <c:pt idx="56">
                        <c:v>45203</c:v>
                      </c:pt>
                      <c:pt idx="57">
                        <c:v>45204</c:v>
                      </c:pt>
                      <c:pt idx="58">
                        <c:v>45205</c:v>
                      </c:pt>
                      <c:pt idx="59">
                        <c:v>45208</c:v>
                      </c:pt>
                      <c:pt idx="60">
                        <c:v>45209</c:v>
                      </c:pt>
                      <c:pt idx="61">
                        <c:v>45210</c:v>
                      </c:pt>
                      <c:pt idx="62">
                        <c:v>45211</c:v>
                      </c:pt>
                      <c:pt idx="63">
                        <c:v>45212</c:v>
                      </c:pt>
                      <c:pt idx="64">
                        <c:v>45215</c:v>
                      </c:pt>
                      <c:pt idx="65">
                        <c:v>45216</c:v>
                      </c:pt>
                      <c:pt idx="66">
                        <c:v>45217</c:v>
                      </c:pt>
                      <c:pt idx="67">
                        <c:v>45218</c:v>
                      </c:pt>
                      <c:pt idx="68">
                        <c:v>45219</c:v>
                      </c:pt>
                      <c:pt idx="69">
                        <c:v>45222</c:v>
                      </c:pt>
                      <c:pt idx="70">
                        <c:v>45223</c:v>
                      </c:pt>
                      <c:pt idx="71">
                        <c:v>45224</c:v>
                      </c:pt>
                      <c:pt idx="72">
                        <c:v>45225</c:v>
                      </c:pt>
                      <c:pt idx="73">
                        <c:v>45226</c:v>
                      </c:pt>
                      <c:pt idx="74">
                        <c:v>45229</c:v>
                      </c:pt>
                      <c:pt idx="75">
                        <c:v>45230</c:v>
                      </c:pt>
                      <c:pt idx="76">
                        <c:v>45231</c:v>
                      </c:pt>
                      <c:pt idx="77">
                        <c:v>45232</c:v>
                      </c:pt>
                      <c:pt idx="78">
                        <c:v>45233</c:v>
                      </c:pt>
                      <c:pt idx="79">
                        <c:v>45236</c:v>
                      </c:pt>
                      <c:pt idx="80">
                        <c:v>45237</c:v>
                      </c:pt>
                      <c:pt idx="81">
                        <c:v>45238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Data'!$X$2:$X$83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82"/>
                      <c:pt idx="0">
                        <c:v>-4624722.9600000009</c:v>
                      </c:pt>
                      <c:pt idx="1">
                        <c:v>-4205705.5799999982</c:v>
                      </c:pt>
                      <c:pt idx="2">
                        <c:v>-3398739.9299999997</c:v>
                      </c:pt>
                      <c:pt idx="3">
                        <c:v>-2518683.9699999988</c:v>
                      </c:pt>
                      <c:pt idx="4">
                        <c:v>-2419091</c:v>
                      </c:pt>
                      <c:pt idx="5">
                        <c:v>-2167973.1599999964</c:v>
                      </c:pt>
                      <c:pt idx="6">
                        <c:v>-2126591.3000000045</c:v>
                      </c:pt>
                      <c:pt idx="7">
                        <c:v>-1849976.8900000006</c:v>
                      </c:pt>
                      <c:pt idx="8">
                        <c:v>-1764702.8400000036</c:v>
                      </c:pt>
                      <c:pt idx="9">
                        <c:v>-1424565.3100000024</c:v>
                      </c:pt>
                      <c:pt idx="10">
                        <c:v>-1161975.0600000024</c:v>
                      </c:pt>
                      <c:pt idx="11">
                        <c:v>-913363.37000000477</c:v>
                      </c:pt>
                      <c:pt idx="12">
                        <c:v>-550146.61999999732</c:v>
                      </c:pt>
                      <c:pt idx="13">
                        <c:v>-781963</c:v>
                      </c:pt>
                      <c:pt idx="14">
                        <c:v>-478674.70000000298</c:v>
                      </c:pt>
                      <c:pt idx="15">
                        <c:v>-216082.57000000775</c:v>
                      </c:pt>
                      <c:pt idx="16">
                        <c:v>-91903.810000002384</c:v>
                      </c:pt>
                      <c:pt idx="17">
                        <c:v>98474.320000000298</c:v>
                      </c:pt>
                      <c:pt idx="18">
                        <c:v>278640.36999999732</c:v>
                      </c:pt>
                      <c:pt idx="19">
                        <c:v>930340.61999999732</c:v>
                      </c:pt>
                      <c:pt idx="20">
                        <c:v>1075360.4300000072</c:v>
                      </c:pt>
                      <c:pt idx="21">
                        <c:v>1030623.1299999952</c:v>
                      </c:pt>
                      <c:pt idx="22">
                        <c:v>1121999.0900000036</c:v>
                      </c:pt>
                      <c:pt idx="23">
                        <c:v>1124431.3900000006</c:v>
                      </c:pt>
                      <c:pt idx="24">
                        <c:v>1313169.0300000012</c:v>
                      </c:pt>
                      <c:pt idx="25">
                        <c:v>1532458.4399999976</c:v>
                      </c:pt>
                      <c:pt idx="26">
                        <c:v>1470927.5600000024</c:v>
                      </c:pt>
                      <c:pt idx="27">
                        <c:v>1581073.4300000072</c:v>
                      </c:pt>
                      <c:pt idx="28">
                        <c:v>1763980.4899999946</c:v>
                      </c:pt>
                      <c:pt idx="29">
                        <c:v>1867091.3299999982</c:v>
                      </c:pt>
                      <c:pt idx="30">
                        <c:v>2056148.0600000024</c:v>
                      </c:pt>
                      <c:pt idx="31">
                        <c:v>2095946.9200000018</c:v>
                      </c:pt>
                      <c:pt idx="32">
                        <c:v>2010811.549999997</c:v>
                      </c:pt>
                      <c:pt idx="33">
                        <c:v>2021969.2800000012</c:v>
                      </c:pt>
                      <c:pt idx="34">
                        <c:v>2061621.0799999982</c:v>
                      </c:pt>
                      <c:pt idx="35">
                        <c:v>1947686.8099999949</c:v>
                      </c:pt>
                      <c:pt idx="36">
                        <c:v>1802193.4700000063</c:v>
                      </c:pt>
                      <c:pt idx="37">
                        <c:v>1891954.6899999976</c:v>
                      </c:pt>
                      <c:pt idx="38">
                        <c:v>1864371.7299999967</c:v>
                      </c:pt>
                      <c:pt idx="39">
                        <c:v>1757957.9399999976</c:v>
                      </c:pt>
                      <c:pt idx="40">
                        <c:v>1668990.0100000054</c:v>
                      </c:pt>
                      <c:pt idx="41">
                        <c:v>1473198.6600000039</c:v>
                      </c:pt>
                      <c:pt idx="42">
                        <c:v>1494544.7899999991</c:v>
                      </c:pt>
                      <c:pt idx="43">
                        <c:v>1449640.3899999931</c:v>
                      </c:pt>
                      <c:pt idx="44">
                        <c:v>769852.3200000003</c:v>
                      </c:pt>
                      <c:pt idx="45">
                        <c:v>1294776.1199999973</c:v>
                      </c:pt>
                      <c:pt idx="46">
                        <c:v>803225.67000000179</c:v>
                      </c:pt>
                      <c:pt idx="47">
                        <c:v>802986</c:v>
                      </c:pt>
                      <c:pt idx="48">
                        <c:v>837080.34000000358</c:v>
                      </c:pt>
                      <c:pt idx="49">
                        <c:v>878304.78000000119</c:v>
                      </c:pt>
                      <c:pt idx="50">
                        <c:v>930336.53999999911</c:v>
                      </c:pt>
                      <c:pt idx="51">
                        <c:v>929009.6400000006</c:v>
                      </c:pt>
                      <c:pt idx="52">
                        <c:v>900160.18999999762</c:v>
                      </c:pt>
                      <c:pt idx="53">
                        <c:v>919018.3900000006</c:v>
                      </c:pt>
                      <c:pt idx="54">
                        <c:v>919018.3900000006</c:v>
                      </c:pt>
                      <c:pt idx="55">
                        <c:v>919018.3900000006</c:v>
                      </c:pt>
                      <c:pt idx="56">
                        <c:v>919018.3900000006</c:v>
                      </c:pt>
                      <c:pt idx="57">
                        <c:v>919018.3900000006</c:v>
                      </c:pt>
                      <c:pt idx="58">
                        <c:v>1159580.7899999991</c:v>
                      </c:pt>
                      <c:pt idx="59">
                        <c:v>822827.78999999911</c:v>
                      </c:pt>
                      <c:pt idx="60">
                        <c:v>781831.07999999821</c:v>
                      </c:pt>
                      <c:pt idx="61">
                        <c:v>1092683.6799999997</c:v>
                      </c:pt>
                      <c:pt idx="62">
                        <c:v>1092683.7299999967</c:v>
                      </c:pt>
                      <c:pt idx="63">
                        <c:v>841515.13000000268</c:v>
                      </c:pt>
                      <c:pt idx="64">
                        <c:v>841515.28000000119</c:v>
                      </c:pt>
                      <c:pt idx="65">
                        <c:v>825639.46000000089</c:v>
                      </c:pt>
                      <c:pt idx="66">
                        <c:v>825816.22000000626</c:v>
                      </c:pt>
                      <c:pt idx="67">
                        <c:v>829765.03999999911</c:v>
                      </c:pt>
                      <c:pt idx="68">
                        <c:v>830659.53999999911</c:v>
                      </c:pt>
                      <c:pt idx="69">
                        <c:v>795414.53999999911</c:v>
                      </c:pt>
                      <c:pt idx="70">
                        <c:v>785624.24000000209</c:v>
                      </c:pt>
                      <c:pt idx="71">
                        <c:v>776759.73999999464</c:v>
                      </c:pt>
                      <c:pt idx="72">
                        <c:v>768894.03999999911</c:v>
                      </c:pt>
                      <c:pt idx="73">
                        <c:v>745127.49000000209</c:v>
                      </c:pt>
                      <c:pt idx="74">
                        <c:v>737964.08999999613</c:v>
                      </c:pt>
                      <c:pt idx="75">
                        <c:v>735888.83999999613</c:v>
                      </c:pt>
                      <c:pt idx="76">
                        <c:v>736725.15999999642</c:v>
                      </c:pt>
                      <c:pt idx="77">
                        <c:v>735897.71999999881</c:v>
                      </c:pt>
                      <c:pt idx="78">
                        <c:v>635198.06000000238</c:v>
                      </c:pt>
                      <c:pt idx="79">
                        <c:v>632825.10000000149</c:v>
                      </c:pt>
                      <c:pt idx="80">
                        <c:v>608825.10000000149</c:v>
                      </c:pt>
                      <c:pt idx="81">
                        <c:v>603325.57999999821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137A-442E-9935-D4DE39475758}"/>
                  </c:ext>
                </c:extLst>
              </c15:ser>
            </c15:filteredLineSeries>
            <c15:filteredLineSeries>
              <c15:ser>
                <c:idx val="20"/>
                <c:order val="1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Data'!$Y$1</c15:sqref>
                        </c15:formulaRef>
                      </c:ext>
                    </c:extLst>
                    <c:strCache>
                      <c:ptCount val="1"/>
                      <c:pt idx="0">
                        <c:v>FINALIZED_AVG_STU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Data'!$A$2:$A$83</c15:sqref>
                        </c15:formulaRef>
                      </c:ext>
                    </c:extLst>
                    <c:numCache>
                      <c:formatCode>m/d/yyyy</c:formatCode>
                      <c:ptCount val="82"/>
                      <c:pt idx="0">
                        <c:v>45123</c:v>
                      </c:pt>
                      <c:pt idx="1">
                        <c:v>45125</c:v>
                      </c:pt>
                      <c:pt idx="2">
                        <c:v>45126</c:v>
                      </c:pt>
                      <c:pt idx="3">
                        <c:v>45127</c:v>
                      </c:pt>
                      <c:pt idx="4">
                        <c:v>45128</c:v>
                      </c:pt>
                      <c:pt idx="5">
                        <c:v>45131</c:v>
                      </c:pt>
                      <c:pt idx="6">
                        <c:v>45132</c:v>
                      </c:pt>
                      <c:pt idx="7">
                        <c:v>45133</c:v>
                      </c:pt>
                      <c:pt idx="8">
                        <c:v>45134</c:v>
                      </c:pt>
                      <c:pt idx="9">
                        <c:v>45135</c:v>
                      </c:pt>
                      <c:pt idx="10">
                        <c:v>45138</c:v>
                      </c:pt>
                      <c:pt idx="11">
                        <c:v>45139</c:v>
                      </c:pt>
                      <c:pt idx="12">
                        <c:v>45140</c:v>
                      </c:pt>
                      <c:pt idx="13">
                        <c:v>45141</c:v>
                      </c:pt>
                      <c:pt idx="14">
                        <c:v>45142</c:v>
                      </c:pt>
                      <c:pt idx="15">
                        <c:v>45145</c:v>
                      </c:pt>
                      <c:pt idx="16">
                        <c:v>45146</c:v>
                      </c:pt>
                      <c:pt idx="17">
                        <c:v>45147</c:v>
                      </c:pt>
                      <c:pt idx="18">
                        <c:v>45148</c:v>
                      </c:pt>
                      <c:pt idx="19">
                        <c:v>45149</c:v>
                      </c:pt>
                      <c:pt idx="20">
                        <c:v>45152</c:v>
                      </c:pt>
                      <c:pt idx="21">
                        <c:v>45153</c:v>
                      </c:pt>
                      <c:pt idx="22">
                        <c:v>45154</c:v>
                      </c:pt>
                      <c:pt idx="23">
                        <c:v>45155</c:v>
                      </c:pt>
                      <c:pt idx="24">
                        <c:v>45156</c:v>
                      </c:pt>
                      <c:pt idx="25">
                        <c:v>45159</c:v>
                      </c:pt>
                      <c:pt idx="26">
                        <c:v>45160</c:v>
                      </c:pt>
                      <c:pt idx="27">
                        <c:v>45161</c:v>
                      </c:pt>
                      <c:pt idx="28">
                        <c:v>45162</c:v>
                      </c:pt>
                      <c:pt idx="29">
                        <c:v>45163</c:v>
                      </c:pt>
                      <c:pt idx="30">
                        <c:v>45166</c:v>
                      </c:pt>
                      <c:pt idx="31">
                        <c:v>45167</c:v>
                      </c:pt>
                      <c:pt idx="32">
                        <c:v>45168</c:v>
                      </c:pt>
                      <c:pt idx="33">
                        <c:v>45169</c:v>
                      </c:pt>
                      <c:pt idx="34">
                        <c:v>45170</c:v>
                      </c:pt>
                      <c:pt idx="35">
                        <c:v>45174</c:v>
                      </c:pt>
                      <c:pt idx="36">
                        <c:v>45175</c:v>
                      </c:pt>
                      <c:pt idx="37">
                        <c:v>45176</c:v>
                      </c:pt>
                      <c:pt idx="38">
                        <c:v>45177</c:v>
                      </c:pt>
                      <c:pt idx="39">
                        <c:v>45180</c:v>
                      </c:pt>
                      <c:pt idx="40">
                        <c:v>45181</c:v>
                      </c:pt>
                      <c:pt idx="41">
                        <c:v>45182</c:v>
                      </c:pt>
                      <c:pt idx="42">
                        <c:v>45183</c:v>
                      </c:pt>
                      <c:pt idx="43">
                        <c:v>45184</c:v>
                      </c:pt>
                      <c:pt idx="44">
                        <c:v>45187</c:v>
                      </c:pt>
                      <c:pt idx="45">
                        <c:v>45188</c:v>
                      </c:pt>
                      <c:pt idx="46">
                        <c:v>45189</c:v>
                      </c:pt>
                      <c:pt idx="47">
                        <c:v>45190</c:v>
                      </c:pt>
                      <c:pt idx="48">
                        <c:v>45191</c:v>
                      </c:pt>
                      <c:pt idx="49">
                        <c:v>45194</c:v>
                      </c:pt>
                      <c:pt idx="50">
                        <c:v>45195</c:v>
                      </c:pt>
                      <c:pt idx="51">
                        <c:v>45196</c:v>
                      </c:pt>
                      <c:pt idx="52">
                        <c:v>45197</c:v>
                      </c:pt>
                      <c:pt idx="53">
                        <c:v>45198</c:v>
                      </c:pt>
                      <c:pt idx="54">
                        <c:v>45201</c:v>
                      </c:pt>
                      <c:pt idx="55">
                        <c:v>45202</c:v>
                      </c:pt>
                      <c:pt idx="56">
                        <c:v>45203</c:v>
                      </c:pt>
                      <c:pt idx="57">
                        <c:v>45204</c:v>
                      </c:pt>
                      <c:pt idx="58">
                        <c:v>45205</c:v>
                      </c:pt>
                      <c:pt idx="59">
                        <c:v>45208</c:v>
                      </c:pt>
                      <c:pt idx="60">
                        <c:v>45209</c:v>
                      </c:pt>
                      <c:pt idx="61">
                        <c:v>45210</c:v>
                      </c:pt>
                      <c:pt idx="62">
                        <c:v>45211</c:v>
                      </c:pt>
                      <c:pt idx="63">
                        <c:v>45212</c:v>
                      </c:pt>
                      <c:pt idx="64">
                        <c:v>45215</c:v>
                      </c:pt>
                      <c:pt idx="65">
                        <c:v>45216</c:v>
                      </c:pt>
                      <c:pt idx="66">
                        <c:v>45217</c:v>
                      </c:pt>
                      <c:pt idx="67">
                        <c:v>45218</c:v>
                      </c:pt>
                      <c:pt idx="68">
                        <c:v>45219</c:v>
                      </c:pt>
                      <c:pt idx="69">
                        <c:v>45222</c:v>
                      </c:pt>
                      <c:pt idx="70">
                        <c:v>45223</c:v>
                      </c:pt>
                      <c:pt idx="71">
                        <c:v>45224</c:v>
                      </c:pt>
                      <c:pt idx="72">
                        <c:v>45225</c:v>
                      </c:pt>
                      <c:pt idx="73">
                        <c:v>45226</c:v>
                      </c:pt>
                      <c:pt idx="74">
                        <c:v>45229</c:v>
                      </c:pt>
                      <c:pt idx="75">
                        <c:v>45230</c:v>
                      </c:pt>
                      <c:pt idx="76">
                        <c:v>45231</c:v>
                      </c:pt>
                      <c:pt idx="77">
                        <c:v>45232</c:v>
                      </c:pt>
                      <c:pt idx="78">
                        <c:v>45233</c:v>
                      </c:pt>
                      <c:pt idx="79">
                        <c:v>45236</c:v>
                      </c:pt>
                      <c:pt idx="80">
                        <c:v>45237</c:v>
                      </c:pt>
                      <c:pt idx="81">
                        <c:v>45238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Data'!$Y$2:$Y$83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82"/>
                      <c:pt idx="0">
                        <c:v>0</c:v>
                      </c:pt>
                      <c:pt idx="1">
                        <c:v>148.17804878048781</c:v>
                      </c:pt>
                      <c:pt idx="2">
                        <c:v>9962.4310000000005</c:v>
                      </c:pt>
                      <c:pt idx="3">
                        <c:v>4347.9541666666664</c:v>
                      </c:pt>
                      <c:pt idx="4">
                        <c:v>2999.6153846153848</c:v>
                      </c:pt>
                      <c:pt idx="5">
                        <c:v>1786.1288461538452</c:v>
                      </c:pt>
                      <c:pt idx="6">
                        <c:v>6744.9567213114769</c:v>
                      </c:pt>
                      <c:pt idx="7">
                        <c:v>4266.6755102040834</c:v>
                      </c:pt>
                      <c:pt idx="8">
                        <c:v>3577.1009999999965</c:v>
                      </c:pt>
                      <c:pt idx="9">
                        <c:v>4698.7471698113177</c:v>
                      </c:pt>
                      <c:pt idx="10">
                        <c:v>1670.0959595959596</c:v>
                      </c:pt>
                      <c:pt idx="11">
                        <c:v>5808.2776612903235</c:v>
                      </c:pt>
                      <c:pt idx="12">
                        <c:v>4446.6292307692293</c:v>
                      </c:pt>
                      <c:pt idx="13">
                        <c:v>2809.8979661016947</c:v>
                      </c:pt>
                      <c:pt idx="14">
                        <c:v>4574.4286363636402</c:v>
                      </c:pt>
                      <c:pt idx="15">
                        <c:v>2228.2415699658713</c:v>
                      </c:pt>
                      <c:pt idx="16">
                        <c:v>9061.5496062992115</c:v>
                      </c:pt>
                      <c:pt idx="17">
                        <c:v>4627.1539779005534</c:v>
                      </c:pt>
                      <c:pt idx="18">
                        <c:v>4600.7763333333287</c:v>
                      </c:pt>
                      <c:pt idx="19">
                        <c:v>5981.5581896551721</c:v>
                      </c:pt>
                      <c:pt idx="20">
                        <c:v>2042.8725308642011</c:v>
                      </c:pt>
                      <c:pt idx="21">
                        <c:v>5376.6801395348775</c:v>
                      </c:pt>
                      <c:pt idx="22">
                        <c:v>4657.0549726775989</c:v>
                      </c:pt>
                      <c:pt idx="23">
                        <c:v>4749.7415289256169</c:v>
                      </c:pt>
                      <c:pt idx="24">
                        <c:v>4119.1483660130734</c:v>
                      </c:pt>
                      <c:pt idx="25">
                        <c:v>2343.884741379311</c:v>
                      </c:pt>
                      <c:pt idx="26">
                        <c:v>7434.1075516224164</c:v>
                      </c:pt>
                      <c:pt idx="27">
                        <c:v>4525.8605063291197</c:v>
                      </c:pt>
                      <c:pt idx="28">
                        <c:v>4096.3999074074027</c:v>
                      </c:pt>
                      <c:pt idx="29">
                        <c:v>4075.9308185840719</c:v>
                      </c:pt>
                      <c:pt idx="30">
                        <c:v>1957.6749680624564</c:v>
                      </c:pt>
                      <c:pt idx="31">
                        <c:v>7738.809658421671</c:v>
                      </c:pt>
                      <c:pt idx="32">
                        <c:v>9356.978903225785</c:v>
                      </c:pt>
                      <c:pt idx="33">
                        <c:v>4181.4045569620366</c:v>
                      </c:pt>
                      <c:pt idx="34">
                        <c:v>4628.5459375000401</c:v>
                      </c:pt>
                      <c:pt idx="35">
                        <c:v>4634.7259195402012</c:v>
                      </c:pt>
                      <c:pt idx="36">
                        <c:v>4025.5227631579496</c:v>
                      </c:pt>
                      <c:pt idx="37">
                        <c:v>4855.9797619047267</c:v>
                      </c:pt>
                      <c:pt idx="38">
                        <c:v>4606.7696428571699</c:v>
                      </c:pt>
                      <c:pt idx="39">
                        <c:v>2237.0324719101191</c:v>
                      </c:pt>
                      <c:pt idx="40">
                        <c:v>3598.8113333333285</c:v>
                      </c:pt>
                      <c:pt idx="41">
                        <c:v>3460.9472500000147</c:v>
                      </c:pt>
                      <c:pt idx="42">
                        <c:v>3570.7142253521251</c:v>
                      </c:pt>
                      <c:pt idx="43">
                        <c:v>2743.7147272727029</c:v>
                      </c:pt>
                      <c:pt idx="44">
                        <c:v>1915.0832195122068</c:v>
                      </c:pt>
                      <c:pt idx="45">
                        <c:v>11264.858664122134</c:v>
                      </c:pt>
                      <c:pt idx="46">
                        <c:v>-17924.478260869564</c:v>
                      </c:pt>
                      <c:pt idx="47">
                        <c:v>-3108</c:v>
                      </c:pt>
                      <c:pt idx="48">
                        <c:v>-32532</c:v>
                      </c:pt>
                      <c:pt idx="49">
                        <c:v>-125118</c:v>
                      </c:pt>
                      <c:pt idx="50">
                        <c:v>3450.2711864406779</c:v>
                      </c:pt>
                      <c:pt idx="51">
                        <c:v>6844.85</c:v>
                      </c:pt>
                      <c:pt idx="52">
                        <c:v>4470.25</c:v>
                      </c:pt>
                      <c:pt idx="53">
                        <c:v>-943.3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37938.625</c:v>
                      </c:pt>
                      <c:pt idx="59">
                        <c:v>0</c:v>
                      </c:pt>
                      <c:pt idx="60">
                        <c:v>4580.2784810126586</c:v>
                      </c:pt>
                      <c:pt idx="61">
                        <c:v>23972</c:v>
                      </c:pt>
                      <c:pt idx="62">
                        <c:v>5667.95652173913</c:v>
                      </c:pt>
                      <c:pt idx="63">
                        <c:v>115577.5</c:v>
                      </c:pt>
                      <c:pt idx="64">
                        <c:v>8028.636363636364</c:v>
                      </c:pt>
                      <c:pt idx="65">
                        <c:v>3921.7866666664681</c:v>
                      </c:pt>
                      <c:pt idx="66">
                        <c:v>7931.6760000005361</c:v>
                      </c:pt>
                      <c:pt idx="67">
                        <c:v>3814.4171428563341</c:v>
                      </c:pt>
                      <c:pt idx="68">
                        <c:v>5048.45</c:v>
                      </c:pt>
                      <c:pt idx="69">
                        <c:v>-8308.5500000044703</c:v>
                      </c:pt>
                      <c:pt idx="70">
                        <c:v>11094.5</c:v>
                      </c:pt>
                      <c:pt idx="71">
                        <c:v>-3451.8499999977648</c:v>
                      </c:pt>
                      <c:pt idx="72">
                        <c:v>254.60454545474866</c:v>
                      </c:pt>
                      <c:pt idx="73">
                        <c:v>9389.9500000029802</c:v>
                      </c:pt>
                      <c:pt idx="74">
                        <c:v>3763.5749999992549</c:v>
                      </c:pt>
                      <c:pt idx="75">
                        <c:v>2295.5535714285716</c:v>
                      </c:pt>
                      <c:pt idx="76">
                        <c:v>6116.8400000035763</c:v>
                      </c:pt>
                      <c:pt idx="77">
                        <c:v>3463.0035294119048</c:v>
                      </c:pt>
                      <c:pt idx="78">
                        <c:v>6133.7999999995036</c:v>
                      </c:pt>
                      <c:pt idx="79">
                        <c:v>3645.0833333333335</c:v>
                      </c:pt>
                      <c:pt idx="80">
                        <c:v>0</c:v>
                      </c:pt>
                      <c:pt idx="81">
                        <c:v>8452.7714285712154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2-137A-442E-9935-D4DE39475758}"/>
                  </c:ext>
                </c:extLst>
              </c15:ser>
            </c15:filteredLineSeries>
            <c15:filteredLineSeries>
              <c15:ser>
                <c:idx val="21"/>
                <c:order val="1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Data'!$Z$1</c15:sqref>
                        </c15:formulaRef>
                      </c:ext>
                    </c:extLst>
                    <c:strCache>
                      <c:ptCount val="1"/>
                      <c:pt idx="0">
                        <c:v>CUMULAT_FINAL_AVG/STUDENT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Data'!$A$2:$A$83</c15:sqref>
                        </c15:formulaRef>
                      </c:ext>
                    </c:extLst>
                    <c:numCache>
                      <c:formatCode>m/d/yyyy</c:formatCode>
                      <c:ptCount val="82"/>
                      <c:pt idx="0">
                        <c:v>45123</c:v>
                      </c:pt>
                      <c:pt idx="1">
                        <c:v>45125</c:v>
                      </c:pt>
                      <c:pt idx="2">
                        <c:v>45126</c:v>
                      </c:pt>
                      <c:pt idx="3">
                        <c:v>45127</c:v>
                      </c:pt>
                      <c:pt idx="4">
                        <c:v>45128</c:v>
                      </c:pt>
                      <c:pt idx="5">
                        <c:v>45131</c:v>
                      </c:pt>
                      <c:pt idx="6">
                        <c:v>45132</c:v>
                      </c:pt>
                      <c:pt idx="7">
                        <c:v>45133</c:v>
                      </c:pt>
                      <c:pt idx="8">
                        <c:v>45134</c:v>
                      </c:pt>
                      <c:pt idx="9">
                        <c:v>45135</c:v>
                      </c:pt>
                      <c:pt idx="10">
                        <c:v>45138</c:v>
                      </c:pt>
                      <c:pt idx="11">
                        <c:v>45139</c:v>
                      </c:pt>
                      <c:pt idx="12">
                        <c:v>45140</c:v>
                      </c:pt>
                      <c:pt idx="13">
                        <c:v>45141</c:v>
                      </c:pt>
                      <c:pt idx="14">
                        <c:v>45142</c:v>
                      </c:pt>
                      <c:pt idx="15">
                        <c:v>45145</c:v>
                      </c:pt>
                      <c:pt idx="16">
                        <c:v>45146</c:v>
                      </c:pt>
                      <c:pt idx="17">
                        <c:v>45147</c:v>
                      </c:pt>
                      <c:pt idx="18">
                        <c:v>45148</c:v>
                      </c:pt>
                      <c:pt idx="19">
                        <c:v>45149</c:v>
                      </c:pt>
                      <c:pt idx="20">
                        <c:v>45152</c:v>
                      </c:pt>
                      <c:pt idx="21">
                        <c:v>45153</c:v>
                      </c:pt>
                      <c:pt idx="22">
                        <c:v>45154</c:v>
                      </c:pt>
                      <c:pt idx="23">
                        <c:v>45155</c:v>
                      </c:pt>
                      <c:pt idx="24">
                        <c:v>45156</c:v>
                      </c:pt>
                      <c:pt idx="25">
                        <c:v>45159</c:v>
                      </c:pt>
                      <c:pt idx="26">
                        <c:v>45160</c:v>
                      </c:pt>
                      <c:pt idx="27">
                        <c:v>45161</c:v>
                      </c:pt>
                      <c:pt idx="28">
                        <c:v>45162</c:v>
                      </c:pt>
                      <c:pt idx="29">
                        <c:v>45163</c:v>
                      </c:pt>
                      <c:pt idx="30">
                        <c:v>45166</c:v>
                      </c:pt>
                      <c:pt idx="31">
                        <c:v>45167</c:v>
                      </c:pt>
                      <c:pt idx="32">
                        <c:v>45168</c:v>
                      </c:pt>
                      <c:pt idx="33">
                        <c:v>45169</c:v>
                      </c:pt>
                      <c:pt idx="34">
                        <c:v>45170</c:v>
                      </c:pt>
                      <c:pt idx="35">
                        <c:v>45174</c:v>
                      </c:pt>
                      <c:pt idx="36">
                        <c:v>45175</c:v>
                      </c:pt>
                      <c:pt idx="37">
                        <c:v>45176</c:v>
                      </c:pt>
                      <c:pt idx="38">
                        <c:v>45177</c:v>
                      </c:pt>
                      <c:pt idx="39">
                        <c:v>45180</c:v>
                      </c:pt>
                      <c:pt idx="40">
                        <c:v>45181</c:v>
                      </c:pt>
                      <c:pt idx="41">
                        <c:v>45182</c:v>
                      </c:pt>
                      <c:pt idx="42">
                        <c:v>45183</c:v>
                      </c:pt>
                      <c:pt idx="43">
                        <c:v>45184</c:v>
                      </c:pt>
                      <c:pt idx="44">
                        <c:v>45187</c:v>
                      </c:pt>
                      <c:pt idx="45">
                        <c:v>45188</c:v>
                      </c:pt>
                      <c:pt idx="46">
                        <c:v>45189</c:v>
                      </c:pt>
                      <c:pt idx="47">
                        <c:v>45190</c:v>
                      </c:pt>
                      <c:pt idx="48">
                        <c:v>45191</c:v>
                      </c:pt>
                      <c:pt idx="49">
                        <c:v>45194</c:v>
                      </c:pt>
                      <c:pt idx="50">
                        <c:v>45195</c:v>
                      </c:pt>
                      <c:pt idx="51">
                        <c:v>45196</c:v>
                      </c:pt>
                      <c:pt idx="52">
                        <c:v>45197</c:v>
                      </c:pt>
                      <c:pt idx="53">
                        <c:v>45198</c:v>
                      </c:pt>
                      <c:pt idx="54">
                        <c:v>45201</c:v>
                      </c:pt>
                      <c:pt idx="55">
                        <c:v>45202</c:v>
                      </c:pt>
                      <c:pt idx="56">
                        <c:v>45203</c:v>
                      </c:pt>
                      <c:pt idx="57">
                        <c:v>45204</c:v>
                      </c:pt>
                      <c:pt idx="58">
                        <c:v>45205</c:v>
                      </c:pt>
                      <c:pt idx="59">
                        <c:v>45208</c:v>
                      </c:pt>
                      <c:pt idx="60">
                        <c:v>45209</c:v>
                      </c:pt>
                      <c:pt idx="61">
                        <c:v>45210</c:v>
                      </c:pt>
                      <c:pt idx="62">
                        <c:v>45211</c:v>
                      </c:pt>
                      <c:pt idx="63">
                        <c:v>45212</c:v>
                      </c:pt>
                      <c:pt idx="64">
                        <c:v>45215</c:v>
                      </c:pt>
                      <c:pt idx="65">
                        <c:v>45216</c:v>
                      </c:pt>
                      <c:pt idx="66">
                        <c:v>45217</c:v>
                      </c:pt>
                      <c:pt idx="67">
                        <c:v>45218</c:v>
                      </c:pt>
                      <c:pt idx="68">
                        <c:v>45219</c:v>
                      </c:pt>
                      <c:pt idx="69">
                        <c:v>45222</c:v>
                      </c:pt>
                      <c:pt idx="70">
                        <c:v>45223</c:v>
                      </c:pt>
                      <c:pt idx="71">
                        <c:v>45224</c:v>
                      </c:pt>
                      <c:pt idx="72">
                        <c:v>45225</c:v>
                      </c:pt>
                      <c:pt idx="73">
                        <c:v>45226</c:v>
                      </c:pt>
                      <c:pt idx="74">
                        <c:v>45229</c:v>
                      </c:pt>
                      <c:pt idx="75">
                        <c:v>45230</c:v>
                      </c:pt>
                      <c:pt idx="76">
                        <c:v>45231</c:v>
                      </c:pt>
                      <c:pt idx="77">
                        <c:v>45232</c:v>
                      </c:pt>
                      <c:pt idx="78">
                        <c:v>45233</c:v>
                      </c:pt>
                      <c:pt idx="79">
                        <c:v>45236</c:v>
                      </c:pt>
                      <c:pt idx="80">
                        <c:v>45237</c:v>
                      </c:pt>
                      <c:pt idx="81">
                        <c:v>45238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Data'!$Z$2:$Z$83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82"/>
                      <c:pt idx="1">
                        <c:v>148.17804878048781</c:v>
                      </c:pt>
                      <c:pt idx="2">
                        <c:v>2441.2278037383176</c:v>
                      </c:pt>
                      <c:pt idx="3">
                        <c:v>2858.7591240875913</c:v>
                      </c:pt>
                      <c:pt idx="4">
                        <c:v>2881.2269938650306</c:v>
                      </c:pt>
                      <c:pt idx="5">
                        <c:v>2616.3660465116277</c:v>
                      </c:pt>
                      <c:pt idx="6">
                        <c:v>3129.2866802443991</c:v>
                      </c:pt>
                      <c:pt idx="7">
                        <c:v>3232.4941851851854</c:v>
                      </c:pt>
                      <c:pt idx="8">
                        <c:v>3261.6981525423726</c:v>
                      </c:pt>
                      <c:pt idx="9">
                        <c:v>3380.1485381026437</c:v>
                      </c:pt>
                      <c:pt idx="10">
                        <c:v>3151.9878840970346</c:v>
                      </c:pt>
                      <c:pt idx="11">
                        <c:v>3532.3342263279446</c:v>
                      </c:pt>
                      <c:pt idx="12">
                        <c:v>3596.1679269602578</c:v>
                      </c:pt>
                      <c:pt idx="13">
                        <c:v>3507.7219256434696</c:v>
                      </c:pt>
                      <c:pt idx="14">
                        <c:v>3608.9624245038826</c:v>
                      </c:pt>
                      <c:pt idx="15">
                        <c:v>3330.3458884297524</c:v>
                      </c:pt>
                      <c:pt idx="16">
                        <c:v>3791.3103419886006</c:v>
                      </c:pt>
                      <c:pt idx="17">
                        <c:v>3877.2692613636364</c:v>
                      </c:pt>
                      <c:pt idx="18">
                        <c:v>3934.0891884816751</c:v>
                      </c:pt>
                      <c:pt idx="19">
                        <c:v>4051.3184106614017</c:v>
                      </c:pt>
                      <c:pt idx="20">
                        <c:v>3774.4092765957448</c:v>
                      </c:pt>
                      <c:pt idx="21">
                        <c:v>3908.7126822612081</c:v>
                      </c:pt>
                      <c:pt idx="22">
                        <c:v>4002.1597236438079</c:v>
                      </c:pt>
                      <c:pt idx="23">
                        <c:v>4059.1766782225022</c:v>
                      </c:pt>
                      <c:pt idx="24">
                        <c:v>4064.45156654211</c:v>
                      </c:pt>
                      <c:pt idx="25">
                        <c:v>3818.5957501847747</c:v>
                      </c:pt>
                      <c:pt idx="26">
                        <c:v>4097.2811755343337</c:v>
                      </c:pt>
                      <c:pt idx="27">
                        <c:v>4132.6011913206767</c:v>
                      </c:pt>
                      <c:pt idx="28">
                        <c:v>4129.608089952153</c:v>
                      </c:pt>
                      <c:pt idx="29">
                        <c:v>4125.3343315131233</c:v>
                      </c:pt>
                      <c:pt idx="30">
                        <c:v>3694.3108989556877</c:v>
                      </c:pt>
                      <c:pt idx="31">
                        <c:v>4127.0493295526148</c:v>
                      </c:pt>
                      <c:pt idx="32">
                        <c:v>4227.2519357231149</c:v>
                      </c:pt>
                      <c:pt idx="33">
                        <c:v>4226.3736760426764</c:v>
                      </c:pt>
                      <c:pt idx="34">
                        <c:v>4231.000777804411</c:v>
                      </c:pt>
                      <c:pt idx="35">
                        <c:v>4239.2478046489787</c:v>
                      </c:pt>
                      <c:pt idx="36">
                        <c:v>4237.3577530835464</c:v>
                      </c:pt>
                      <c:pt idx="37">
                        <c:v>4243.3457974187595</c:v>
                      </c:pt>
                      <c:pt idx="38">
                        <c:v>4245.6759709182506</c:v>
                      </c:pt>
                      <c:pt idx="39">
                        <c:v>4225.4142377876005</c:v>
                      </c:pt>
                      <c:pt idx="40">
                        <c:v>4212.886355659225</c:v>
                      </c:pt>
                      <c:pt idx="41">
                        <c:v>4206.263529670814</c:v>
                      </c:pt>
                      <c:pt idx="42">
                        <c:v>4201.3340998470612</c:v>
                      </c:pt>
                      <c:pt idx="43">
                        <c:v>4184.0264432210706</c:v>
                      </c:pt>
                      <c:pt idx="44">
                        <c:v>4134.904744957229</c:v>
                      </c:pt>
                      <c:pt idx="45">
                        <c:v>4326.8734970712158</c:v>
                      </c:pt>
                      <c:pt idx="46">
                        <c:v>4222.1826736217654</c:v>
                      </c:pt>
                      <c:pt idx="47">
                        <c:v>4221.4330128860711</c:v>
                      </c:pt>
                      <c:pt idx="48">
                        <c:v>4187.6350260549707</c:v>
                      </c:pt>
                      <c:pt idx="49">
                        <c:v>4200.8483547925607</c:v>
                      </c:pt>
                      <c:pt idx="50">
                        <c:v>4196.3502285424074</c:v>
                      </c:pt>
                      <c:pt idx="51">
                        <c:v>4201.7197161682716</c:v>
                      </c:pt>
                      <c:pt idx="52">
                        <c:v>4202.0459653741018</c:v>
                      </c:pt>
                      <c:pt idx="53">
                        <c:v>4196.841812481036</c:v>
                      </c:pt>
                      <c:pt idx="54">
                        <c:v>4204.3526853443918</c:v>
                      </c:pt>
                      <c:pt idx="55">
                        <c:v>4204.3526853443918</c:v>
                      </c:pt>
                      <c:pt idx="56">
                        <c:v>4204.3526853443918</c:v>
                      </c:pt>
                      <c:pt idx="57">
                        <c:v>4204.3526853443918</c:v>
                      </c:pt>
                      <c:pt idx="58">
                        <c:v>4231.6264780192014</c:v>
                      </c:pt>
                      <c:pt idx="59">
                        <c:v>4197.5938352703388</c:v>
                      </c:pt>
                      <c:pt idx="60">
                        <c:v>4200.6249248044915</c:v>
                      </c:pt>
                      <c:pt idx="61">
                        <c:v>4228.3381057268725</c:v>
                      </c:pt>
                      <c:pt idx="62">
                        <c:v>4231.645589851164</c:v>
                      </c:pt>
                      <c:pt idx="63">
                        <c:v>4209.3964432011189</c:v>
                      </c:pt>
                      <c:pt idx="64">
                        <c:v>4213.5892215568865</c:v>
                      </c:pt>
                      <c:pt idx="65">
                        <c:v>4213.3273586598862</c:v>
                      </c:pt>
                      <c:pt idx="66">
                        <c:v>4217.0312620778968</c:v>
                      </c:pt>
                      <c:pt idx="67">
                        <c:v>4216.7507226756916</c:v>
                      </c:pt>
                      <c:pt idx="68">
                        <c:v>4217.5777903739063</c:v>
                      </c:pt>
                      <c:pt idx="69">
                        <c:v>4218.8235514669323</c:v>
                      </c:pt>
                      <c:pt idx="70">
                        <c:v>4219.50729017502</c:v>
                      </c:pt>
                      <c:pt idx="71">
                        <c:v>4221.033321066242</c:v>
                      </c:pt>
                      <c:pt idx="72">
                        <c:v>4212.3729962286625</c:v>
                      </c:pt>
                      <c:pt idx="73">
                        <c:v>4211.8590928039703</c:v>
                      </c:pt>
                      <c:pt idx="74">
                        <c:v>4211.6811846413329</c:v>
                      </c:pt>
                      <c:pt idx="75">
                        <c:v>4206.3728267537344</c:v>
                      </c:pt>
                      <c:pt idx="76">
                        <c:v>4206.561832212109</c:v>
                      </c:pt>
                      <c:pt idx="77">
                        <c:v>4205.3133886419755</c:v>
                      </c:pt>
                      <c:pt idx="78">
                        <c:v>4206.4555187049646</c:v>
                      </c:pt>
                      <c:pt idx="79">
                        <c:v>4205.7913694173321</c:v>
                      </c:pt>
                      <c:pt idx="80">
                        <c:v>4206.1016326530607</c:v>
                      </c:pt>
                      <c:pt idx="81">
                        <c:v>4209.03037044335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137A-442E-9935-D4DE3947575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9"/>
          <c:order val="8"/>
          <c:tx>
            <c:strRef>
              <c:f>'Fall 2023 Data'!$M$1</c:f>
              <c:strCache>
                <c:ptCount val="1"/>
                <c:pt idx="0">
                  <c:v>%_OF_STUDENTS_PAID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'Fall 2023 Data'!$A$2:$A$83</c:f>
              <c:numCache>
                <c:formatCode>m/d/yyyy</c:formatCode>
                <c:ptCount val="82"/>
                <c:pt idx="0">
                  <c:v>45123</c:v>
                </c:pt>
                <c:pt idx="1">
                  <c:v>45125</c:v>
                </c:pt>
                <c:pt idx="2">
                  <c:v>45126</c:v>
                </c:pt>
                <c:pt idx="3">
                  <c:v>45127</c:v>
                </c:pt>
                <c:pt idx="4">
                  <c:v>45128</c:v>
                </c:pt>
                <c:pt idx="5">
                  <c:v>45131</c:v>
                </c:pt>
                <c:pt idx="6">
                  <c:v>45132</c:v>
                </c:pt>
                <c:pt idx="7">
                  <c:v>45133</c:v>
                </c:pt>
                <c:pt idx="8">
                  <c:v>45134</c:v>
                </c:pt>
                <c:pt idx="9">
                  <c:v>45135</c:v>
                </c:pt>
                <c:pt idx="10">
                  <c:v>45138</c:v>
                </c:pt>
                <c:pt idx="11">
                  <c:v>45139</c:v>
                </c:pt>
                <c:pt idx="12">
                  <c:v>45140</c:v>
                </c:pt>
                <c:pt idx="13">
                  <c:v>45141</c:v>
                </c:pt>
                <c:pt idx="14">
                  <c:v>45142</c:v>
                </c:pt>
                <c:pt idx="15">
                  <c:v>45145</c:v>
                </c:pt>
                <c:pt idx="16">
                  <c:v>45146</c:v>
                </c:pt>
                <c:pt idx="17">
                  <c:v>45147</c:v>
                </c:pt>
                <c:pt idx="18">
                  <c:v>45148</c:v>
                </c:pt>
                <c:pt idx="19">
                  <c:v>45149</c:v>
                </c:pt>
                <c:pt idx="20">
                  <c:v>45152</c:v>
                </c:pt>
                <c:pt idx="21">
                  <c:v>45153</c:v>
                </c:pt>
                <c:pt idx="22">
                  <c:v>45154</c:v>
                </c:pt>
                <c:pt idx="23">
                  <c:v>45155</c:v>
                </c:pt>
                <c:pt idx="24">
                  <c:v>45156</c:v>
                </c:pt>
                <c:pt idx="25">
                  <c:v>45159</c:v>
                </c:pt>
                <c:pt idx="26">
                  <c:v>45160</c:v>
                </c:pt>
                <c:pt idx="27">
                  <c:v>45161</c:v>
                </c:pt>
                <c:pt idx="28">
                  <c:v>45162</c:v>
                </c:pt>
                <c:pt idx="29">
                  <c:v>45163</c:v>
                </c:pt>
                <c:pt idx="30">
                  <c:v>45166</c:v>
                </c:pt>
                <c:pt idx="31">
                  <c:v>45167</c:v>
                </c:pt>
                <c:pt idx="32">
                  <c:v>45168</c:v>
                </c:pt>
                <c:pt idx="33">
                  <c:v>45169</c:v>
                </c:pt>
                <c:pt idx="34">
                  <c:v>45170</c:v>
                </c:pt>
                <c:pt idx="35">
                  <c:v>45174</c:v>
                </c:pt>
                <c:pt idx="36">
                  <c:v>45175</c:v>
                </c:pt>
                <c:pt idx="37">
                  <c:v>45176</c:v>
                </c:pt>
                <c:pt idx="38">
                  <c:v>45177</c:v>
                </c:pt>
                <c:pt idx="39">
                  <c:v>45180</c:v>
                </c:pt>
                <c:pt idx="40">
                  <c:v>45181</c:v>
                </c:pt>
                <c:pt idx="41">
                  <c:v>45182</c:v>
                </c:pt>
                <c:pt idx="42">
                  <c:v>45183</c:v>
                </c:pt>
                <c:pt idx="43">
                  <c:v>45184</c:v>
                </c:pt>
                <c:pt idx="44">
                  <c:v>45187</c:v>
                </c:pt>
                <c:pt idx="45">
                  <c:v>45188</c:v>
                </c:pt>
                <c:pt idx="46">
                  <c:v>45189</c:v>
                </c:pt>
                <c:pt idx="47">
                  <c:v>45190</c:v>
                </c:pt>
                <c:pt idx="48">
                  <c:v>45191</c:v>
                </c:pt>
                <c:pt idx="49">
                  <c:v>45194</c:v>
                </c:pt>
                <c:pt idx="50">
                  <c:v>45195</c:v>
                </c:pt>
                <c:pt idx="51">
                  <c:v>45196</c:v>
                </c:pt>
                <c:pt idx="52">
                  <c:v>45197</c:v>
                </c:pt>
                <c:pt idx="53">
                  <c:v>45198</c:v>
                </c:pt>
                <c:pt idx="54">
                  <c:v>45201</c:v>
                </c:pt>
                <c:pt idx="55">
                  <c:v>45202</c:v>
                </c:pt>
                <c:pt idx="56">
                  <c:v>45203</c:v>
                </c:pt>
                <c:pt idx="57">
                  <c:v>45204</c:v>
                </c:pt>
                <c:pt idx="58">
                  <c:v>45205</c:v>
                </c:pt>
                <c:pt idx="59">
                  <c:v>45208</c:v>
                </c:pt>
                <c:pt idx="60">
                  <c:v>45209</c:v>
                </c:pt>
                <c:pt idx="61">
                  <c:v>45210</c:v>
                </c:pt>
                <c:pt idx="62">
                  <c:v>45211</c:v>
                </c:pt>
                <c:pt idx="63">
                  <c:v>45212</c:v>
                </c:pt>
                <c:pt idx="64">
                  <c:v>45215</c:v>
                </c:pt>
                <c:pt idx="65">
                  <c:v>45216</c:v>
                </c:pt>
                <c:pt idx="66">
                  <c:v>45217</c:v>
                </c:pt>
                <c:pt idx="67">
                  <c:v>45218</c:v>
                </c:pt>
                <c:pt idx="68">
                  <c:v>45219</c:v>
                </c:pt>
                <c:pt idx="69">
                  <c:v>45222</c:v>
                </c:pt>
                <c:pt idx="70">
                  <c:v>45223</c:v>
                </c:pt>
                <c:pt idx="71">
                  <c:v>45224</c:v>
                </c:pt>
                <c:pt idx="72">
                  <c:v>45225</c:v>
                </c:pt>
                <c:pt idx="73">
                  <c:v>45226</c:v>
                </c:pt>
                <c:pt idx="74">
                  <c:v>45229</c:v>
                </c:pt>
                <c:pt idx="75">
                  <c:v>45230</c:v>
                </c:pt>
                <c:pt idx="76">
                  <c:v>45231</c:v>
                </c:pt>
                <c:pt idx="77">
                  <c:v>45232</c:v>
                </c:pt>
                <c:pt idx="78">
                  <c:v>45233</c:v>
                </c:pt>
                <c:pt idx="79">
                  <c:v>45236</c:v>
                </c:pt>
                <c:pt idx="80">
                  <c:v>45237</c:v>
                </c:pt>
                <c:pt idx="81">
                  <c:v>45238</c:v>
                </c:pt>
              </c:numCache>
            </c:numRef>
          </c:cat>
          <c:val>
            <c:numRef>
              <c:f>'Fall 2023 Data'!$M$2:$M$83</c:f>
              <c:numCache>
                <c:formatCode>0.0%</c:formatCode>
                <c:ptCount val="82"/>
                <c:pt idx="0">
                  <c:v>0</c:v>
                </c:pt>
                <c:pt idx="1">
                  <c:v>2.073587052724744E-2</c:v>
                </c:pt>
                <c:pt idx="2">
                  <c:v>2.6941961475513029E-2</c:v>
                </c:pt>
                <c:pt idx="3">
                  <c:v>3.4353059177532598E-2</c:v>
                </c:pt>
                <c:pt idx="4">
                  <c:v>4.0633179608625204E-2</c:v>
                </c:pt>
                <c:pt idx="5">
                  <c:v>5.3257369333663609E-2</c:v>
                </c:pt>
                <c:pt idx="6">
                  <c:v>6.055747409965466E-2</c:v>
                </c:pt>
                <c:pt idx="7">
                  <c:v>6.6241413150147199E-2</c:v>
                </c:pt>
                <c:pt idx="8">
                  <c:v>7.2039072039072033E-2</c:v>
                </c:pt>
                <c:pt idx="9">
                  <c:v>7.7929947885104836E-2</c:v>
                </c:pt>
                <c:pt idx="10">
                  <c:v>8.9333012280279317E-2</c:v>
                </c:pt>
                <c:pt idx="11">
                  <c:v>0.10356374073188232</c:v>
                </c:pt>
                <c:pt idx="12">
                  <c:v>0.11012538443340431</c:v>
                </c:pt>
                <c:pt idx="13">
                  <c:v>0.12315097440713782</c:v>
                </c:pt>
                <c:pt idx="14">
                  <c:v>0.13520765282314512</c:v>
                </c:pt>
                <c:pt idx="15">
                  <c:v>0.16753201799930773</c:v>
                </c:pt>
                <c:pt idx="16">
                  <c:v>0.17941143051925917</c:v>
                </c:pt>
                <c:pt idx="17">
                  <c:v>0.19719887955182072</c:v>
                </c:pt>
                <c:pt idx="18">
                  <c:v>0.21184560780834072</c:v>
                </c:pt>
                <c:pt idx="19">
                  <c:v>0.22295587102454056</c:v>
                </c:pt>
                <c:pt idx="20">
                  <c:v>0.25443915114768301</c:v>
                </c:pt>
                <c:pt idx="21">
                  <c:v>0.27562862669245647</c:v>
                </c:pt>
                <c:pt idx="22">
                  <c:v>0.3102572245157193</c:v>
                </c:pt>
                <c:pt idx="23">
                  <c:v>0.33350851376918228</c:v>
                </c:pt>
                <c:pt idx="24">
                  <c:v>0.36288724314175447</c:v>
                </c:pt>
                <c:pt idx="25">
                  <c:v>0.41785052501544162</c:v>
                </c:pt>
                <c:pt idx="26">
                  <c:v>0.45015353121801432</c:v>
                </c:pt>
                <c:pt idx="27">
                  <c:v>0.48768823768823771</c:v>
                </c:pt>
                <c:pt idx="28">
                  <c:v>0.5252840052277068</c:v>
                </c:pt>
                <c:pt idx="29">
                  <c:v>0.56662341551052997</c:v>
                </c:pt>
                <c:pt idx="30">
                  <c:v>0.69874765802189132</c:v>
                </c:pt>
                <c:pt idx="31">
                  <c:v>0.77817005001471018</c:v>
                </c:pt>
                <c:pt idx="32">
                  <c:v>0.79181755897034356</c:v>
                </c:pt>
                <c:pt idx="33">
                  <c:v>0.80562609884743119</c:v>
                </c:pt>
                <c:pt idx="34">
                  <c:v>0.81381059202184725</c:v>
                </c:pt>
                <c:pt idx="35">
                  <c:v>0.83029535042401792</c:v>
                </c:pt>
                <c:pt idx="36">
                  <c:v>0.83778514330278808</c:v>
                </c:pt>
                <c:pt idx="37">
                  <c:v>0.84514998052201018</c:v>
                </c:pt>
                <c:pt idx="38">
                  <c:v>0.84837299660029142</c:v>
                </c:pt>
                <c:pt idx="39">
                  <c:v>0.8539488966318235</c:v>
                </c:pt>
                <c:pt idx="40">
                  <c:v>0.86943505552873013</c:v>
                </c:pt>
                <c:pt idx="41">
                  <c:v>0.87639907371671166</c:v>
                </c:pt>
                <c:pt idx="42">
                  <c:v>0.88053097345132747</c:v>
                </c:pt>
                <c:pt idx="43">
                  <c:v>0.89085488989325901</c:v>
                </c:pt>
                <c:pt idx="44">
                  <c:v>0.90690546882482526</c:v>
                </c:pt>
                <c:pt idx="45">
                  <c:v>0.95890815924320061</c:v>
                </c:pt>
                <c:pt idx="46">
                  <c:v>0.95320269084527642</c:v>
                </c:pt>
                <c:pt idx="47">
                  <c:v>0.94849160927345033</c:v>
                </c:pt>
                <c:pt idx="48">
                  <c:v>0.94624383641109933</c:v>
                </c:pt>
                <c:pt idx="49">
                  <c:v>0.94697116315076446</c:v>
                </c:pt>
                <c:pt idx="50">
                  <c:v>0.9521276595744681</c:v>
                </c:pt>
                <c:pt idx="51">
                  <c:v>0.95415417351774834</c:v>
                </c:pt>
                <c:pt idx="52">
                  <c:v>0.95559210526315785</c:v>
                </c:pt>
                <c:pt idx="53">
                  <c:v>0.9559122111573044</c:v>
                </c:pt>
                <c:pt idx="54">
                  <c:v>0.9559122111573044</c:v>
                </c:pt>
                <c:pt idx="55">
                  <c:v>0.9559122111573044</c:v>
                </c:pt>
                <c:pt idx="56">
                  <c:v>0.9559122111573044</c:v>
                </c:pt>
                <c:pt idx="57">
                  <c:v>0.9559122111573044</c:v>
                </c:pt>
                <c:pt idx="58">
                  <c:v>0.9557616149908239</c:v>
                </c:pt>
                <c:pt idx="59">
                  <c:v>0.9557616149908239</c:v>
                </c:pt>
                <c:pt idx="60">
                  <c:v>0.96246260735308309</c:v>
                </c:pt>
                <c:pt idx="61">
                  <c:v>0.96381356749975877</c:v>
                </c:pt>
                <c:pt idx="62">
                  <c:v>0.96593979158626009</c:v>
                </c:pt>
                <c:pt idx="63">
                  <c:v>0.96667954413753143</c:v>
                </c:pt>
                <c:pt idx="64">
                  <c:v>0.96820948883950142</c:v>
                </c:pt>
                <c:pt idx="65">
                  <c:v>0.96926645404465062</c:v>
                </c:pt>
                <c:pt idx="66">
                  <c:v>0.97013915732508693</c:v>
                </c:pt>
                <c:pt idx="67">
                  <c:v>0.97015934331240949</c:v>
                </c:pt>
                <c:pt idx="68">
                  <c:v>0.97112506035731527</c:v>
                </c:pt>
                <c:pt idx="69">
                  <c:v>0.97159145811189485</c:v>
                </c:pt>
                <c:pt idx="70">
                  <c:v>0.97196984341774595</c:v>
                </c:pt>
                <c:pt idx="71">
                  <c:v>0.97205839698346708</c:v>
                </c:pt>
                <c:pt idx="72">
                  <c:v>0.97446808510638294</c:v>
                </c:pt>
                <c:pt idx="73">
                  <c:v>0.97465415497726615</c:v>
                </c:pt>
                <c:pt idx="74">
                  <c:v>0.97513544891640869</c:v>
                </c:pt>
                <c:pt idx="75">
                  <c:v>0.97879140034863454</c:v>
                </c:pt>
                <c:pt idx="76">
                  <c:v>0.97926758380158885</c:v>
                </c:pt>
                <c:pt idx="77">
                  <c:v>0.98100959209378935</c:v>
                </c:pt>
                <c:pt idx="78">
                  <c:v>0.98311499272197966</c:v>
                </c:pt>
                <c:pt idx="79">
                  <c:v>0.98427947598253274</c:v>
                </c:pt>
                <c:pt idx="80">
                  <c:v>0.98504418762746426</c:v>
                </c:pt>
                <c:pt idx="81">
                  <c:v>0.98620287602020984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137A-442E-9935-D4DE394757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576544"/>
        <c:axId val="796891024"/>
      </c:lineChart>
      <c:dateAx>
        <c:axId val="52765776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7658416"/>
        <c:crosses val="autoZero"/>
        <c:auto val="1"/>
        <c:lblOffset val="100"/>
        <c:baseTimeUnit val="days"/>
      </c:dateAx>
      <c:valAx>
        <c:axId val="527658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7657760"/>
        <c:crosses val="autoZero"/>
        <c:crossBetween val="between"/>
      </c:valAx>
      <c:valAx>
        <c:axId val="79689102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576544"/>
        <c:crosses val="max"/>
        <c:crossBetween val="between"/>
      </c:valAx>
      <c:dateAx>
        <c:axId val="19657654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796891024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University of Montana</a:t>
            </a:r>
          </a:p>
          <a:p>
            <a:pPr>
              <a:defRPr/>
            </a:pPr>
            <a:r>
              <a:rPr lang="en-US"/>
              <a:t>Projected Ahead (Behind) Budgeted</a:t>
            </a:r>
            <a:r>
              <a:rPr lang="en-US" baseline="0"/>
              <a:t> Gross Tuition 2023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419238787109802"/>
          <c:y val="0.10774736842105263"/>
          <c:w val="0.8777055856348952"/>
          <c:h val="0.81462080397845005"/>
        </c:manualLayout>
      </c:layout>
      <c:lineChart>
        <c:grouping val="standard"/>
        <c:varyColors val="0"/>
        <c:ser>
          <c:idx val="0"/>
          <c:order val="0"/>
          <c:tx>
            <c:strRef>
              <c:f>'Data for Write Up'!$AD$4</c:f>
              <c:strCache>
                <c:ptCount val="1"/>
                <c:pt idx="0">
                  <c:v>Forecast Ahead / (Behind)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'Data for Write Up'!$A$5:$A$111</c:f>
              <c:numCache>
                <c:formatCode>m/d/yyyy</c:formatCode>
                <c:ptCount val="107"/>
                <c:pt idx="8">
                  <c:v>45123</c:v>
                </c:pt>
                <c:pt idx="9">
                  <c:v>45124</c:v>
                </c:pt>
                <c:pt idx="10">
                  <c:v>45125</c:v>
                </c:pt>
                <c:pt idx="11">
                  <c:v>45126</c:v>
                </c:pt>
                <c:pt idx="12">
                  <c:v>45127</c:v>
                </c:pt>
                <c:pt idx="13">
                  <c:v>45128</c:v>
                </c:pt>
                <c:pt idx="14">
                  <c:v>45129</c:v>
                </c:pt>
                <c:pt idx="15">
                  <c:v>45130</c:v>
                </c:pt>
                <c:pt idx="16">
                  <c:v>45131</c:v>
                </c:pt>
                <c:pt idx="17">
                  <c:v>45132</c:v>
                </c:pt>
                <c:pt idx="18">
                  <c:v>45133</c:v>
                </c:pt>
                <c:pt idx="19">
                  <c:v>45134</c:v>
                </c:pt>
                <c:pt idx="20">
                  <c:v>45135</c:v>
                </c:pt>
                <c:pt idx="21">
                  <c:v>45136</c:v>
                </c:pt>
                <c:pt idx="22">
                  <c:v>45137</c:v>
                </c:pt>
                <c:pt idx="23">
                  <c:v>45138</c:v>
                </c:pt>
                <c:pt idx="24">
                  <c:v>45139</c:v>
                </c:pt>
                <c:pt idx="25">
                  <c:v>45140</c:v>
                </c:pt>
                <c:pt idx="26">
                  <c:v>45141</c:v>
                </c:pt>
                <c:pt idx="27">
                  <c:v>45142</c:v>
                </c:pt>
                <c:pt idx="28">
                  <c:v>45143</c:v>
                </c:pt>
                <c:pt idx="29">
                  <c:v>45144</c:v>
                </c:pt>
                <c:pt idx="30">
                  <c:v>45145</c:v>
                </c:pt>
                <c:pt idx="31">
                  <c:v>45146</c:v>
                </c:pt>
                <c:pt idx="32">
                  <c:v>45147</c:v>
                </c:pt>
                <c:pt idx="33">
                  <c:v>45148</c:v>
                </c:pt>
                <c:pt idx="34">
                  <c:v>45149</c:v>
                </c:pt>
                <c:pt idx="35">
                  <c:v>45150</c:v>
                </c:pt>
                <c:pt idx="36">
                  <c:v>45151</c:v>
                </c:pt>
                <c:pt idx="37">
                  <c:v>45152</c:v>
                </c:pt>
                <c:pt idx="38">
                  <c:v>45153</c:v>
                </c:pt>
                <c:pt idx="39">
                  <c:v>45154</c:v>
                </c:pt>
                <c:pt idx="40">
                  <c:v>45155</c:v>
                </c:pt>
                <c:pt idx="41">
                  <c:v>45156</c:v>
                </c:pt>
                <c:pt idx="42">
                  <c:v>45157</c:v>
                </c:pt>
                <c:pt idx="43">
                  <c:v>45158</c:v>
                </c:pt>
                <c:pt idx="44">
                  <c:v>45159</c:v>
                </c:pt>
                <c:pt idx="45">
                  <c:v>45160</c:v>
                </c:pt>
                <c:pt idx="46">
                  <c:v>45161</c:v>
                </c:pt>
                <c:pt idx="47">
                  <c:v>45162</c:v>
                </c:pt>
                <c:pt idx="48">
                  <c:v>45163</c:v>
                </c:pt>
                <c:pt idx="49">
                  <c:v>45164</c:v>
                </c:pt>
                <c:pt idx="50">
                  <c:v>45165</c:v>
                </c:pt>
                <c:pt idx="51">
                  <c:v>45166</c:v>
                </c:pt>
                <c:pt idx="52">
                  <c:v>45167</c:v>
                </c:pt>
                <c:pt idx="53">
                  <c:v>45168</c:v>
                </c:pt>
                <c:pt idx="54">
                  <c:v>45169</c:v>
                </c:pt>
                <c:pt idx="55">
                  <c:v>45170</c:v>
                </c:pt>
                <c:pt idx="56">
                  <c:v>45171</c:v>
                </c:pt>
                <c:pt idx="57">
                  <c:v>45172</c:v>
                </c:pt>
                <c:pt idx="58">
                  <c:v>45173</c:v>
                </c:pt>
                <c:pt idx="59">
                  <c:v>45174</c:v>
                </c:pt>
                <c:pt idx="60">
                  <c:v>45175</c:v>
                </c:pt>
                <c:pt idx="61">
                  <c:v>45176</c:v>
                </c:pt>
                <c:pt idx="62">
                  <c:v>45177</c:v>
                </c:pt>
                <c:pt idx="63">
                  <c:v>45178</c:v>
                </c:pt>
                <c:pt idx="64">
                  <c:v>45179</c:v>
                </c:pt>
                <c:pt idx="65">
                  <c:v>45180</c:v>
                </c:pt>
                <c:pt idx="66">
                  <c:v>45181</c:v>
                </c:pt>
                <c:pt idx="67">
                  <c:v>45182</c:v>
                </c:pt>
                <c:pt idx="68">
                  <c:v>45183</c:v>
                </c:pt>
                <c:pt idx="69">
                  <c:v>45184</c:v>
                </c:pt>
                <c:pt idx="70">
                  <c:v>45185</c:v>
                </c:pt>
                <c:pt idx="71">
                  <c:v>45186</c:v>
                </c:pt>
                <c:pt idx="72">
                  <c:v>45187</c:v>
                </c:pt>
                <c:pt idx="73">
                  <c:v>45188</c:v>
                </c:pt>
                <c:pt idx="74">
                  <c:v>45189</c:v>
                </c:pt>
                <c:pt idx="75">
                  <c:v>45190</c:v>
                </c:pt>
                <c:pt idx="76">
                  <c:v>45191</c:v>
                </c:pt>
                <c:pt idx="77">
                  <c:v>45192</c:v>
                </c:pt>
                <c:pt idx="78">
                  <c:v>45193</c:v>
                </c:pt>
                <c:pt idx="79">
                  <c:v>45194</c:v>
                </c:pt>
                <c:pt idx="80">
                  <c:v>45195</c:v>
                </c:pt>
                <c:pt idx="81">
                  <c:v>45196</c:v>
                </c:pt>
                <c:pt idx="82">
                  <c:v>45197</c:v>
                </c:pt>
                <c:pt idx="83">
                  <c:v>45198</c:v>
                </c:pt>
                <c:pt idx="84">
                  <c:v>45199</c:v>
                </c:pt>
                <c:pt idx="85">
                  <c:v>45200</c:v>
                </c:pt>
                <c:pt idx="86">
                  <c:v>45201</c:v>
                </c:pt>
                <c:pt idx="87">
                  <c:v>45202</c:v>
                </c:pt>
                <c:pt idx="88">
                  <c:v>45203</c:v>
                </c:pt>
                <c:pt idx="89">
                  <c:v>45204</c:v>
                </c:pt>
                <c:pt idx="90">
                  <c:v>45205</c:v>
                </c:pt>
                <c:pt idx="91">
                  <c:v>45206</c:v>
                </c:pt>
                <c:pt idx="92">
                  <c:v>45207</c:v>
                </c:pt>
                <c:pt idx="93">
                  <c:v>45208</c:v>
                </c:pt>
                <c:pt idx="94">
                  <c:v>45209</c:v>
                </c:pt>
                <c:pt idx="95">
                  <c:v>45210</c:v>
                </c:pt>
                <c:pt idx="96">
                  <c:v>45211</c:v>
                </c:pt>
                <c:pt idx="97">
                  <c:v>45212</c:v>
                </c:pt>
                <c:pt idx="98">
                  <c:v>45213</c:v>
                </c:pt>
                <c:pt idx="99">
                  <c:v>45214</c:v>
                </c:pt>
                <c:pt idx="100">
                  <c:v>45215</c:v>
                </c:pt>
                <c:pt idx="101">
                  <c:v>45216</c:v>
                </c:pt>
                <c:pt idx="102">
                  <c:v>45217</c:v>
                </c:pt>
                <c:pt idx="103">
                  <c:v>45218</c:v>
                </c:pt>
                <c:pt idx="104">
                  <c:v>45219</c:v>
                </c:pt>
                <c:pt idx="105">
                  <c:v>45220</c:v>
                </c:pt>
                <c:pt idx="106">
                  <c:v>45221</c:v>
                </c:pt>
              </c:numCache>
            </c:numRef>
          </c:cat>
          <c:val>
            <c:numRef>
              <c:f>'Data for Write Up'!$AD$5:$AD$105</c:f>
              <c:numCache>
                <c:formatCode>_("$"* #,##0_);_("$"* \(#,##0\);_("$"* "-"??_);_(@_)</c:formatCode>
                <c:ptCount val="101"/>
                <c:pt idx="8">
                  <c:v>-21270423.000613827</c:v>
                </c:pt>
                <c:pt idx="9">
                  <c:v>-21270423.000613827</c:v>
                </c:pt>
                <c:pt idx="10">
                  <c:v>-21527612.764752962</c:v>
                </c:pt>
                <c:pt idx="11">
                  <c:v>-14111417.397932842</c:v>
                </c:pt>
                <c:pt idx="12">
                  <c:v>-12991340.107310683</c:v>
                </c:pt>
                <c:pt idx="13">
                  <c:v>-12410039.488303043</c:v>
                </c:pt>
                <c:pt idx="14">
                  <c:v>-12505363.444764815</c:v>
                </c:pt>
                <c:pt idx="15">
                  <c:v>-12505363.444764815</c:v>
                </c:pt>
                <c:pt idx="16">
                  <c:v>-10993049.507239878</c:v>
                </c:pt>
                <c:pt idx="17">
                  <c:v>-9886553.8609667085</c:v>
                </c:pt>
                <c:pt idx="18">
                  <c:v>-9354959.0027640648</c:v>
                </c:pt>
                <c:pt idx="19">
                  <c:v>-9609887.8607768156</c:v>
                </c:pt>
                <c:pt idx="20">
                  <c:v>-8808779.3116474599</c:v>
                </c:pt>
                <c:pt idx="21">
                  <c:v>-8879370.5820124596</c:v>
                </c:pt>
                <c:pt idx="22">
                  <c:v>-8879370.5820124596</c:v>
                </c:pt>
                <c:pt idx="23">
                  <c:v>-8145353.8078557253</c:v>
                </c:pt>
                <c:pt idx="24">
                  <c:v>-6377441.9858386815</c:v>
                </c:pt>
                <c:pt idx="25">
                  <c:v>-7739856.5253224969</c:v>
                </c:pt>
                <c:pt idx="26">
                  <c:v>-7551799.9226875529</c:v>
                </c:pt>
                <c:pt idx="27">
                  <c:v>-6479597.1231906712</c:v>
                </c:pt>
                <c:pt idx="28">
                  <c:v>-6550190.6902318522</c:v>
                </c:pt>
                <c:pt idx="29">
                  <c:v>-6550190.6902318522</c:v>
                </c:pt>
                <c:pt idx="30">
                  <c:v>-4163532.6071776599</c:v>
                </c:pt>
                <c:pt idx="31">
                  <c:v>-4179858.4702914208</c:v>
                </c:pt>
                <c:pt idx="32">
                  <c:v>-3065385.0944088548</c:v>
                </c:pt>
                <c:pt idx="33">
                  <c:v>-2947515.8319167271</c:v>
                </c:pt>
                <c:pt idx="34">
                  <c:v>-2206977.1649826691</c:v>
                </c:pt>
                <c:pt idx="35">
                  <c:v>-2298343.4605384022</c:v>
                </c:pt>
                <c:pt idx="36">
                  <c:v>-2298343.4605384022</c:v>
                </c:pt>
                <c:pt idx="37">
                  <c:v>-2224473.7163349986</c:v>
                </c:pt>
                <c:pt idx="38">
                  <c:v>-2183080.7932522893</c:v>
                </c:pt>
                <c:pt idx="39">
                  <c:v>-1826371.2727816552</c:v>
                </c:pt>
                <c:pt idx="40">
                  <c:v>-1534498.5253378749</c:v>
                </c:pt>
                <c:pt idx="41">
                  <c:v>-880607.10653481632</c:v>
                </c:pt>
                <c:pt idx="42">
                  <c:v>-997078.42115065455</c:v>
                </c:pt>
                <c:pt idx="43">
                  <c:v>-997078.42115065455</c:v>
                </c:pt>
                <c:pt idx="44">
                  <c:v>-413009.03739345074</c:v>
                </c:pt>
                <c:pt idx="45">
                  <c:v>-530684.96288342029</c:v>
                </c:pt>
                <c:pt idx="46">
                  <c:v>95503.45928658545</c:v>
                </c:pt>
                <c:pt idx="47">
                  <c:v>-71660.982369557023</c:v>
                </c:pt>
                <c:pt idx="48">
                  <c:v>39959.743308000267</c:v>
                </c:pt>
                <c:pt idx="49">
                  <c:v>-9500.3630348145962</c:v>
                </c:pt>
                <c:pt idx="50">
                  <c:v>-9500.3630348145962</c:v>
                </c:pt>
                <c:pt idx="51">
                  <c:v>210778.57170129567</c:v>
                </c:pt>
                <c:pt idx="52">
                  <c:v>131800.4700826183</c:v>
                </c:pt>
                <c:pt idx="53">
                  <c:v>76204.40981066227</c:v>
                </c:pt>
                <c:pt idx="54">
                  <c:v>208944.43691975623</c:v>
                </c:pt>
                <c:pt idx="55">
                  <c:v>297249.25696150213</c:v>
                </c:pt>
                <c:pt idx="56">
                  <c:v>326606.26181073487</c:v>
                </c:pt>
                <c:pt idx="57">
                  <c:v>326606.26181073487</c:v>
                </c:pt>
                <c:pt idx="58">
                  <c:v>326606.26181073487</c:v>
                </c:pt>
                <c:pt idx="59">
                  <c:v>367715.89274896681</c:v>
                </c:pt>
                <c:pt idx="60">
                  <c:v>366858.18656206131</c:v>
                </c:pt>
                <c:pt idx="61">
                  <c:v>340657.77250944078</c:v>
                </c:pt>
                <c:pt idx="62">
                  <c:v>324996.71154502034</c:v>
                </c:pt>
                <c:pt idx="63">
                  <c:v>320174.49589960277</c:v>
                </c:pt>
                <c:pt idx="64">
                  <c:v>320174.49589960277</c:v>
                </c:pt>
                <c:pt idx="65">
                  <c:v>133012.01123252511</c:v>
                </c:pt>
                <c:pt idx="66">
                  <c:v>42306.866138651967</c:v>
                </c:pt>
                <c:pt idx="67">
                  <c:v>-20697.401250943542</c:v>
                </c:pt>
                <c:pt idx="68">
                  <c:v>-55166.552909985185</c:v>
                </c:pt>
                <c:pt idx="69">
                  <c:v>-163399.7710750401</c:v>
                </c:pt>
                <c:pt idx="70">
                  <c:v>-114751.08571830392</c:v>
                </c:pt>
                <c:pt idx="71">
                  <c:v>-114751.08571830392</c:v>
                </c:pt>
                <c:pt idx="72">
                  <c:v>-880520.64752203971</c:v>
                </c:pt>
                <c:pt idx="73">
                  <c:v>363964.51379538327</c:v>
                </c:pt>
                <c:pt idx="74">
                  <c:v>-269291.89437342435</c:v>
                </c:pt>
                <c:pt idx="75">
                  <c:v>382477.30676884949</c:v>
                </c:pt>
                <c:pt idx="76">
                  <c:v>-95253.7560852319</c:v>
                </c:pt>
                <c:pt idx="77">
                  <c:v>-96504.935633733869</c:v>
                </c:pt>
                <c:pt idx="78">
                  <c:v>-96504.935633733869</c:v>
                </c:pt>
                <c:pt idx="79">
                  <c:v>-53776.174981325865</c:v>
                </c:pt>
                <c:pt idx="80">
                  <c:v>49976.356715470552</c:v>
                </c:pt>
                <c:pt idx="81">
                  <c:v>81114.365065924823</c:v>
                </c:pt>
                <c:pt idx="82">
                  <c:v>49574.366352975368</c:v>
                </c:pt>
                <c:pt idx="83">
                  <c:v>-770.86995337158442</c:v>
                </c:pt>
                <c:pt idx="84">
                  <c:v>12397.412353157997</c:v>
                </c:pt>
                <c:pt idx="85">
                  <c:v>12397.412353157997</c:v>
                </c:pt>
                <c:pt idx="86">
                  <c:v>6567.729455165565</c:v>
                </c:pt>
                <c:pt idx="87">
                  <c:v>-4295.3263737931848</c:v>
                </c:pt>
                <c:pt idx="88">
                  <c:v>-48887.228299610317</c:v>
                </c:pt>
                <c:pt idx="89">
                  <c:v>-225450.80611674488</c:v>
                </c:pt>
                <c:pt idx="90">
                  <c:v>19744.544270932674</c:v>
                </c:pt>
                <c:pt idx="91">
                  <c:v>203246.63868999481</c:v>
                </c:pt>
                <c:pt idx="92">
                  <c:v>203246.63868999481</c:v>
                </c:pt>
                <c:pt idx="93">
                  <c:v>-134147.60725101829</c:v>
                </c:pt>
                <c:pt idx="94">
                  <c:v>6096.6297270059586</c:v>
                </c:pt>
                <c:pt idx="95">
                  <c:v>337733.70404021442</c:v>
                </c:pt>
                <c:pt idx="96">
                  <c:v>404146.16920700669</c:v>
                </c:pt>
                <c:pt idx="97">
                  <c:v>154022.35270476341</c:v>
                </c:pt>
                <c:pt idx="98">
                  <c:v>158726.58866105974</c:v>
                </c:pt>
                <c:pt idx="99">
                  <c:v>158726.58866105974</c:v>
                </c:pt>
                <c:pt idx="100">
                  <c:v>187834.69104848802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F50B-447E-B428-E11574C03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7657760"/>
        <c:axId val="527658416"/>
        <c:extLst/>
      </c:lineChart>
      <c:dateAx>
        <c:axId val="52765776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7658416"/>
        <c:crosses val="autoZero"/>
        <c:auto val="1"/>
        <c:lblOffset val="100"/>
        <c:baseTimeUnit val="days"/>
      </c:dateAx>
      <c:valAx>
        <c:axId val="527658416"/>
        <c:scaling>
          <c:orientation val="minMax"/>
          <c:max val="2000000"/>
          <c:min val="-2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_);_(&quot;$&quot;* \(#,##0\);_(&quot;$&quot;* &quot;-&quot;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7657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Average Finalized Tuition per Student and Daily Average Tuition per Student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0"/>
          <c:order val="18"/>
          <c:tx>
            <c:strRef>
              <c:f>'Fall 2023 Data'!$Y$1</c:f>
              <c:strCache>
                <c:ptCount val="1"/>
                <c:pt idx="0">
                  <c:v>FINALIZED_AVG_STU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'Fall 2023 Data'!$A$2:$A$83</c:f>
              <c:numCache>
                <c:formatCode>m/d/yyyy</c:formatCode>
                <c:ptCount val="82"/>
                <c:pt idx="0">
                  <c:v>45123</c:v>
                </c:pt>
                <c:pt idx="1">
                  <c:v>45125</c:v>
                </c:pt>
                <c:pt idx="2">
                  <c:v>45126</c:v>
                </c:pt>
                <c:pt idx="3">
                  <c:v>45127</c:v>
                </c:pt>
                <c:pt idx="4">
                  <c:v>45128</c:v>
                </c:pt>
                <c:pt idx="5">
                  <c:v>45131</c:v>
                </c:pt>
                <c:pt idx="6">
                  <c:v>45132</c:v>
                </c:pt>
                <c:pt idx="7">
                  <c:v>45133</c:v>
                </c:pt>
                <c:pt idx="8">
                  <c:v>45134</c:v>
                </c:pt>
                <c:pt idx="9">
                  <c:v>45135</c:v>
                </c:pt>
                <c:pt idx="10">
                  <c:v>45138</c:v>
                </c:pt>
                <c:pt idx="11">
                  <c:v>45139</c:v>
                </c:pt>
                <c:pt idx="12">
                  <c:v>45140</c:v>
                </c:pt>
                <c:pt idx="13">
                  <c:v>45141</c:v>
                </c:pt>
                <c:pt idx="14">
                  <c:v>45142</c:v>
                </c:pt>
                <c:pt idx="15">
                  <c:v>45145</c:v>
                </c:pt>
                <c:pt idx="16">
                  <c:v>45146</c:v>
                </c:pt>
                <c:pt idx="17">
                  <c:v>45147</c:v>
                </c:pt>
                <c:pt idx="18">
                  <c:v>45148</c:v>
                </c:pt>
                <c:pt idx="19">
                  <c:v>45149</c:v>
                </c:pt>
                <c:pt idx="20">
                  <c:v>45152</c:v>
                </c:pt>
                <c:pt idx="21">
                  <c:v>45153</c:v>
                </c:pt>
                <c:pt idx="22">
                  <c:v>45154</c:v>
                </c:pt>
                <c:pt idx="23">
                  <c:v>45155</c:v>
                </c:pt>
                <c:pt idx="24">
                  <c:v>45156</c:v>
                </c:pt>
                <c:pt idx="25">
                  <c:v>45159</c:v>
                </c:pt>
                <c:pt idx="26">
                  <c:v>45160</c:v>
                </c:pt>
                <c:pt idx="27">
                  <c:v>45161</c:v>
                </c:pt>
                <c:pt idx="28">
                  <c:v>45162</c:v>
                </c:pt>
                <c:pt idx="29">
                  <c:v>45163</c:v>
                </c:pt>
                <c:pt idx="30">
                  <c:v>45166</c:v>
                </c:pt>
                <c:pt idx="31">
                  <c:v>45167</c:v>
                </c:pt>
                <c:pt idx="32">
                  <c:v>45168</c:v>
                </c:pt>
                <c:pt idx="33">
                  <c:v>45169</c:v>
                </c:pt>
                <c:pt idx="34">
                  <c:v>45170</c:v>
                </c:pt>
                <c:pt idx="35">
                  <c:v>45174</c:v>
                </c:pt>
                <c:pt idx="36">
                  <c:v>45175</c:v>
                </c:pt>
                <c:pt idx="37">
                  <c:v>45176</c:v>
                </c:pt>
                <c:pt idx="38">
                  <c:v>45177</c:v>
                </c:pt>
                <c:pt idx="39">
                  <c:v>45180</c:v>
                </c:pt>
                <c:pt idx="40">
                  <c:v>45181</c:v>
                </c:pt>
                <c:pt idx="41">
                  <c:v>45182</c:v>
                </c:pt>
                <c:pt idx="42">
                  <c:v>45183</c:v>
                </c:pt>
                <c:pt idx="43">
                  <c:v>45184</c:v>
                </c:pt>
                <c:pt idx="44">
                  <c:v>45187</c:v>
                </c:pt>
                <c:pt idx="45">
                  <c:v>45188</c:v>
                </c:pt>
                <c:pt idx="46">
                  <c:v>45189</c:v>
                </c:pt>
                <c:pt idx="47">
                  <c:v>45190</c:v>
                </c:pt>
                <c:pt idx="48">
                  <c:v>45191</c:v>
                </c:pt>
                <c:pt idx="49">
                  <c:v>45194</c:v>
                </c:pt>
                <c:pt idx="50">
                  <c:v>45195</c:v>
                </c:pt>
                <c:pt idx="51">
                  <c:v>45196</c:v>
                </c:pt>
                <c:pt idx="52">
                  <c:v>45197</c:v>
                </c:pt>
                <c:pt idx="53">
                  <c:v>45198</c:v>
                </c:pt>
                <c:pt idx="54">
                  <c:v>45201</c:v>
                </c:pt>
                <c:pt idx="55">
                  <c:v>45202</c:v>
                </c:pt>
                <c:pt idx="56">
                  <c:v>45203</c:v>
                </c:pt>
                <c:pt idx="57">
                  <c:v>45204</c:v>
                </c:pt>
                <c:pt idx="58">
                  <c:v>45205</c:v>
                </c:pt>
                <c:pt idx="59">
                  <c:v>45208</c:v>
                </c:pt>
                <c:pt idx="60">
                  <c:v>45209</c:v>
                </c:pt>
                <c:pt idx="61">
                  <c:v>45210</c:v>
                </c:pt>
                <c:pt idx="62">
                  <c:v>45211</c:v>
                </c:pt>
                <c:pt idx="63">
                  <c:v>45212</c:v>
                </c:pt>
                <c:pt idx="64">
                  <c:v>45215</c:v>
                </c:pt>
                <c:pt idx="65">
                  <c:v>45216</c:v>
                </c:pt>
                <c:pt idx="66">
                  <c:v>45217</c:v>
                </c:pt>
                <c:pt idx="67">
                  <c:v>45218</c:v>
                </c:pt>
                <c:pt idx="68">
                  <c:v>45219</c:v>
                </c:pt>
                <c:pt idx="69">
                  <c:v>45222</c:v>
                </c:pt>
                <c:pt idx="70">
                  <c:v>45223</c:v>
                </c:pt>
                <c:pt idx="71">
                  <c:v>45224</c:v>
                </c:pt>
                <c:pt idx="72">
                  <c:v>45225</c:v>
                </c:pt>
                <c:pt idx="73">
                  <c:v>45226</c:v>
                </c:pt>
                <c:pt idx="74">
                  <c:v>45229</c:v>
                </c:pt>
                <c:pt idx="75">
                  <c:v>45230</c:v>
                </c:pt>
                <c:pt idx="76">
                  <c:v>45231</c:v>
                </c:pt>
                <c:pt idx="77">
                  <c:v>45232</c:v>
                </c:pt>
                <c:pt idx="78">
                  <c:v>45233</c:v>
                </c:pt>
                <c:pt idx="79">
                  <c:v>45236</c:v>
                </c:pt>
                <c:pt idx="80">
                  <c:v>45237</c:v>
                </c:pt>
                <c:pt idx="81">
                  <c:v>45238</c:v>
                </c:pt>
              </c:numCache>
            </c:numRef>
          </c:cat>
          <c:val>
            <c:numRef>
              <c:f>'Fall 2023 Data'!$Y$2:$Y$83</c:f>
              <c:numCache>
                <c:formatCode>_("$"* #,##0_);_("$"* \(#,##0\);_("$"* "-"??_);_(@_)</c:formatCode>
                <c:ptCount val="82"/>
                <c:pt idx="0">
                  <c:v>0</c:v>
                </c:pt>
                <c:pt idx="1">
                  <c:v>148.17804878048781</c:v>
                </c:pt>
                <c:pt idx="2">
                  <c:v>9962.4310000000005</c:v>
                </c:pt>
                <c:pt idx="3">
                  <c:v>4347.9541666666664</c:v>
                </c:pt>
                <c:pt idx="4">
                  <c:v>2999.6153846153848</c:v>
                </c:pt>
                <c:pt idx="5">
                  <c:v>1786.1288461538452</c:v>
                </c:pt>
                <c:pt idx="6">
                  <c:v>6744.9567213114769</c:v>
                </c:pt>
                <c:pt idx="7">
                  <c:v>4266.6755102040834</c:v>
                </c:pt>
                <c:pt idx="8">
                  <c:v>3577.1009999999965</c:v>
                </c:pt>
                <c:pt idx="9">
                  <c:v>4698.7471698113177</c:v>
                </c:pt>
                <c:pt idx="10">
                  <c:v>1670.0959595959596</c:v>
                </c:pt>
                <c:pt idx="11">
                  <c:v>5808.2776612903235</c:v>
                </c:pt>
                <c:pt idx="12">
                  <c:v>4446.6292307692293</c:v>
                </c:pt>
                <c:pt idx="13">
                  <c:v>2809.8979661016947</c:v>
                </c:pt>
                <c:pt idx="14">
                  <c:v>4574.4286363636402</c:v>
                </c:pt>
                <c:pt idx="15">
                  <c:v>2228.2415699658713</c:v>
                </c:pt>
                <c:pt idx="16">
                  <c:v>9061.5496062992115</c:v>
                </c:pt>
                <c:pt idx="17">
                  <c:v>4627.1539779005534</c:v>
                </c:pt>
                <c:pt idx="18">
                  <c:v>4600.7763333333287</c:v>
                </c:pt>
                <c:pt idx="19">
                  <c:v>5981.5581896551721</c:v>
                </c:pt>
                <c:pt idx="20">
                  <c:v>2042.8725308642011</c:v>
                </c:pt>
                <c:pt idx="21">
                  <c:v>5376.6801395348775</c:v>
                </c:pt>
                <c:pt idx="22">
                  <c:v>4657.0549726775989</c:v>
                </c:pt>
                <c:pt idx="23">
                  <c:v>4749.7415289256169</c:v>
                </c:pt>
                <c:pt idx="24">
                  <c:v>4119.1483660130734</c:v>
                </c:pt>
                <c:pt idx="25">
                  <c:v>2343.884741379311</c:v>
                </c:pt>
                <c:pt idx="26">
                  <c:v>7434.1075516224164</c:v>
                </c:pt>
                <c:pt idx="27">
                  <c:v>4525.8605063291197</c:v>
                </c:pt>
                <c:pt idx="28">
                  <c:v>4096.3999074074027</c:v>
                </c:pt>
                <c:pt idx="29">
                  <c:v>4075.9308185840719</c:v>
                </c:pt>
                <c:pt idx="30">
                  <c:v>1957.6749680624564</c:v>
                </c:pt>
                <c:pt idx="31">
                  <c:v>7738.809658421671</c:v>
                </c:pt>
                <c:pt idx="32">
                  <c:v>9356.978903225785</c:v>
                </c:pt>
                <c:pt idx="33">
                  <c:v>4181.4045569620366</c:v>
                </c:pt>
                <c:pt idx="34">
                  <c:v>4628.5459375000401</c:v>
                </c:pt>
                <c:pt idx="35">
                  <c:v>4634.7259195402012</c:v>
                </c:pt>
                <c:pt idx="36">
                  <c:v>4025.5227631579496</c:v>
                </c:pt>
                <c:pt idx="37">
                  <c:v>4855.9797619047267</c:v>
                </c:pt>
                <c:pt idx="38">
                  <c:v>4606.7696428571699</c:v>
                </c:pt>
                <c:pt idx="39">
                  <c:v>2237.0324719101191</c:v>
                </c:pt>
                <c:pt idx="40">
                  <c:v>3598.8113333333285</c:v>
                </c:pt>
                <c:pt idx="41">
                  <c:v>3460.9472500000147</c:v>
                </c:pt>
                <c:pt idx="42">
                  <c:v>3570.7142253521251</c:v>
                </c:pt>
                <c:pt idx="43">
                  <c:v>2743.7147272727029</c:v>
                </c:pt>
                <c:pt idx="44">
                  <c:v>1915.0832195122068</c:v>
                </c:pt>
                <c:pt idx="45">
                  <c:v>11264.858664122134</c:v>
                </c:pt>
                <c:pt idx="46">
                  <c:v>-17924.478260869564</c:v>
                </c:pt>
                <c:pt idx="47">
                  <c:v>-3108</c:v>
                </c:pt>
                <c:pt idx="48">
                  <c:v>-32532</c:v>
                </c:pt>
                <c:pt idx="49">
                  <c:v>-125118</c:v>
                </c:pt>
                <c:pt idx="50">
                  <c:v>3450.2711864406779</c:v>
                </c:pt>
                <c:pt idx="51">
                  <c:v>6844.85</c:v>
                </c:pt>
                <c:pt idx="52">
                  <c:v>4470.25</c:v>
                </c:pt>
                <c:pt idx="53">
                  <c:v>-943.3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37938.625</c:v>
                </c:pt>
                <c:pt idx="59">
                  <c:v>0</c:v>
                </c:pt>
                <c:pt idx="60">
                  <c:v>4580.2784810126586</c:v>
                </c:pt>
                <c:pt idx="61">
                  <c:v>23972</c:v>
                </c:pt>
                <c:pt idx="62">
                  <c:v>5667.95652173913</c:v>
                </c:pt>
                <c:pt idx="63">
                  <c:v>115577.5</c:v>
                </c:pt>
                <c:pt idx="64">
                  <c:v>8028.636363636364</c:v>
                </c:pt>
                <c:pt idx="65">
                  <c:v>3921.7866666664681</c:v>
                </c:pt>
                <c:pt idx="66">
                  <c:v>7931.6760000005361</c:v>
                </c:pt>
                <c:pt idx="67">
                  <c:v>3814.4171428563341</c:v>
                </c:pt>
                <c:pt idx="68">
                  <c:v>5048.45</c:v>
                </c:pt>
                <c:pt idx="69">
                  <c:v>-8308.5500000044703</c:v>
                </c:pt>
                <c:pt idx="70">
                  <c:v>11094.5</c:v>
                </c:pt>
                <c:pt idx="71">
                  <c:v>-3451.8499999977648</c:v>
                </c:pt>
                <c:pt idx="72">
                  <c:v>254.60454545474866</c:v>
                </c:pt>
                <c:pt idx="73">
                  <c:v>9389.9500000029802</c:v>
                </c:pt>
                <c:pt idx="74">
                  <c:v>3763.5749999992549</c:v>
                </c:pt>
                <c:pt idx="75">
                  <c:v>2295.5535714285716</c:v>
                </c:pt>
                <c:pt idx="76">
                  <c:v>6116.8400000035763</c:v>
                </c:pt>
                <c:pt idx="77">
                  <c:v>3463.0035294119048</c:v>
                </c:pt>
                <c:pt idx="78">
                  <c:v>6133.7999999995036</c:v>
                </c:pt>
                <c:pt idx="79">
                  <c:v>3645.0833333333335</c:v>
                </c:pt>
                <c:pt idx="80">
                  <c:v>0</c:v>
                </c:pt>
                <c:pt idx="81">
                  <c:v>8452.7714285712154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2-E104-4DD3-93BD-F04786D0E94C}"/>
            </c:ext>
          </c:extLst>
        </c:ser>
        <c:ser>
          <c:idx val="21"/>
          <c:order val="19"/>
          <c:tx>
            <c:strRef>
              <c:f>'Fall 2023 Data'!$Z$1</c:f>
              <c:strCache>
                <c:ptCount val="1"/>
                <c:pt idx="0">
                  <c:v>CUMULAT_FINAL_AVG/STUDENT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'Fall 2023 Data'!$A$2:$A$83</c:f>
              <c:numCache>
                <c:formatCode>m/d/yyyy</c:formatCode>
                <c:ptCount val="82"/>
                <c:pt idx="0">
                  <c:v>45123</c:v>
                </c:pt>
                <c:pt idx="1">
                  <c:v>45125</c:v>
                </c:pt>
                <c:pt idx="2">
                  <c:v>45126</c:v>
                </c:pt>
                <c:pt idx="3">
                  <c:v>45127</c:v>
                </c:pt>
                <c:pt idx="4">
                  <c:v>45128</c:v>
                </c:pt>
                <c:pt idx="5">
                  <c:v>45131</c:v>
                </c:pt>
                <c:pt idx="6">
                  <c:v>45132</c:v>
                </c:pt>
                <c:pt idx="7">
                  <c:v>45133</c:v>
                </c:pt>
                <c:pt idx="8">
                  <c:v>45134</c:v>
                </c:pt>
                <c:pt idx="9">
                  <c:v>45135</c:v>
                </c:pt>
                <c:pt idx="10">
                  <c:v>45138</c:v>
                </c:pt>
                <c:pt idx="11">
                  <c:v>45139</c:v>
                </c:pt>
                <c:pt idx="12">
                  <c:v>45140</c:v>
                </c:pt>
                <c:pt idx="13">
                  <c:v>45141</c:v>
                </c:pt>
                <c:pt idx="14">
                  <c:v>45142</c:v>
                </c:pt>
                <c:pt idx="15">
                  <c:v>45145</c:v>
                </c:pt>
                <c:pt idx="16">
                  <c:v>45146</c:v>
                </c:pt>
                <c:pt idx="17">
                  <c:v>45147</c:v>
                </c:pt>
                <c:pt idx="18">
                  <c:v>45148</c:v>
                </c:pt>
                <c:pt idx="19">
                  <c:v>45149</c:v>
                </c:pt>
                <c:pt idx="20">
                  <c:v>45152</c:v>
                </c:pt>
                <c:pt idx="21">
                  <c:v>45153</c:v>
                </c:pt>
                <c:pt idx="22">
                  <c:v>45154</c:v>
                </c:pt>
                <c:pt idx="23">
                  <c:v>45155</c:v>
                </c:pt>
                <c:pt idx="24">
                  <c:v>45156</c:v>
                </c:pt>
                <c:pt idx="25">
                  <c:v>45159</c:v>
                </c:pt>
                <c:pt idx="26">
                  <c:v>45160</c:v>
                </c:pt>
                <c:pt idx="27">
                  <c:v>45161</c:v>
                </c:pt>
                <c:pt idx="28">
                  <c:v>45162</c:v>
                </c:pt>
                <c:pt idx="29">
                  <c:v>45163</c:v>
                </c:pt>
                <c:pt idx="30">
                  <c:v>45166</c:v>
                </c:pt>
                <c:pt idx="31">
                  <c:v>45167</c:v>
                </c:pt>
                <c:pt idx="32">
                  <c:v>45168</c:v>
                </c:pt>
                <c:pt idx="33">
                  <c:v>45169</c:v>
                </c:pt>
                <c:pt idx="34">
                  <c:v>45170</c:v>
                </c:pt>
                <c:pt idx="35">
                  <c:v>45174</c:v>
                </c:pt>
                <c:pt idx="36">
                  <c:v>45175</c:v>
                </c:pt>
                <c:pt idx="37">
                  <c:v>45176</c:v>
                </c:pt>
                <c:pt idx="38">
                  <c:v>45177</c:v>
                </c:pt>
                <c:pt idx="39">
                  <c:v>45180</c:v>
                </c:pt>
                <c:pt idx="40">
                  <c:v>45181</c:v>
                </c:pt>
                <c:pt idx="41">
                  <c:v>45182</c:v>
                </c:pt>
                <c:pt idx="42">
                  <c:v>45183</c:v>
                </c:pt>
                <c:pt idx="43">
                  <c:v>45184</c:v>
                </c:pt>
                <c:pt idx="44">
                  <c:v>45187</c:v>
                </c:pt>
                <c:pt idx="45">
                  <c:v>45188</c:v>
                </c:pt>
                <c:pt idx="46">
                  <c:v>45189</c:v>
                </c:pt>
                <c:pt idx="47">
                  <c:v>45190</c:v>
                </c:pt>
                <c:pt idx="48">
                  <c:v>45191</c:v>
                </c:pt>
                <c:pt idx="49">
                  <c:v>45194</c:v>
                </c:pt>
                <c:pt idx="50">
                  <c:v>45195</c:v>
                </c:pt>
                <c:pt idx="51">
                  <c:v>45196</c:v>
                </c:pt>
                <c:pt idx="52">
                  <c:v>45197</c:v>
                </c:pt>
                <c:pt idx="53">
                  <c:v>45198</c:v>
                </c:pt>
                <c:pt idx="54">
                  <c:v>45201</c:v>
                </c:pt>
                <c:pt idx="55">
                  <c:v>45202</c:v>
                </c:pt>
                <c:pt idx="56">
                  <c:v>45203</c:v>
                </c:pt>
                <c:pt idx="57">
                  <c:v>45204</c:v>
                </c:pt>
                <c:pt idx="58">
                  <c:v>45205</c:v>
                </c:pt>
                <c:pt idx="59">
                  <c:v>45208</c:v>
                </c:pt>
                <c:pt idx="60">
                  <c:v>45209</c:v>
                </c:pt>
                <c:pt idx="61">
                  <c:v>45210</c:v>
                </c:pt>
                <c:pt idx="62">
                  <c:v>45211</c:v>
                </c:pt>
                <c:pt idx="63">
                  <c:v>45212</c:v>
                </c:pt>
                <c:pt idx="64">
                  <c:v>45215</c:v>
                </c:pt>
                <c:pt idx="65">
                  <c:v>45216</c:v>
                </c:pt>
                <c:pt idx="66">
                  <c:v>45217</c:v>
                </c:pt>
                <c:pt idx="67">
                  <c:v>45218</c:v>
                </c:pt>
                <c:pt idx="68">
                  <c:v>45219</c:v>
                </c:pt>
                <c:pt idx="69">
                  <c:v>45222</c:v>
                </c:pt>
                <c:pt idx="70">
                  <c:v>45223</c:v>
                </c:pt>
                <c:pt idx="71">
                  <c:v>45224</c:v>
                </c:pt>
                <c:pt idx="72">
                  <c:v>45225</c:v>
                </c:pt>
                <c:pt idx="73">
                  <c:v>45226</c:v>
                </c:pt>
                <c:pt idx="74">
                  <c:v>45229</c:v>
                </c:pt>
                <c:pt idx="75">
                  <c:v>45230</c:v>
                </c:pt>
                <c:pt idx="76">
                  <c:v>45231</c:v>
                </c:pt>
                <c:pt idx="77">
                  <c:v>45232</c:v>
                </c:pt>
                <c:pt idx="78">
                  <c:v>45233</c:v>
                </c:pt>
                <c:pt idx="79">
                  <c:v>45236</c:v>
                </c:pt>
                <c:pt idx="80">
                  <c:v>45237</c:v>
                </c:pt>
                <c:pt idx="81">
                  <c:v>45238</c:v>
                </c:pt>
              </c:numCache>
            </c:numRef>
          </c:cat>
          <c:val>
            <c:numRef>
              <c:f>'Fall 2023 Data'!$Z$2:$Z$83</c:f>
              <c:numCache>
                <c:formatCode>_("$"* #,##0_);_("$"* \(#,##0\);_("$"* "-"??_);_(@_)</c:formatCode>
                <c:ptCount val="82"/>
                <c:pt idx="1">
                  <c:v>148.17804878048781</c:v>
                </c:pt>
                <c:pt idx="2">
                  <c:v>2441.2278037383176</c:v>
                </c:pt>
                <c:pt idx="3">
                  <c:v>2858.7591240875913</c:v>
                </c:pt>
                <c:pt idx="4">
                  <c:v>2881.2269938650306</c:v>
                </c:pt>
                <c:pt idx="5">
                  <c:v>2616.3660465116277</c:v>
                </c:pt>
                <c:pt idx="6">
                  <c:v>3129.2866802443991</c:v>
                </c:pt>
                <c:pt idx="7">
                  <c:v>3232.4941851851854</c:v>
                </c:pt>
                <c:pt idx="8">
                  <c:v>3261.6981525423726</c:v>
                </c:pt>
                <c:pt idx="9">
                  <c:v>3380.1485381026437</c:v>
                </c:pt>
                <c:pt idx="10">
                  <c:v>3151.9878840970346</c:v>
                </c:pt>
                <c:pt idx="11">
                  <c:v>3532.3342263279446</c:v>
                </c:pt>
                <c:pt idx="12">
                  <c:v>3596.1679269602578</c:v>
                </c:pt>
                <c:pt idx="13">
                  <c:v>3507.7219256434696</c:v>
                </c:pt>
                <c:pt idx="14">
                  <c:v>3608.9624245038826</c:v>
                </c:pt>
                <c:pt idx="15">
                  <c:v>3330.3458884297524</c:v>
                </c:pt>
                <c:pt idx="16">
                  <c:v>3791.3103419886006</c:v>
                </c:pt>
                <c:pt idx="17">
                  <c:v>3877.2692613636364</c:v>
                </c:pt>
                <c:pt idx="18">
                  <c:v>3934.0891884816751</c:v>
                </c:pt>
                <c:pt idx="19">
                  <c:v>4051.3184106614017</c:v>
                </c:pt>
                <c:pt idx="20">
                  <c:v>3774.4092765957448</c:v>
                </c:pt>
                <c:pt idx="21">
                  <c:v>3908.7126822612081</c:v>
                </c:pt>
                <c:pt idx="22">
                  <c:v>4002.1597236438079</c:v>
                </c:pt>
                <c:pt idx="23">
                  <c:v>4059.1766782225022</c:v>
                </c:pt>
                <c:pt idx="24">
                  <c:v>4064.45156654211</c:v>
                </c:pt>
                <c:pt idx="25">
                  <c:v>3818.5957501847747</c:v>
                </c:pt>
                <c:pt idx="26">
                  <c:v>4097.2811755343337</c:v>
                </c:pt>
                <c:pt idx="27">
                  <c:v>4132.6011913206767</c:v>
                </c:pt>
                <c:pt idx="28">
                  <c:v>4129.608089952153</c:v>
                </c:pt>
                <c:pt idx="29">
                  <c:v>4125.3343315131233</c:v>
                </c:pt>
                <c:pt idx="30">
                  <c:v>3694.3108989556877</c:v>
                </c:pt>
                <c:pt idx="31">
                  <c:v>4127.0493295526148</c:v>
                </c:pt>
                <c:pt idx="32">
                  <c:v>4227.2519357231149</c:v>
                </c:pt>
                <c:pt idx="33">
                  <c:v>4226.3736760426764</c:v>
                </c:pt>
                <c:pt idx="34">
                  <c:v>4231.000777804411</c:v>
                </c:pt>
                <c:pt idx="35">
                  <c:v>4239.2478046489787</c:v>
                </c:pt>
                <c:pt idx="36">
                  <c:v>4237.3577530835464</c:v>
                </c:pt>
                <c:pt idx="37">
                  <c:v>4243.3457974187595</c:v>
                </c:pt>
                <c:pt idx="38">
                  <c:v>4245.6759709182506</c:v>
                </c:pt>
                <c:pt idx="39">
                  <c:v>4225.4142377876005</c:v>
                </c:pt>
                <c:pt idx="40">
                  <c:v>4212.886355659225</c:v>
                </c:pt>
                <c:pt idx="41">
                  <c:v>4206.263529670814</c:v>
                </c:pt>
                <c:pt idx="42">
                  <c:v>4201.3340998470612</c:v>
                </c:pt>
                <c:pt idx="43">
                  <c:v>4184.0264432210706</c:v>
                </c:pt>
                <c:pt idx="44">
                  <c:v>4134.904744957229</c:v>
                </c:pt>
                <c:pt idx="45">
                  <c:v>4326.8734970712158</c:v>
                </c:pt>
                <c:pt idx="46">
                  <c:v>4222.1826736217654</c:v>
                </c:pt>
                <c:pt idx="47">
                  <c:v>4221.4330128860711</c:v>
                </c:pt>
                <c:pt idx="48">
                  <c:v>4187.6350260549707</c:v>
                </c:pt>
                <c:pt idx="49">
                  <c:v>4200.8483547925607</c:v>
                </c:pt>
                <c:pt idx="50">
                  <c:v>4196.3502285424074</c:v>
                </c:pt>
                <c:pt idx="51">
                  <c:v>4201.7197161682716</c:v>
                </c:pt>
                <c:pt idx="52">
                  <c:v>4202.0459653741018</c:v>
                </c:pt>
                <c:pt idx="53">
                  <c:v>4196.841812481036</c:v>
                </c:pt>
                <c:pt idx="54">
                  <c:v>4204.3526853443918</c:v>
                </c:pt>
                <c:pt idx="55">
                  <c:v>4204.3526853443918</c:v>
                </c:pt>
                <c:pt idx="56">
                  <c:v>4204.3526853443918</c:v>
                </c:pt>
                <c:pt idx="57">
                  <c:v>4204.3526853443918</c:v>
                </c:pt>
                <c:pt idx="58">
                  <c:v>4231.6264780192014</c:v>
                </c:pt>
                <c:pt idx="59">
                  <c:v>4197.5938352703388</c:v>
                </c:pt>
                <c:pt idx="60">
                  <c:v>4200.6249248044915</c:v>
                </c:pt>
                <c:pt idx="61">
                  <c:v>4228.3381057268725</c:v>
                </c:pt>
                <c:pt idx="62">
                  <c:v>4231.645589851164</c:v>
                </c:pt>
                <c:pt idx="63">
                  <c:v>4209.3964432011189</c:v>
                </c:pt>
                <c:pt idx="64">
                  <c:v>4213.5892215568865</c:v>
                </c:pt>
                <c:pt idx="65">
                  <c:v>4213.3273586598862</c:v>
                </c:pt>
                <c:pt idx="66">
                  <c:v>4217.0312620778968</c:v>
                </c:pt>
                <c:pt idx="67">
                  <c:v>4216.7507226756916</c:v>
                </c:pt>
                <c:pt idx="68">
                  <c:v>4217.5777903739063</c:v>
                </c:pt>
                <c:pt idx="69">
                  <c:v>4218.8235514669323</c:v>
                </c:pt>
                <c:pt idx="70">
                  <c:v>4219.50729017502</c:v>
                </c:pt>
                <c:pt idx="71">
                  <c:v>4221.033321066242</c:v>
                </c:pt>
                <c:pt idx="72">
                  <c:v>4212.3729962286625</c:v>
                </c:pt>
                <c:pt idx="73">
                  <c:v>4211.8590928039703</c:v>
                </c:pt>
                <c:pt idx="74">
                  <c:v>4211.6811846413329</c:v>
                </c:pt>
                <c:pt idx="75">
                  <c:v>4206.3728267537344</c:v>
                </c:pt>
                <c:pt idx="76">
                  <c:v>4206.561832212109</c:v>
                </c:pt>
                <c:pt idx="77">
                  <c:v>4205.3133886419755</c:v>
                </c:pt>
                <c:pt idx="78">
                  <c:v>4206.4555187049646</c:v>
                </c:pt>
                <c:pt idx="79">
                  <c:v>4205.7913694173321</c:v>
                </c:pt>
                <c:pt idx="80">
                  <c:v>4206.1016326530607</c:v>
                </c:pt>
                <c:pt idx="81">
                  <c:v>4209.03037044335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3-E104-4DD3-93BD-F04786D0E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7657760"/>
        <c:axId val="52765841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'Fall 2023 Data'!$B$1</c15:sqref>
                        </c15:formulaRef>
                      </c:ext>
                    </c:extLst>
                    <c:strCache>
                      <c:ptCount val="1"/>
                      <c:pt idx="0">
                        <c:v>BUDGET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'Fall 2023 Data'!$A$2:$A$83</c15:sqref>
                        </c15:formulaRef>
                      </c:ext>
                    </c:extLst>
                    <c:numCache>
                      <c:formatCode>m/d/yyyy</c:formatCode>
                      <c:ptCount val="82"/>
                      <c:pt idx="0">
                        <c:v>45123</c:v>
                      </c:pt>
                      <c:pt idx="1">
                        <c:v>45125</c:v>
                      </c:pt>
                      <c:pt idx="2">
                        <c:v>45126</c:v>
                      </c:pt>
                      <c:pt idx="3">
                        <c:v>45127</c:v>
                      </c:pt>
                      <c:pt idx="4">
                        <c:v>45128</c:v>
                      </c:pt>
                      <c:pt idx="5">
                        <c:v>45131</c:v>
                      </c:pt>
                      <c:pt idx="6">
                        <c:v>45132</c:v>
                      </c:pt>
                      <c:pt idx="7">
                        <c:v>45133</c:v>
                      </c:pt>
                      <c:pt idx="8">
                        <c:v>45134</c:v>
                      </c:pt>
                      <c:pt idx="9">
                        <c:v>45135</c:v>
                      </c:pt>
                      <c:pt idx="10">
                        <c:v>45138</c:v>
                      </c:pt>
                      <c:pt idx="11">
                        <c:v>45139</c:v>
                      </c:pt>
                      <c:pt idx="12">
                        <c:v>45140</c:v>
                      </c:pt>
                      <c:pt idx="13">
                        <c:v>45141</c:v>
                      </c:pt>
                      <c:pt idx="14">
                        <c:v>45142</c:v>
                      </c:pt>
                      <c:pt idx="15">
                        <c:v>45145</c:v>
                      </c:pt>
                      <c:pt idx="16">
                        <c:v>45146</c:v>
                      </c:pt>
                      <c:pt idx="17">
                        <c:v>45147</c:v>
                      </c:pt>
                      <c:pt idx="18">
                        <c:v>45148</c:v>
                      </c:pt>
                      <c:pt idx="19">
                        <c:v>45149</c:v>
                      </c:pt>
                      <c:pt idx="20">
                        <c:v>45152</c:v>
                      </c:pt>
                      <c:pt idx="21">
                        <c:v>45153</c:v>
                      </c:pt>
                      <c:pt idx="22">
                        <c:v>45154</c:v>
                      </c:pt>
                      <c:pt idx="23">
                        <c:v>45155</c:v>
                      </c:pt>
                      <c:pt idx="24">
                        <c:v>45156</c:v>
                      </c:pt>
                      <c:pt idx="25">
                        <c:v>45159</c:v>
                      </c:pt>
                      <c:pt idx="26">
                        <c:v>45160</c:v>
                      </c:pt>
                      <c:pt idx="27">
                        <c:v>45161</c:v>
                      </c:pt>
                      <c:pt idx="28">
                        <c:v>45162</c:v>
                      </c:pt>
                      <c:pt idx="29">
                        <c:v>45163</c:v>
                      </c:pt>
                      <c:pt idx="30">
                        <c:v>45166</c:v>
                      </c:pt>
                      <c:pt idx="31">
                        <c:v>45167</c:v>
                      </c:pt>
                      <c:pt idx="32">
                        <c:v>45168</c:v>
                      </c:pt>
                      <c:pt idx="33">
                        <c:v>45169</c:v>
                      </c:pt>
                      <c:pt idx="34">
                        <c:v>45170</c:v>
                      </c:pt>
                      <c:pt idx="35">
                        <c:v>45174</c:v>
                      </c:pt>
                      <c:pt idx="36">
                        <c:v>45175</c:v>
                      </c:pt>
                      <c:pt idx="37">
                        <c:v>45176</c:v>
                      </c:pt>
                      <c:pt idx="38">
                        <c:v>45177</c:v>
                      </c:pt>
                      <c:pt idx="39">
                        <c:v>45180</c:v>
                      </c:pt>
                      <c:pt idx="40">
                        <c:v>45181</c:v>
                      </c:pt>
                      <c:pt idx="41">
                        <c:v>45182</c:v>
                      </c:pt>
                      <c:pt idx="42">
                        <c:v>45183</c:v>
                      </c:pt>
                      <c:pt idx="43">
                        <c:v>45184</c:v>
                      </c:pt>
                      <c:pt idx="44">
                        <c:v>45187</c:v>
                      </c:pt>
                      <c:pt idx="45">
                        <c:v>45188</c:v>
                      </c:pt>
                      <c:pt idx="46">
                        <c:v>45189</c:v>
                      </c:pt>
                      <c:pt idx="47">
                        <c:v>45190</c:v>
                      </c:pt>
                      <c:pt idx="48">
                        <c:v>45191</c:v>
                      </c:pt>
                      <c:pt idx="49">
                        <c:v>45194</c:v>
                      </c:pt>
                      <c:pt idx="50">
                        <c:v>45195</c:v>
                      </c:pt>
                      <c:pt idx="51">
                        <c:v>45196</c:v>
                      </c:pt>
                      <c:pt idx="52">
                        <c:v>45197</c:v>
                      </c:pt>
                      <c:pt idx="53">
                        <c:v>45198</c:v>
                      </c:pt>
                      <c:pt idx="54">
                        <c:v>45201</c:v>
                      </c:pt>
                      <c:pt idx="55">
                        <c:v>45202</c:v>
                      </c:pt>
                      <c:pt idx="56">
                        <c:v>45203</c:v>
                      </c:pt>
                      <c:pt idx="57">
                        <c:v>45204</c:v>
                      </c:pt>
                      <c:pt idx="58">
                        <c:v>45205</c:v>
                      </c:pt>
                      <c:pt idx="59">
                        <c:v>45208</c:v>
                      </c:pt>
                      <c:pt idx="60">
                        <c:v>45209</c:v>
                      </c:pt>
                      <c:pt idx="61">
                        <c:v>45210</c:v>
                      </c:pt>
                      <c:pt idx="62">
                        <c:v>45211</c:v>
                      </c:pt>
                      <c:pt idx="63">
                        <c:v>45212</c:v>
                      </c:pt>
                      <c:pt idx="64">
                        <c:v>45215</c:v>
                      </c:pt>
                      <c:pt idx="65">
                        <c:v>45216</c:v>
                      </c:pt>
                      <c:pt idx="66">
                        <c:v>45217</c:v>
                      </c:pt>
                      <c:pt idx="67">
                        <c:v>45218</c:v>
                      </c:pt>
                      <c:pt idx="68">
                        <c:v>45219</c:v>
                      </c:pt>
                      <c:pt idx="69">
                        <c:v>45222</c:v>
                      </c:pt>
                      <c:pt idx="70">
                        <c:v>45223</c:v>
                      </c:pt>
                      <c:pt idx="71">
                        <c:v>45224</c:v>
                      </c:pt>
                      <c:pt idx="72">
                        <c:v>45225</c:v>
                      </c:pt>
                      <c:pt idx="73">
                        <c:v>45226</c:v>
                      </c:pt>
                      <c:pt idx="74">
                        <c:v>45229</c:v>
                      </c:pt>
                      <c:pt idx="75">
                        <c:v>45230</c:v>
                      </c:pt>
                      <c:pt idx="76">
                        <c:v>45231</c:v>
                      </c:pt>
                      <c:pt idx="77">
                        <c:v>45232</c:v>
                      </c:pt>
                      <c:pt idx="78">
                        <c:v>45233</c:v>
                      </c:pt>
                      <c:pt idx="79">
                        <c:v>45236</c:v>
                      </c:pt>
                      <c:pt idx="80">
                        <c:v>45237</c:v>
                      </c:pt>
                      <c:pt idx="81">
                        <c:v>45238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'Fall 2023 Data'!$B$2:$B$83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82"/>
                      <c:pt idx="0">
                        <c:v>42775690</c:v>
                      </c:pt>
                      <c:pt idx="1">
                        <c:v>42775690</c:v>
                      </c:pt>
                      <c:pt idx="2">
                        <c:v>42775690</c:v>
                      </c:pt>
                      <c:pt idx="3">
                        <c:v>42775690</c:v>
                      </c:pt>
                      <c:pt idx="4">
                        <c:v>42775690</c:v>
                      </c:pt>
                      <c:pt idx="5">
                        <c:v>42775690</c:v>
                      </c:pt>
                      <c:pt idx="6">
                        <c:v>42775690</c:v>
                      </c:pt>
                      <c:pt idx="7">
                        <c:v>42775690</c:v>
                      </c:pt>
                      <c:pt idx="8">
                        <c:v>42775690</c:v>
                      </c:pt>
                      <c:pt idx="9">
                        <c:v>42775690</c:v>
                      </c:pt>
                      <c:pt idx="10">
                        <c:v>42775690</c:v>
                      </c:pt>
                      <c:pt idx="11">
                        <c:v>42775690</c:v>
                      </c:pt>
                      <c:pt idx="12">
                        <c:v>42775690</c:v>
                      </c:pt>
                      <c:pt idx="13">
                        <c:v>42775690</c:v>
                      </c:pt>
                      <c:pt idx="14">
                        <c:v>42775690</c:v>
                      </c:pt>
                      <c:pt idx="15">
                        <c:v>42775690</c:v>
                      </c:pt>
                      <c:pt idx="16">
                        <c:v>42775690</c:v>
                      </c:pt>
                      <c:pt idx="17">
                        <c:v>42775690</c:v>
                      </c:pt>
                      <c:pt idx="18">
                        <c:v>42775690</c:v>
                      </c:pt>
                      <c:pt idx="19">
                        <c:v>42775690</c:v>
                      </c:pt>
                      <c:pt idx="20">
                        <c:v>42775690</c:v>
                      </c:pt>
                      <c:pt idx="21">
                        <c:v>42775690</c:v>
                      </c:pt>
                      <c:pt idx="22">
                        <c:v>42775690</c:v>
                      </c:pt>
                      <c:pt idx="23">
                        <c:v>42775690</c:v>
                      </c:pt>
                      <c:pt idx="24">
                        <c:v>42775690</c:v>
                      </c:pt>
                      <c:pt idx="25">
                        <c:v>42775690</c:v>
                      </c:pt>
                      <c:pt idx="26">
                        <c:v>42775690</c:v>
                      </c:pt>
                      <c:pt idx="27">
                        <c:v>42775690</c:v>
                      </c:pt>
                      <c:pt idx="28">
                        <c:v>42775690</c:v>
                      </c:pt>
                      <c:pt idx="29">
                        <c:v>42775690</c:v>
                      </c:pt>
                      <c:pt idx="30">
                        <c:v>42775690</c:v>
                      </c:pt>
                      <c:pt idx="31">
                        <c:v>42775690</c:v>
                      </c:pt>
                      <c:pt idx="32">
                        <c:v>42775690</c:v>
                      </c:pt>
                      <c:pt idx="33">
                        <c:v>42775690</c:v>
                      </c:pt>
                      <c:pt idx="34">
                        <c:v>42775690</c:v>
                      </c:pt>
                      <c:pt idx="35">
                        <c:v>42775690</c:v>
                      </c:pt>
                      <c:pt idx="36">
                        <c:v>42775690</c:v>
                      </c:pt>
                      <c:pt idx="37">
                        <c:v>42775690</c:v>
                      </c:pt>
                      <c:pt idx="38">
                        <c:v>42775690</c:v>
                      </c:pt>
                      <c:pt idx="39">
                        <c:v>42775690</c:v>
                      </c:pt>
                      <c:pt idx="40">
                        <c:v>42775690</c:v>
                      </c:pt>
                      <c:pt idx="41">
                        <c:v>42775690</c:v>
                      </c:pt>
                      <c:pt idx="42">
                        <c:v>42775690</c:v>
                      </c:pt>
                      <c:pt idx="43">
                        <c:v>42775690</c:v>
                      </c:pt>
                      <c:pt idx="44">
                        <c:v>42775690</c:v>
                      </c:pt>
                      <c:pt idx="45">
                        <c:v>42775690</c:v>
                      </c:pt>
                      <c:pt idx="46">
                        <c:v>42775690</c:v>
                      </c:pt>
                      <c:pt idx="47">
                        <c:v>42775690</c:v>
                      </c:pt>
                      <c:pt idx="48">
                        <c:v>42775690</c:v>
                      </c:pt>
                      <c:pt idx="49">
                        <c:v>42775690</c:v>
                      </c:pt>
                      <c:pt idx="50">
                        <c:v>42775690</c:v>
                      </c:pt>
                      <c:pt idx="51">
                        <c:v>42775690</c:v>
                      </c:pt>
                      <c:pt idx="52">
                        <c:v>42775690</c:v>
                      </c:pt>
                      <c:pt idx="53">
                        <c:v>42775690</c:v>
                      </c:pt>
                      <c:pt idx="54">
                        <c:v>42775690</c:v>
                      </c:pt>
                      <c:pt idx="55">
                        <c:v>42775690</c:v>
                      </c:pt>
                      <c:pt idx="56">
                        <c:v>42775690</c:v>
                      </c:pt>
                      <c:pt idx="57">
                        <c:v>42775690</c:v>
                      </c:pt>
                      <c:pt idx="58">
                        <c:v>42775690</c:v>
                      </c:pt>
                      <c:pt idx="59">
                        <c:v>42775690</c:v>
                      </c:pt>
                      <c:pt idx="60">
                        <c:v>42775690</c:v>
                      </c:pt>
                      <c:pt idx="61">
                        <c:v>42775690</c:v>
                      </c:pt>
                      <c:pt idx="62">
                        <c:v>42775690</c:v>
                      </c:pt>
                      <c:pt idx="63">
                        <c:v>42775690</c:v>
                      </c:pt>
                      <c:pt idx="64">
                        <c:v>42775690</c:v>
                      </c:pt>
                      <c:pt idx="65">
                        <c:v>42775690</c:v>
                      </c:pt>
                      <c:pt idx="66">
                        <c:v>42775690</c:v>
                      </c:pt>
                      <c:pt idx="67">
                        <c:v>42775690</c:v>
                      </c:pt>
                      <c:pt idx="68">
                        <c:v>42775690</c:v>
                      </c:pt>
                      <c:pt idx="69">
                        <c:v>42775690</c:v>
                      </c:pt>
                      <c:pt idx="70">
                        <c:v>42775690</c:v>
                      </c:pt>
                      <c:pt idx="71">
                        <c:v>42775690</c:v>
                      </c:pt>
                      <c:pt idx="72">
                        <c:v>42775690</c:v>
                      </c:pt>
                      <c:pt idx="73">
                        <c:v>42775690</c:v>
                      </c:pt>
                      <c:pt idx="74">
                        <c:v>42775690</c:v>
                      </c:pt>
                      <c:pt idx="75">
                        <c:v>42775690</c:v>
                      </c:pt>
                      <c:pt idx="76">
                        <c:v>42775690</c:v>
                      </c:pt>
                      <c:pt idx="77">
                        <c:v>42775690</c:v>
                      </c:pt>
                      <c:pt idx="78">
                        <c:v>42775690</c:v>
                      </c:pt>
                      <c:pt idx="79">
                        <c:v>42775690</c:v>
                      </c:pt>
                      <c:pt idx="80">
                        <c:v>42775690</c:v>
                      </c:pt>
                      <c:pt idx="81">
                        <c:v>42775690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E104-4DD3-93BD-F04786D0E94C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Data'!$E$1</c15:sqref>
                        </c15:formulaRef>
                      </c:ext>
                    </c:extLst>
                    <c:strCache>
                      <c:ptCount val="1"/>
                      <c:pt idx="0">
                        <c:v>BUDGET_BAL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Data'!$A$2:$A$83</c15:sqref>
                        </c15:formulaRef>
                      </c:ext>
                    </c:extLst>
                    <c:numCache>
                      <c:formatCode>m/d/yyyy</c:formatCode>
                      <c:ptCount val="82"/>
                      <c:pt idx="0">
                        <c:v>45123</c:v>
                      </c:pt>
                      <c:pt idx="1">
                        <c:v>45125</c:v>
                      </c:pt>
                      <c:pt idx="2">
                        <c:v>45126</c:v>
                      </c:pt>
                      <c:pt idx="3">
                        <c:v>45127</c:v>
                      </c:pt>
                      <c:pt idx="4">
                        <c:v>45128</c:v>
                      </c:pt>
                      <c:pt idx="5">
                        <c:v>45131</c:v>
                      </c:pt>
                      <c:pt idx="6">
                        <c:v>45132</c:v>
                      </c:pt>
                      <c:pt idx="7">
                        <c:v>45133</c:v>
                      </c:pt>
                      <c:pt idx="8">
                        <c:v>45134</c:v>
                      </c:pt>
                      <c:pt idx="9">
                        <c:v>45135</c:v>
                      </c:pt>
                      <c:pt idx="10">
                        <c:v>45138</c:v>
                      </c:pt>
                      <c:pt idx="11">
                        <c:v>45139</c:v>
                      </c:pt>
                      <c:pt idx="12">
                        <c:v>45140</c:v>
                      </c:pt>
                      <c:pt idx="13">
                        <c:v>45141</c:v>
                      </c:pt>
                      <c:pt idx="14">
                        <c:v>45142</c:v>
                      </c:pt>
                      <c:pt idx="15">
                        <c:v>45145</c:v>
                      </c:pt>
                      <c:pt idx="16">
                        <c:v>45146</c:v>
                      </c:pt>
                      <c:pt idx="17">
                        <c:v>45147</c:v>
                      </c:pt>
                      <c:pt idx="18">
                        <c:v>45148</c:v>
                      </c:pt>
                      <c:pt idx="19">
                        <c:v>45149</c:v>
                      </c:pt>
                      <c:pt idx="20">
                        <c:v>45152</c:v>
                      </c:pt>
                      <c:pt idx="21">
                        <c:v>45153</c:v>
                      </c:pt>
                      <c:pt idx="22">
                        <c:v>45154</c:v>
                      </c:pt>
                      <c:pt idx="23">
                        <c:v>45155</c:v>
                      </c:pt>
                      <c:pt idx="24">
                        <c:v>45156</c:v>
                      </c:pt>
                      <c:pt idx="25">
                        <c:v>45159</c:v>
                      </c:pt>
                      <c:pt idx="26">
                        <c:v>45160</c:v>
                      </c:pt>
                      <c:pt idx="27">
                        <c:v>45161</c:v>
                      </c:pt>
                      <c:pt idx="28">
                        <c:v>45162</c:v>
                      </c:pt>
                      <c:pt idx="29">
                        <c:v>45163</c:v>
                      </c:pt>
                      <c:pt idx="30">
                        <c:v>45166</c:v>
                      </c:pt>
                      <c:pt idx="31">
                        <c:v>45167</c:v>
                      </c:pt>
                      <c:pt idx="32">
                        <c:v>45168</c:v>
                      </c:pt>
                      <c:pt idx="33">
                        <c:v>45169</c:v>
                      </c:pt>
                      <c:pt idx="34">
                        <c:v>45170</c:v>
                      </c:pt>
                      <c:pt idx="35">
                        <c:v>45174</c:v>
                      </c:pt>
                      <c:pt idx="36">
                        <c:v>45175</c:v>
                      </c:pt>
                      <c:pt idx="37">
                        <c:v>45176</c:v>
                      </c:pt>
                      <c:pt idx="38">
                        <c:v>45177</c:v>
                      </c:pt>
                      <c:pt idx="39">
                        <c:v>45180</c:v>
                      </c:pt>
                      <c:pt idx="40">
                        <c:v>45181</c:v>
                      </c:pt>
                      <c:pt idx="41">
                        <c:v>45182</c:v>
                      </c:pt>
                      <c:pt idx="42">
                        <c:v>45183</c:v>
                      </c:pt>
                      <c:pt idx="43">
                        <c:v>45184</c:v>
                      </c:pt>
                      <c:pt idx="44">
                        <c:v>45187</c:v>
                      </c:pt>
                      <c:pt idx="45">
                        <c:v>45188</c:v>
                      </c:pt>
                      <c:pt idx="46">
                        <c:v>45189</c:v>
                      </c:pt>
                      <c:pt idx="47">
                        <c:v>45190</c:v>
                      </c:pt>
                      <c:pt idx="48">
                        <c:v>45191</c:v>
                      </c:pt>
                      <c:pt idx="49">
                        <c:v>45194</c:v>
                      </c:pt>
                      <c:pt idx="50">
                        <c:v>45195</c:v>
                      </c:pt>
                      <c:pt idx="51">
                        <c:v>45196</c:v>
                      </c:pt>
                      <c:pt idx="52">
                        <c:v>45197</c:v>
                      </c:pt>
                      <c:pt idx="53">
                        <c:v>45198</c:v>
                      </c:pt>
                      <c:pt idx="54">
                        <c:v>45201</c:v>
                      </c:pt>
                      <c:pt idx="55">
                        <c:v>45202</c:v>
                      </c:pt>
                      <c:pt idx="56">
                        <c:v>45203</c:v>
                      </c:pt>
                      <c:pt idx="57">
                        <c:v>45204</c:v>
                      </c:pt>
                      <c:pt idx="58">
                        <c:v>45205</c:v>
                      </c:pt>
                      <c:pt idx="59">
                        <c:v>45208</c:v>
                      </c:pt>
                      <c:pt idx="60">
                        <c:v>45209</c:v>
                      </c:pt>
                      <c:pt idx="61">
                        <c:v>45210</c:v>
                      </c:pt>
                      <c:pt idx="62">
                        <c:v>45211</c:v>
                      </c:pt>
                      <c:pt idx="63">
                        <c:v>45212</c:v>
                      </c:pt>
                      <c:pt idx="64">
                        <c:v>45215</c:v>
                      </c:pt>
                      <c:pt idx="65">
                        <c:v>45216</c:v>
                      </c:pt>
                      <c:pt idx="66">
                        <c:v>45217</c:v>
                      </c:pt>
                      <c:pt idx="67">
                        <c:v>45218</c:v>
                      </c:pt>
                      <c:pt idx="68">
                        <c:v>45219</c:v>
                      </c:pt>
                      <c:pt idx="69">
                        <c:v>45222</c:v>
                      </c:pt>
                      <c:pt idx="70">
                        <c:v>45223</c:v>
                      </c:pt>
                      <c:pt idx="71">
                        <c:v>45224</c:v>
                      </c:pt>
                      <c:pt idx="72">
                        <c:v>45225</c:v>
                      </c:pt>
                      <c:pt idx="73">
                        <c:v>45226</c:v>
                      </c:pt>
                      <c:pt idx="74">
                        <c:v>45229</c:v>
                      </c:pt>
                      <c:pt idx="75">
                        <c:v>45230</c:v>
                      </c:pt>
                      <c:pt idx="76">
                        <c:v>45231</c:v>
                      </c:pt>
                      <c:pt idx="77">
                        <c:v>45232</c:v>
                      </c:pt>
                      <c:pt idx="78">
                        <c:v>45233</c:v>
                      </c:pt>
                      <c:pt idx="79">
                        <c:v>45236</c:v>
                      </c:pt>
                      <c:pt idx="80">
                        <c:v>45237</c:v>
                      </c:pt>
                      <c:pt idx="81">
                        <c:v>45238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Data'!$E$2:$E$83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82"/>
                      <c:pt idx="0">
                        <c:v>42775690</c:v>
                      </c:pt>
                      <c:pt idx="1">
                        <c:v>42751388.799999997</c:v>
                      </c:pt>
                      <c:pt idx="2">
                        <c:v>42127260.649999999</c:v>
                      </c:pt>
                      <c:pt idx="3">
                        <c:v>41965360.549999997</c:v>
                      </c:pt>
                      <c:pt idx="4">
                        <c:v>41807158</c:v>
                      </c:pt>
                      <c:pt idx="5">
                        <c:v>41465408.049999997</c:v>
                      </c:pt>
                      <c:pt idx="6">
                        <c:v>41197947.740000002</c:v>
                      </c:pt>
                      <c:pt idx="7">
                        <c:v>40990405.689999998</c:v>
                      </c:pt>
                      <c:pt idx="8">
                        <c:v>40817344.390000001</c:v>
                      </c:pt>
                      <c:pt idx="9">
                        <c:v>40549782.789999999</c:v>
                      </c:pt>
                      <c:pt idx="10">
                        <c:v>40138564.189999998</c:v>
                      </c:pt>
                      <c:pt idx="11">
                        <c:v>39587943.659999996</c:v>
                      </c:pt>
                      <c:pt idx="12">
                        <c:v>39365845.359999999</c:v>
                      </c:pt>
                      <c:pt idx="13">
                        <c:v>39015716.149999999</c:v>
                      </c:pt>
                      <c:pt idx="14">
                        <c:v>38532955.170000002</c:v>
                      </c:pt>
                      <c:pt idx="15">
                        <c:v>37261089.380000003</c:v>
                      </c:pt>
                      <c:pt idx="16">
                        <c:v>36736468.82</c:v>
                      </c:pt>
                      <c:pt idx="17">
                        <c:v>35791679.25</c:v>
                      </c:pt>
                      <c:pt idx="18">
                        <c:v>35161664.899999999</c:v>
                      </c:pt>
                      <c:pt idx="19">
                        <c:v>34498535.289999999</c:v>
                      </c:pt>
                      <c:pt idx="20">
                        <c:v>33231728.489999998</c:v>
                      </c:pt>
                      <c:pt idx="21">
                        <c:v>32352819.670000002</c:v>
                      </c:pt>
                      <c:pt idx="22">
                        <c:v>30790143.18</c:v>
                      </c:pt>
                      <c:pt idx="23">
                        <c:v>29733243.149999999</c:v>
                      </c:pt>
                      <c:pt idx="24">
                        <c:v>28367430.649999999</c:v>
                      </c:pt>
                      <c:pt idx="25">
                        <c:v>25980575.419999998</c:v>
                      </c:pt>
                      <c:pt idx="26">
                        <c:v>24505455.640000001</c:v>
                      </c:pt>
                      <c:pt idx="27">
                        <c:v>22546875.099999998</c:v>
                      </c:pt>
                      <c:pt idx="28">
                        <c:v>20872463.300000001</c:v>
                      </c:pt>
                      <c:pt idx="29">
                        <c:v>18869259.829999998</c:v>
                      </c:pt>
                      <c:pt idx="30">
                        <c:v>12980281.029999997</c:v>
                      </c:pt>
                      <c:pt idx="31">
                        <c:v>9329119.0800000019</c:v>
                      </c:pt>
                      <c:pt idx="32">
                        <c:v>8488442.9400000051</c:v>
                      </c:pt>
                      <c:pt idx="33">
                        <c:v>7819484.2700000033</c:v>
                      </c:pt>
                      <c:pt idx="34">
                        <c:v>7373450.2100000009</c:v>
                      </c:pt>
                      <c:pt idx="35">
                        <c:v>6608640.8000000045</c:v>
                      </c:pt>
                      <c:pt idx="36">
                        <c:v>6292173.7699999958</c:v>
                      </c:pt>
                      <c:pt idx="37">
                        <c:v>5904292.7199999988</c:v>
                      </c:pt>
                      <c:pt idx="38">
                        <c:v>5663915.2700000033</c:v>
                      </c:pt>
                      <c:pt idx="39">
                        <c:v>5347791.3500000015</c:v>
                      </c:pt>
                      <c:pt idx="40">
                        <c:v>4819965.9399999976</c:v>
                      </c:pt>
                      <c:pt idx="41">
                        <c:v>4534056.1599999964</c:v>
                      </c:pt>
                      <c:pt idx="42">
                        <c:v>4251295.18</c:v>
                      </c:pt>
                      <c:pt idx="43">
                        <c:v>3993970.3000000045</c:v>
                      </c:pt>
                      <c:pt idx="44">
                        <c:v>3622276.9699999988</c:v>
                      </c:pt>
                      <c:pt idx="45">
                        <c:v>680062.25</c:v>
                      </c:pt>
                      <c:pt idx="46">
                        <c:v>1495410</c:v>
                      </c:pt>
                      <c:pt idx="47">
                        <c:v>1498518</c:v>
                      </c:pt>
                      <c:pt idx="48">
                        <c:v>1791306</c:v>
                      </c:pt>
                      <c:pt idx="49">
                        <c:v>1666188</c:v>
                      </c:pt>
                      <c:pt idx="50">
                        <c:v>1462622</c:v>
                      </c:pt>
                      <c:pt idx="51">
                        <c:v>1325725</c:v>
                      </c:pt>
                      <c:pt idx="52">
                        <c:v>1272082</c:v>
                      </c:pt>
                      <c:pt idx="53">
                        <c:v>1281515</c:v>
                      </c:pt>
                      <c:pt idx="54">
                        <c:v>1207255</c:v>
                      </c:pt>
                      <c:pt idx="55">
                        <c:v>1207255</c:v>
                      </c:pt>
                      <c:pt idx="56">
                        <c:v>1207255</c:v>
                      </c:pt>
                      <c:pt idx="57">
                        <c:v>1207255</c:v>
                      </c:pt>
                      <c:pt idx="58">
                        <c:v>903746</c:v>
                      </c:pt>
                      <c:pt idx="59">
                        <c:v>1240499</c:v>
                      </c:pt>
                      <c:pt idx="60">
                        <c:v>878657</c:v>
                      </c:pt>
                      <c:pt idx="61">
                        <c:v>543049</c:v>
                      </c:pt>
                      <c:pt idx="62">
                        <c:v>412686</c:v>
                      </c:pt>
                      <c:pt idx="63">
                        <c:v>643841</c:v>
                      </c:pt>
                      <c:pt idx="64">
                        <c:v>555526</c:v>
                      </c:pt>
                      <c:pt idx="65">
                        <c:v>520229.92000000179</c:v>
                      </c:pt>
                      <c:pt idx="66">
                        <c:v>440913.15999999642</c:v>
                      </c:pt>
                      <c:pt idx="67">
                        <c:v>414212.24000000209</c:v>
                      </c:pt>
                      <c:pt idx="68">
                        <c:v>363727.74000000209</c:v>
                      </c:pt>
                      <c:pt idx="69">
                        <c:v>355419.18999999762</c:v>
                      </c:pt>
                      <c:pt idx="70">
                        <c:v>344324.68999999762</c:v>
                      </c:pt>
                      <c:pt idx="71">
                        <c:v>337420.99000000209</c:v>
                      </c:pt>
                      <c:pt idx="72">
                        <c:v>331819.68999999762</c:v>
                      </c:pt>
                      <c:pt idx="73">
                        <c:v>341209.6400000006</c:v>
                      </c:pt>
                      <c:pt idx="74">
                        <c:v>326155.34000000358</c:v>
                      </c:pt>
                      <c:pt idx="75">
                        <c:v>261879.84000000358</c:v>
                      </c:pt>
                      <c:pt idx="76">
                        <c:v>255763</c:v>
                      </c:pt>
                      <c:pt idx="77">
                        <c:v>196891.93999999762</c:v>
                      </c:pt>
                      <c:pt idx="78">
                        <c:v>160089.1400000006</c:v>
                      </c:pt>
                      <c:pt idx="79">
                        <c:v>116348.1400000006</c:v>
                      </c:pt>
                      <c:pt idx="80">
                        <c:v>113201.1400000006</c:v>
                      </c:pt>
                      <c:pt idx="81">
                        <c:v>54031.740000002086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E104-4DD3-93BD-F04786D0E94C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Data'!$F$1</c15:sqref>
                        </c15:formulaRef>
                      </c:ext>
                    </c:extLst>
                    <c:strCache>
                      <c:ptCount val="1"/>
                      <c:pt idx="0">
                        <c:v>%_OF_BUDGET_(FED)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Data'!$A$2:$A$83</c15:sqref>
                        </c15:formulaRef>
                      </c:ext>
                    </c:extLst>
                    <c:numCache>
                      <c:formatCode>m/d/yyyy</c:formatCode>
                      <c:ptCount val="82"/>
                      <c:pt idx="0">
                        <c:v>45123</c:v>
                      </c:pt>
                      <c:pt idx="1">
                        <c:v>45125</c:v>
                      </c:pt>
                      <c:pt idx="2">
                        <c:v>45126</c:v>
                      </c:pt>
                      <c:pt idx="3">
                        <c:v>45127</c:v>
                      </c:pt>
                      <c:pt idx="4">
                        <c:v>45128</c:v>
                      </c:pt>
                      <c:pt idx="5">
                        <c:v>45131</c:v>
                      </c:pt>
                      <c:pt idx="6">
                        <c:v>45132</c:v>
                      </c:pt>
                      <c:pt idx="7">
                        <c:v>45133</c:v>
                      </c:pt>
                      <c:pt idx="8">
                        <c:v>45134</c:v>
                      </c:pt>
                      <c:pt idx="9">
                        <c:v>45135</c:v>
                      </c:pt>
                      <c:pt idx="10">
                        <c:v>45138</c:v>
                      </c:pt>
                      <c:pt idx="11">
                        <c:v>45139</c:v>
                      </c:pt>
                      <c:pt idx="12">
                        <c:v>45140</c:v>
                      </c:pt>
                      <c:pt idx="13">
                        <c:v>45141</c:v>
                      </c:pt>
                      <c:pt idx="14">
                        <c:v>45142</c:v>
                      </c:pt>
                      <c:pt idx="15">
                        <c:v>45145</c:v>
                      </c:pt>
                      <c:pt idx="16">
                        <c:v>45146</c:v>
                      </c:pt>
                      <c:pt idx="17">
                        <c:v>45147</c:v>
                      </c:pt>
                      <c:pt idx="18">
                        <c:v>45148</c:v>
                      </c:pt>
                      <c:pt idx="19">
                        <c:v>45149</c:v>
                      </c:pt>
                      <c:pt idx="20">
                        <c:v>45152</c:v>
                      </c:pt>
                      <c:pt idx="21">
                        <c:v>45153</c:v>
                      </c:pt>
                      <c:pt idx="22">
                        <c:v>45154</c:v>
                      </c:pt>
                      <c:pt idx="23">
                        <c:v>45155</c:v>
                      </c:pt>
                      <c:pt idx="24">
                        <c:v>45156</c:v>
                      </c:pt>
                      <c:pt idx="25">
                        <c:v>45159</c:v>
                      </c:pt>
                      <c:pt idx="26">
                        <c:v>45160</c:v>
                      </c:pt>
                      <c:pt idx="27">
                        <c:v>45161</c:v>
                      </c:pt>
                      <c:pt idx="28">
                        <c:v>45162</c:v>
                      </c:pt>
                      <c:pt idx="29">
                        <c:v>45163</c:v>
                      </c:pt>
                      <c:pt idx="30">
                        <c:v>45166</c:v>
                      </c:pt>
                      <c:pt idx="31">
                        <c:v>45167</c:v>
                      </c:pt>
                      <c:pt idx="32">
                        <c:v>45168</c:v>
                      </c:pt>
                      <c:pt idx="33">
                        <c:v>45169</c:v>
                      </c:pt>
                      <c:pt idx="34">
                        <c:v>45170</c:v>
                      </c:pt>
                      <c:pt idx="35">
                        <c:v>45174</c:v>
                      </c:pt>
                      <c:pt idx="36">
                        <c:v>45175</c:v>
                      </c:pt>
                      <c:pt idx="37">
                        <c:v>45176</c:v>
                      </c:pt>
                      <c:pt idx="38">
                        <c:v>45177</c:v>
                      </c:pt>
                      <c:pt idx="39">
                        <c:v>45180</c:v>
                      </c:pt>
                      <c:pt idx="40">
                        <c:v>45181</c:v>
                      </c:pt>
                      <c:pt idx="41">
                        <c:v>45182</c:v>
                      </c:pt>
                      <c:pt idx="42">
                        <c:v>45183</c:v>
                      </c:pt>
                      <c:pt idx="43">
                        <c:v>45184</c:v>
                      </c:pt>
                      <c:pt idx="44">
                        <c:v>45187</c:v>
                      </c:pt>
                      <c:pt idx="45">
                        <c:v>45188</c:v>
                      </c:pt>
                      <c:pt idx="46">
                        <c:v>45189</c:v>
                      </c:pt>
                      <c:pt idx="47">
                        <c:v>45190</c:v>
                      </c:pt>
                      <c:pt idx="48">
                        <c:v>45191</c:v>
                      </c:pt>
                      <c:pt idx="49">
                        <c:v>45194</c:v>
                      </c:pt>
                      <c:pt idx="50">
                        <c:v>45195</c:v>
                      </c:pt>
                      <c:pt idx="51">
                        <c:v>45196</c:v>
                      </c:pt>
                      <c:pt idx="52">
                        <c:v>45197</c:v>
                      </c:pt>
                      <c:pt idx="53">
                        <c:v>45198</c:v>
                      </c:pt>
                      <c:pt idx="54">
                        <c:v>45201</c:v>
                      </c:pt>
                      <c:pt idx="55">
                        <c:v>45202</c:v>
                      </c:pt>
                      <c:pt idx="56">
                        <c:v>45203</c:v>
                      </c:pt>
                      <c:pt idx="57">
                        <c:v>45204</c:v>
                      </c:pt>
                      <c:pt idx="58">
                        <c:v>45205</c:v>
                      </c:pt>
                      <c:pt idx="59">
                        <c:v>45208</c:v>
                      </c:pt>
                      <c:pt idx="60">
                        <c:v>45209</c:v>
                      </c:pt>
                      <c:pt idx="61">
                        <c:v>45210</c:v>
                      </c:pt>
                      <c:pt idx="62">
                        <c:v>45211</c:v>
                      </c:pt>
                      <c:pt idx="63">
                        <c:v>45212</c:v>
                      </c:pt>
                      <c:pt idx="64">
                        <c:v>45215</c:v>
                      </c:pt>
                      <c:pt idx="65">
                        <c:v>45216</c:v>
                      </c:pt>
                      <c:pt idx="66">
                        <c:v>45217</c:v>
                      </c:pt>
                      <c:pt idx="67">
                        <c:v>45218</c:v>
                      </c:pt>
                      <c:pt idx="68">
                        <c:v>45219</c:v>
                      </c:pt>
                      <c:pt idx="69">
                        <c:v>45222</c:v>
                      </c:pt>
                      <c:pt idx="70">
                        <c:v>45223</c:v>
                      </c:pt>
                      <c:pt idx="71">
                        <c:v>45224</c:v>
                      </c:pt>
                      <c:pt idx="72">
                        <c:v>45225</c:v>
                      </c:pt>
                      <c:pt idx="73">
                        <c:v>45226</c:v>
                      </c:pt>
                      <c:pt idx="74">
                        <c:v>45229</c:v>
                      </c:pt>
                      <c:pt idx="75">
                        <c:v>45230</c:v>
                      </c:pt>
                      <c:pt idx="76">
                        <c:v>45231</c:v>
                      </c:pt>
                      <c:pt idx="77">
                        <c:v>45232</c:v>
                      </c:pt>
                      <c:pt idx="78">
                        <c:v>45233</c:v>
                      </c:pt>
                      <c:pt idx="79">
                        <c:v>45236</c:v>
                      </c:pt>
                      <c:pt idx="80">
                        <c:v>45237</c:v>
                      </c:pt>
                      <c:pt idx="81">
                        <c:v>45238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Data'!$F$2:$F$83</c15:sqref>
                        </c15:formulaRef>
                      </c:ext>
                    </c:extLst>
                    <c:numCache>
                      <c:formatCode>0.0%</c:formatCode>
                      <c:ptCount val="82"/>
                      <c:pt idx="0">
                        <c:v>0</c:v>
                      </c:pt>
                      <c:pt idx="1">
                        <c:v>5.6810772660826746E-4</c:v>
                      </c:pt>
                      <c:pt idx="2">
                        <c:v>1.2213075931679886E-2</c:v>
                      </c:pt>
                      <c:pt idx="3">
                        <c:v>1.8311802802012077E-2</c:v>
                      </c:pt>
                      <c:pt idx="4">
                        <c:v>2.1958266482668076E-2</c:v>
                      </c:pt>
                      <c:pt idx="5">
                        <c:v>2.6300859202972527E-2</c:v>
                      </c:pt>
                      <c:pt idx="6">
                        <c:v>3.5919461731651788E-2</c:v>
                      </c:pt>
                      <c:pt idx="7">
                        <c:v>4.0806983125228374E-2</c:v>
                      </c:pt>
                      <c:pt idx="8">
                        <c:v>4.4988214333889179E-2</c:v>
                      </c:pt>
                      <c:pt idx="9">
                        <c:v>5.0810063145679235E-2</c:v>
                      </c:pt>
                      <c:pt idx="10">
                        <c:v>5.4675331011609624E-2</c:v>
                      </c:pt>
                      <c:pt idx="11">
                        <c:v>7.1512614758522886E-2</c:v>
                      </c:pt>
                      <c:pt idx="12">
                        <c:v>7.8269511023667873E-2</c:v>
                      </c:pt>
                      <c:pt idx="13">
                        <c:v>8.6020828652910095E-2</c:v>
                      </c:pt>
                      <c:pt idx="14">
                        <c:v>9.7784219260986793E-2</c:v>
                      </c:pt>
                      <c:pt idx="15">
                        <c:v>0.11304697200676367</c:v>
                      </c:pt>
                      <c:pt idx="16">
                        <c:v>0.13995049594758144</c:v>
                      </c:pt>
                      <c:pt idx="17">
                        <c:v>0.15952972120379591</c:v>
                      </c:pt>
                      <c:pt idx="18">
                        <c:v>0.17566310093419882</c:v>
                      </c:pt>
                      <c:pt idx="19">
                        <c:v>0.1918840140275937</c:v>
                      </c:pt>
                      <c:pt idx="20">
                        <c:v>0.20735753882637548</c:v>
                      </c:pt>
                      <c:pt idx="21">
                        <c:v>0.23438191248346898</c:v>
                      </c:pt>
                      <c:pt idx="22">
                        <c:v>0.27422889379458287</c:v>
                      </c:pt>
                      <c:pt idx="23">
                        <c:v>0.30110017161616798</c:v>
                      </c:pt>
                      <c:pt idx="24">
                        <c:v>0.33056689442063941</c:v>
                      </c:pt>
                      <c:pt idx="25">
                        <c:v>0.36234786978304734</c:v>
                      </c:pt>
                      <c:pt idx="26">
                        <c:v>0.42126363385371457</c:v>
                      </c:pt>
                      <c:pt idx="27">
                        <c:v>0.46305641148044607</c:v>
                      </c:pt>
                      <c:pt idx="28">
                        <c:v>0.50442674963279377</c:v>
                      </c:pt>
                      <c:pt idx="29">
                        <c:v>0.54749608948447115</c:v>
                      </c:pt>
                      <c:pt idx="30">
                        <c:v>0.61198047372234088</c:v>
                      </c:pt>
                      <c:pt idx="31">
                        <c:v>0.76557821580435059</c:v>
                      </c:pt>
                      <c:pt idx="32">
                        <c:v>0.799483729192913</c:v>
                      </c:pt>
                      <c:pt idx="33">
                        <c:v>0.81492852786243775</c:v>
                      </c:pt>
                      <c:pt idx="34">
                        <c:v>0.82531621325103122</c:v>
                      </c:pt>
                      <c:pt idx="35">
                        <c:v>0.84416903152234357</c:v>
                      </c:pt>
                      <c:pt idx="36">
                        <c:v>0.85132121843037489</c:v>
                      </c:pt>
                      <c:pt idx="37">
                        <c:v>0.86085706227064951</c:v>
                      </c:pt>
                      <c:pt idx="38">
                        <c:v>0.86688803687328009</c:v>
                      </c:pt>
                      <c:pt idx="39">
                        <c:v>0.87154245366936223</c:v>
                      </c:pt>
                      <c:pt idx="40">
                        <c:v>0.88668624305066734</c:v>
                      </c:pt>
                      <c:pt idx="41">
                        <c:v>0.89315897978501346</c:v>
                      </c:pt>
                      <c:pt idx="42">
                        <c:v>0.89908572719691959</c:v>
                      </c:pt>
                      <c:pt idx="43">
                        <c:v>0.90614133798893715</c:v>
                      </c:pt>
                      <c:pt idx="44">
                        <c:v>0.91531926264661079</c:v>
                      </c:pt>
                      <c:pt idx="45">
                        <c:v>0.98431623195324258</c:v>
                      </c:pt>
                      <c:pt idx="46">
                        <c:v>0.96504065743883971</c:v>
                      </c:pt>
                      <c:pt idx="47">
                        <c:v>0.96496799934729283</c:v>
                      </c:pt>
                      <c:pt idx="48">
                        <c:v>0.95812327048377244</c:v>
                      </c:pt>
                      <c:pt idx="49">
                        <c:v>0.96104824960158441</c:v>
                      </c:pt>
                      <c:pt idx="50">
                        <c:v>0.96580716757578899</c:v>
                      </c:pt>
                      <c:pt idx="51">
                        <c:v>0.96900751337967894</c:v>
                      </c:pt>
                      <c:pt idx="52">
                        <c:v>0.97026156679179221</c:v>
                      </c:pt>
                      <c:pt idx="53">
                        <c:v>0.97004104434083938</c:v>
                      </c:pt>
                      <c:pt idx="54">
                        <c:v>0.97177707712020545</c:v>
                      </c:pt>
                      <c:pt idx="55">
                        <c:v>0.97177707712020545</c:v>
                      </c:pt>
                      <c:pt idx="56">
                        <c:v>0.97177707712020545</c:v>
                      </c:pt>
                      <c:pt idx="57">
                        <c:v>0.97177707712020545</c:v>
                      </c:pt>
                      <c:pt idx="58">
                        <c:v>0.97887243899513954</c:v>
                      </c:pt>
                      <c:pt idx="59">
                        <c:v>0.9709999067227203</c:v>
                      </c:pt>
                      <c:pt idx="60">
                        <c:v>0.97945896372448926</c:v>
                      </c:pt>
                      <c:pt idx="61">
                        <c:v>0.98730472845674733</c:v>
                      </c:pt>
                      <c:pt idx="62">
                        <c:v>0.99035232394848571</c:v>
                      </c:pt>
                      <c:pt idx="63">
                        <c:v>0.98494843683409894</c:v>
                      </c:pt>
                      <c:pt idx="64">
                        <c:v>0.98701304409116486</c:v>
                      </c:pt>
                      <c:pt idx="65">
                        <c:v>0.98783818753128227</c:v>
                      </c:pt>
                      <c:pt idx="66">
                        <c:v>0.98969243605421686</c:v>
                      </c:pt>
                      <c:pt idx="67">
                        <c:v>0.99031664386945006</c:v>
                      </c:pt>
                      <c:pt idx="68">
                        <c:v>0.9914968586129177</c:v>
                      </c:pt>
                      <c:pt idx="69">
                        <c:v>0.99169109393676647</c:v>
                      </c:pt>
                      <c:pt idx="70">
                        <c:v>0.99195045854315855</c:v>
                      </c:pt>
                      <c:pt idx="71">
                        <c:v>0.99211185161478399</c:v>
                      </c:pt>
                      <c:pt idx="72">
                        <c:v>0.9922427974861423</c:v>
                      </c:pt>
                      <c:pt idx="73">
                        <c:v>0.99202328144794394</c:v>
                      </c:pt>
                      <c:pt idx="74">
                        <c:v>0.99237521732554157</c:v>
                      </c:pt>
                      <c:pt idx="75">
                        <c:v>0.99387783481692515</c:v>
                      </c:pt>
                      <c:pt idx="76">
                        <c:v>0.9940208328609077</c:v>
                      </c:pt>
                      <c:pt idx="77">
                        <c:v>0.9953971066276196</c:v>
                      </c:pt>
                      <c:pt idx="78">
                        <c:v>0.99625747381281282</c:v>
                      </c:pt>
                      <c:pt idx="79">
                        <c:v>0.99728004060250108</c:v>
                      </c:pt>
                      <c:pt idx="80">
                        <c:v>0.99735361042685688</c:v>
                      </c:pt>
                      <c:pt idx="81">
                        <c:v>0.99873685871577988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E104-4DD3-93BD-F04786D0E94C}"/>
                  </c:ext>
                </c:extLst>
              </c15:ser>
            </c15:filteredLineSeries>
            <c15:filteredLineSeries>
              <c15:ser>
                <c:idx val="4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Data'!$H$1</c15:sqref>
                        </c15:formulaRef>
                      </c:ext>
                    </c:extLst>
                    <c:strCache>
                      <c:ptCount val="1"/>
                      <c:pt idx="0">
                        <c:v>#_NOT_FINALIZED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Data'!$A$2:$A$83</c15:sqref>
                        </c15:formulaRef>
                      </c:ext>
                    </c:extLst>
                    <c:numCache>
                      <c:formatCode>m/d/yyyy</c:formatCode>
                      <c:ptCount val="82"/>
                      <c:pt idx="0">
                        <c:v>45123</c:v>
                      </c:pt>
                      <c:pt idx="1">
                        <c:v>45125</c:v>
                      </c:pt>
                      <c:pt idx="2">
                        <c:v>45126</c:v>
                      </c:pt>
                      <c:pt idx="3">
                        <c:v>45127</c:v>
                      </c:pt>
                      <c:pt idx="4">
                        <c:v>45128</c:v>
                      </c:pt>
                      <c:pt idx="5">
                        <c:v>45131</c:v>
                      </c:pt>
                      <c:pt idx="6">
                        <c:v>45132</c:v>
                      </c:pt>
                      <c:pt idx="7">
                        <c:v>45133</c:v>
                      </c:pt>
                      <c:pt idx="8">
                        <c:v>45134</c:v>
                      </c:pt>
                      <c:pt idx="9">
                        <c:v>45135</c:v>
                      </c:pt>
                      <c:pt idx="10">
                        <c:v>45138</c:v>
                      </c:pt>
                      <c:pt idx="11">
                        <c:v>45139</c:v>
                      </c:pt>
                      <c:pt idx="12">
                        <c:v>45140</c:v>
                      </c:pt>
                      <c:pt idx="13">
                        <c:v>45141</c:v>
                      </c:pt>
                      <c:pt idx="14">
                        <c:v>45142</c:v>
                      </c:pt>
                      <c:pt idx="15">
                        <c:v>45145</c:v>
                      </c:pt>
                      <c:pt idx="16">
                        <c:v>45146</c:v>
                      </c:pt>
                      <c:pt idx="17">
                        <c:v>45147</c:v>
                      </c:pt>
                      <c:pt idx="18">
                        <c:v>45148</c:v>
                      </c:pt>
                      <c:pt idx="19">
                        <c:v>45149</c:v>
                      </c:pt>
                      <c:pt idx="20">
                        <c:v>45152</c:v>
                      </c:pt>
                      <c:pt idx="21">
                        <c:v>45153</c:v>
                      </c:pt>
                      <c:pt idx="22">
                        <c:v>45154</c:v>
                      </c:pt>
                      <c:pt idx="23">
                        <c:v>45155</c:v>
                      </c:pt>
                      <c:pt idx="24">
                        <c:v>45156</c:v>
                      </c:pt>
                      <c:pt idx="25">
                        <c:v>45159</c:v>
                      </c:pt>
                      <c:pt idx="26">
                        <c:v>45160</c:v>
                      </c:pt>
                      <c:pt idx="27">
                        <c:v>45161</c:v>
                      </c:pt>
                      <c:pt idx="28">
                        <c:v>45162</c:v>
                      </c:pt>
                      <c:pt idx="29">
                        <c:v>45163</c:v>
                      </c:pt>
                      <c:pt idx="30">
                        <c:v>45166</c:v>
                      </c:pt>
                      <c:pt idx="31">
                        <c:v>45167</c:v>
                      </c:pt>
                      <c:pt idx="32">
                        <c:v>45168</c:v>
                      </c:pt>
                      <c:pt idx="33">
                        <c:v>45169</c:v>
                      </c:pt>
                      <c:pt idx="34">
                        <c:v>45170</c:v>
                      </c:pt>
                      <c:pt idx="35">
                        <c:v>45174</c:v>
                      </c:pt>
                      <c:pt idx="36">
                        <c:v>45175</c:v>
                      </c:pt>
                      <c:pt idx="37">
                        <c:v>45176</c:v>
                      </c:pt>
                      <c:pt idx="38">
                        <c:v>45177</c:v>
                      </c:pt>
                      <c:pt idx="39">
                        <c:v>45180</c:v>
                      </c:pt>
                      <c:pt idx="40">
                        <c:v>45181</c:v>
                      </c:pt>
                      <c:pt idx="41">
                        <c:v>45182</c:v>
                      </c:pt>
                      <c:pt idx="42">
                        <c:v>45183</c:v>
                      </c:pt>
                      <c:pt idx="43">
                        <c:v>45184</c:v>
                      </c:pt>
                      <c:pt idx="44">
                        <c:v>45187</c:v>
                      </c:pt>
                      <c:pt idx="45">
                        <c:v>45188</c:v>
                      </c:pt>
                      <c:pt idx="46">
                        <c:v>45189</c:v>
                      </c:pt>
                      <c:pt idx="47">
                        <c:v>45190</c:v>
                      </c:pt>
                      <c:pt idx="48">
                        <c:v>45191</c:v>
                      </c:pt>
                      <c:pt idx="49">
                        <c:v>45194</c:v>
                      </c:pt>
                      <c:pt idx="50">
                        <c:v>45195</c:v>
                      </c:pt>
                      <c:pt idx="51">
                        <c:v>45196</c:v>
                      </c:pt>
                      <c:pt idx="52">
                        <c:v>45197</c:v>
                      </c:pt>
                      <c:pt idx="53">
                        <c:v>45198</c:v>
                      </c:pt>
                      <c:pt idx="54">
                        <c:v>45201</c:v>
                      </c:pt>
                      <c:pt idx="55">
                        <c:v>45202</c:v>
                      </c:pt>
                      <c:pt idx="56">
                        <c:v>45203</c:v>
                      </c:pt>
                      <c:pt idx="57">
                        <c:v>45204</c:v>
                      </c:pt>
                      <c:pt idx="58">
                        <c:v>45205</c:v>
                      </c:pt>
                      <c:pt idx="59">
                        <c:v>45208</c:v>
                      </c:pt>
                      <c:pt idx="60">
                        <c:v>45209</c:v>
                      </c:pt>
                      <c:pt idx="61">
                        <c:v>45210</c:v>
                      </c:pt>
                      <c:pt idx="62">
                        <c:v>45211</c:v>
                      </c:pt>
                      <c:pt idx="63">
                        <c:v>45212</c:v>
                      </c:pt>
                      <c:pt idx="64">
                        <c:v>45215</c:v>
                      </c:pt>
                      <c:pt idx="65">
                        <c:v>45216</c:v>
                      </c:pt>
                      <c:pt idx="66">
                        <c:v>45217</c:v>
                      </c:pt>
                      <c:pt idx="67">
                        <c:v>45218</c:v>
                      </c:pt>
                      <c:pt idx="68">
                        <c:v>45219</c:v>
                      </c:pt>
                      <c:pt idx="69">
                        <c:v>45222</c:v>
                      </c:pt>
                      <c:pt idx="70">
                        <c:v>45223</c:v>
                      </c:pt>
                      <c:pt idx="71">
                        <c:v>45224</c:v>
                      </c:pt>
                      <c:pt idx="72">
                        <c:v>45225</c:v>
                      </c:pt>
                      <c:pt idx="73">
                        <c:v>45226</c:v>
                      </c:pt>
                      <c:pt idx="74">
                        <c:v>45229</c:v>
                      </c:pt>
                      <c:pt idx="75">
                        <c:v>45230</c:v>
                      </c:pt>
                      <c:pt idx="76">
                        <c:v>45231</c:v>
                      </c:pt>
                      <c:pt idx="77">
                        <c:v>45232</c:v>
                      </c:pt>
                      <c:pt idx="78">
                        <c:v>45233</c:v>
                      </c:pt>
                      <c:pt idx="79">
                        <c:v>45236</c:v>
                      </c:pt>
                      <c:pt idx="80">
                        <c:v>45237</c:v>
                      </c:pt>
                      <c:pt idx="81">
                        <c:v>45238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Data'!$H$2:$H$83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82"/>
                      <c:pt idx="0">
                        <c:v>7494</c:v>
                      </c:pt>
                      <c:pt idx="1">
                        <c:v>7739</c:v>
                      </c:pt>
                      <c:pt idx="2">
                        <c:v>7723</c:v>
                      </c:pt>
                      <c:pt idx="3">
                        <c:v>7696</c:v>
                      </c:pt>
                      <c:pt idx="4">
                        <c:v>7691</c:v>
                      </c:pt>
                      <c:pt idx="5">
                        <c:v>7638</c:v>
                      </c:pt>
                      <c:pt idx="6">
                        <c:v>7611</c:v>
                      </c:pt>
                      <c:pt idx="7">
                        <c:v>7606</c:v>
                      </c:pt>
                      <c:pt idx="8">
                        <c:v>7594</c:v>
                      </c:pt>
                      <c:pt idx="9">
                        <c:v>7600</c:v>
                      </c:pt>
                      <c:pt idx="10">
                        <c:v>7556</c:v>
                      </c:pt>
                      <c:pt idx="11">
                        <c:v>7488</c:v>
                      </c:pt>
                      <c:pt idx="12">
                        <c:v>7515</c:v>
                      </c:pt>
                      <c:pt idx="13">
                        <c:v>7461</c:v>
                      </c:pt>
                      <c:pt idx="14">
                        <c:v>7405</c:v>
                      </c:pt>
                      <c:pt idx="15">
                        <c:v>7207</c:v>
                      </c:pt>
                      <c:pt idx="16">
                        <c:v>7214</c:v>
                      </c:pt>
                      <c:pt idx="17">
                        <c:v>7157</c:v>
                      </c:pt>
                      <c:pt idx="18">
                        <c:v>7098</c:v>
                      </c:pt>
                      <c:pt idx="19">
                        <c:v>7053</c:v>
                      </c:pt>
                      <c:pt idx="20">
                        <c:v>6878</c:v>
                      </c:pt>
                      <c:pt idx="21">
                        <c:v>6733</c:v>
                      </c:pt>
                      <c:pt idx="22">
                        <c:v>6508</c:v>
                      </c:pt>
                      <c:pt idx="23">
                        <c:v>6333</c:v>
                      </c:pt>
                      <c:pt idx="24">
                        <c:v>6098</c:v>
                      </c:pt>
                      <c:pt idx="25">
                        <c:v>5646</c:v>
                      </c:pt>
                      <c:pt idx="26">
                        <c:v>5363</c:v>
                      </c:pt>
                      <c:pt idx="27">
                        <c:v>5026</c:v>
                      </c:pt>
                      <c:pt idx="28">
                        <c:v>4712</c:v>
                      </c:pt>
                      <c:pt idx="29">
                        <c:v>4332</c:v>
                      </c:pt>
                      <c:pt idx="30">
                        <c:v>3043</c:v>
                      </c:pt>
                      <c:pt idx="31">
                        <c:v>2249</c:v>
                      </c:pt>
                      <c:pt idx="32">
                        <c:v>2112</c:v>
                      </c:pt>
                      <c:pt idx="33">
                        <c:v>1977</c:v>
                      </c:pt>
                      <c:pt idx="34">
                        <c:v>1896</c:v>
                      </c:pt>
                      <c:pt idx="35">
                        <c:v>1706</c:v>
                      </c:pt>
                      <c:pt idx="36">
                        <c:v>1629</c:v>
                      </c:pt>
                      <c:pt idx="37">
                        <c:v>1576</c:v>
                      </c:pt>
                      <c:pt idx="38">
                        <c:v>1547</c:v>
                      </c:pt>
                      <c:pt idx="39">
                        <c:v>1496</c:v>
                      </c:pt>
                      <c:pt idx="40">
                        <c:v>1337</c:v>
                      </c:pt>
                      <c:pt idx="41">
                        <c:v>1263</c:v>
                      </c:pt>
                      <c:pt idx="42">
                        <c:v>713</c:v>
                      </c:pt>
                      <c:pt idx="43">
                        <c:v>496</c:v>
                      </c:pt>
                      <c:pt idx="44">
                        <c:v>424</c:v>
                      </c:pt>
                      <c:pt idx="45">
                        <c:v>0</c:v>
                      </c:pt>
                      <c:pt idx="46">
                        <c:v>0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0</c:v>
                      </c:pt>
                      <c:pt idx="51">
                        <c:v>0</c:v>
                      </c:pt>
                      <c:pt idx="52">
                        <c:v>0</c:v>
                      </c:pt>
                      <c:pt idx="53">
                        <c:v>0</c:v>
                      </c:pt>
                      <c:pt idx="54">
                        <c:v>10</c:v>
                      </c:pt>
                      <c:pt idx="55">
                        <c:v>10</c:v>
                      </c:pt>
                      <c:pt idx="56">
                        <c:v>10</c:v>
                      </c:pt>
                      <c:pt idx="57">
                        <c:v>10</c:v>
                      </c:pt>
                      <c:pt idx="58">
                        <c:v>21</c:v>
                      </c:pt>
                      <c:pt idx="59">
                        <c:v>21</c:v>
                      </c:pt>
                      <c:pt idx="60">
                        <c:v>44</c:v>
                      </c:pt>
                      <c:pt idx="61">
                        <c:v>36</c:v>
                      </c:pt>
                      <c:pt idx="62">
                        <c:v>37</c:v>
                      </c:pt>
                      <c:pt idx="63">
                        <c:v>38</c:v>
                      </c:pt>
                      <c:pt idx="64">
                        <c:v>38</c:v>
                      </c:pt>
                      <c:pt idx="65">
                        <c:v>38</c:v>
                      </c:pt>
                      <c:pt idx="66">
                        <c:v>39</c:v>
                      </c:pt>
                      <c:pt idx="67">
                        <c:v>43</c:v>
                      </c:pt>
                      <c:pt idx="68">
                        <c:v>42</c:v>
                      </c:pt>
                      <c:pt idx="69">
                        <c:v>41</c:v>
                      </c:pt>
                      <c:pt idx="70">
                        <c:v>42</c:v>
                      </c:pt>
                      <c:pt idx="71">
                        <c:v>42</c:v>
                      </c:pt>
                      <c:pt idx="72">
                        <c:v>21</c:v>
                      </c:pt>
                      <c:pt idx="73">
                        <c:v>21</c:v>
                      </c:pt>
                      <c:pt idx="74">
                        <c:v>22</c:v>
                      </c:pt>
                      <c:pt idx="75">
                        <c:v>12</c:v>
                      </c:pt>
                      <c:pt idx="76">
                        <c:v>12</c:v>
                      </c:pt>
                      <c:pt idx="77">
                        <c:v>12</c:v>
                      </c:pt>
                      <c:pt idx="78">
                        <c:v>12</c:v>
                      </c:pt>
                      <c:pt idx="79">
                        <c:v>12</c:v>
                      </c:pt>
                      <c:pt idx="80">
                        <c:v>11</c:v>
                      </c:pt>
                      <c:pt idx="81">
                        <c:v>11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E104-4DD3-93BD-F04786D0E94C}"/>
                  </c:ext>
                </c:extLst>
              </c15:ser>
            </c15:filteredLineSeries>
            <c15:filteredLineSeries>
              <c15:ser>
                <c:idx val="5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Data'!$I$1</c15:sqref>
                        </c15:formulaRef>
                      </c:ext>
                    </c:extLst>
                    <c:strCache>
                      <c:ptCount val="1"/>
                      <c:pt idx="0">
                        <c:v>#_FINALIZED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Data'!$A$2:$A$83</c15:sqref>
                        </c15:formulaRef>
                      </c:ext>
                    </c:extLst>
                    <c:numCache>
                      <c:formatCode>m/d/yyyy</c:formatCode>
                      <c:ptCount val="82"/>
                      <c:pt idx="0">
                        <c:v>45123</c:v>
                      </c:pt>
                      <c:pt idx="1">
                        <c:v>45125</c:v>
                      </c:pt>
                      <c:pt idx="2">
                        <c:v>45126</c:v>
                      </c:pt>
                      <c:pt idx="3">
                        <c:v>45127</c:v>
                      </c:pt>
                      <c:pt idx="4">
                        <c:v>45128</c:v>
                      </c:pt>
                      <c:pt idx="5">
                        <c:v>45131</c:v>
                      </c:pt>
                      <c:pt idx="6">
                        <c:v>45132</c:v>
                      </c:pt>
                      <c:pt idx="7">
                        <c:v>45133</c:v>
                      </c:pt>
                      <c:pt idx="8">
                        <c:v>45134</c:v>
                      </c:pt>
                      <c:pt idx="9">
                        <c:v>45135</c:v>
                      </c:pt>
                      <c:pt idx="10">
                        <c:v>45138</c:v>
                      </c:pt>
                      <c:pt idx="11">
                        <c:v>45139</c:v>
                      </c:pt>
                      <c:pt idx="12">
                        <c:v>45140</c:v>
                      </c:pt>
                      <c:pt idx="13">
                        <c:v>45141</c:v>
                      </c:pt>
                      <c:pt idx="14">
                        <c:v>45142</c:v>
                      </c:pt>
                      <c:pt idx="15">
                        <c:v>45145</c:v>
                      </c:pt>
                      <c:pt idx="16">
                        <c:v>45146</c:v>
                      </c:pt>
                      <c:pt idx="17">
                        <c:v>45147</c:v>
                      </c:pt>
                      <c:pt idx="18">
                        <c:v>45148</c:v>
                      </c:pt>
                      <c:pt idx="19">
                        <c:v>45149</c:v>
                      </c:pt>
                      <c:pt idx="20">
                        <c:v>45152</c:v>
                      </c:pt>
                      <c:pt idx="21">
                        <c:v>45153</c:v>
                      </c:pt>
                      <c:pt idx="22">
                        <c:v>45154</c:v>
                      </c:pt>
                      <c:pt idx="23">
                        <c:v>45155</c:v>
                      </c:pt>
                      <c:pt idx="24">
                        <c:v>45156</c:v>
                      </c:pt>
                      <c:pt idx="25">
                        <c:v>45159</c:v>
                      </c:pt>
                      <c:pt idx="26">
                        <c:v>45160</c:v>
                      </c:pt>
                      <c:pt idx="27">
                        <c:v>45161</c:v>
                      </c:pt>
                      <c:pt idx="28">
                        <c:v>45162</c:v>
                      </c:pt>
                      <c:pt idx="29">
                        <c:v>45163</c:v>
                      </c:pt>
                      <c:pt idx="30">
                        <c:v>45166</c:v>
                      </c:pt>
                      <c:pt idx="31">
                        <c:v>45167</c:v>
                      </c:pt>
                      <c:pt idx="32">
                        <c:v>45168</c:v>
                      </c:pt>
                      <c:pt idx="33">
                        <c:v>45169</c:v>
                      </c:pt>
                      <c:pt idx="34">
                        <c:v>45170</c:v>
                      </c:pt>
                      <c:pt idx="35">
                        <c:v>45174</c:v>
                      </c:pt>
                      <c:pt idx="36">
                        <c:v>45175</c:v>
                      </c:pt>
                      <c:pt idx="37">
                        <c:v>45176</c:v>
                      </c:pt>
                      <c:pt idx="38">
                        <c:v>45177</c:v>
                      </c:pt>
                      <c:pt idx="39">
                        <c:v>45180</c:v>
                      </c:pt>
                      <c:pt idx="40">
                        <c:v>45181</c:v>
                      </c:pt>
                      <c:pt idx="41">
                        <c:v>45182</c:v>
                      </c:pt>
                      <c:pt idx="42">
                        <c:v>45183</c:v>
                      </c:pt>
                      <c:pt idx="43">
                        <c:v>45184</c:v>
                      </c:pt>
                      <c:pt idx="44">
                        <c:v>45187</c:v>
                      </c:pt>
                      <c:pt idx="45">
                        <c:v>45188</c:v>
                      </c:pt>
                      <c:pt idx="46">
                        <c:v>45189</c:v>
                      </c:pt>
                      <c:pt idx="47">
                        <c:v>45190</c:v>
                      </c:pt>
                      <c:pt idx="48">
                        <c:v>45191</c:v>
                      </c:pt>
                      <c:pt idx="49">
                        <c:v>45194</c:v>
                      </c:pt>
                      <c:pt idx="50">
                        <c:v>45195</c:v>
                      </c:pt>
                      <c:pt idx="51">
                        <c:v>45196</c:v>
                      </c:pt>
                      <c:pt idx="52">
                        <c:v>45197</c:v>
                      </c:pt>
                      <c:pt idx="53">
                        <c:v>45198</c:v>
                      </c:pt>
                      <c:pt idx="54">
                        <c:v>45201</c:v>
                      </c:pt>
                      <c:pt idx="55">
                        <c:v>45202</c:v>
                      </c:pt>
                      <c:pt idx="56">
                        <c:v>45203</c:v>
                      </c:pt>
                      <c:pt idx="57">
                        <c:v>45204</c:v>
                      </c:pt>
                      <c:pt idx="58">
                        <c:v>45205</c:v>
                      </c:pt>
                      <c:pt idx="59">
                        <c:v>45208</c:v>
                      </c:pt>
                      <c:pt idx="60">
                        <c:v>45209</c:v>
                      </c:pt>
                      <c:pt idx="61">
                        <c:v>45210</c:v>
                      </c:pt>
                      <c:pt idx="62">
                        <c:v>45211</c:v>
                      </c:pt>
                      <c:pt idx="63">
                        <c:v>45212</c:v>
                      </c:pt>
                      <c:pt idx="64">
                        <c:v>45215</c:v>
                      </c:pt>
                      <c:pt idx="65">
                        <c:v>45216</c:v>
                      </c:pt>
                      <c:pt idx="66">
                        <c:v>45217</c:v>
                      </c:pt>
                      <c:pt idx="67">
                        <c:v>45218</c:v>
                      </c:pt>
                      <c:pt idx="68">
                        <c:v>45219</c:v>
                      </c:pt>
                      <c:pt idx="69">
                        <c:v>45222</c:v>
                      </c:pt>
                      <c:pt idx="70">
                        <c:v>45223</c:v>
                      </c:pt>
                      <c:pt idx="71">
                        <c:v>45224</c:v>
                      </c:pt>
                      <c:pt idx="72">
                        <c:v>45225</c:v>
                      </c:pt>
                      <c:pt idx="73">
                        <c:v>45226</c:v>
                      </c:pt>
                      <c:pt idx="74">
                        <c:v>45229</c:v>
                      </c:pt>
                      <c:pt idx="75">
                        <c:v>45230</c:v>
                      </c:pt>
                      <c:pt idx="76">
                        <c:v>45231</c:v>
                      </c:pt>
                      <c:pt idx="77">
                        <c:v>45232</c:v>
                      </c:pt>
                      <c:pt idx="78">
                        <c:v>45233</c:v>
                      </c:pt>
                      <c:pt idx="79">
                        <c:v>45236</c:v>
                      </c:pt>
                      <c:pt idx="80">
                        <c:v>45237</c:v>
                      </c:pt>
                      <c:pt idx="81">
                        <c:v>45238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Data'!$I$2:$I$83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82"/>
                      <c:pt idx="0">
                        <c:v>0</c:v>
                      </c:pt>
                      <c:pt idx="1">
                        <c:v>164</c:v>
                      </c:pt>
                      <c:pt idx="2">
                        <c:v>214</c:v>
                      </c:pt>
                      <c:pt idx="3">
                        <c:v>274</c:v>
                      </c:pt>
                      <c:pt idx="4">
                        <c:v>326</c:v>
                      </c:pt>
                      <c:pt idx="5">
                        <c:v>430</c:v>
                      </c:pt>
                      <c:pt idx="6">
                        <c:v>491</c:v>
                      </c:pt>
                      <c:pt idx="7">
                        <c:v>540</c:v>
                      </c:pt>
                      <c:pt idx="8">
                        <c:v>590</c:v>
                      </c:pt>
                      <c:pt idx="9">
                        <c:v>643</c:v>
                      </c:pt>
                      <c:pt idx="10">
                        <c:v>742</c:v>
                      </c:pt>
                      <c:pt idx="11">
                        <c:v>866</c:v>
                      </c:pt>
                      <c:pt idx="12">
                        <c:v>931</c:v>
                      </c:pt>
                      <c:pt idx="13">
                        <c:v>1049</c:v>
                      </c:pt>
                      <c:pt idx="14">
                        <c:v>1159</c:v>
                      </c:pt>
                      <c:pt idx="15">
                        <c:v>1452</c:v>
                      </c:pt>
                      <c:pt idx="16">
                        <c:v>1579</c:v>
                      </c:pt>
                      <c:pt idx="17">
                        <c:v>1760</c:v>
                      </c:pt>
                      <c:pt idx="18">
                        <c:v>1910</c:v>
                      </c:pt>
                      <c:pt idx="19">
                        <c:v>2026</c:v>
                      </c:pt>
                      <c:pt idx="20">
                        <c:v>2350</c:v>
                      </c:pt>
                      <c:pt idx="21">
                        <c:v>2565</c:v>
                      </c:pt>
                      <c:pt idx="22">
                        <c:v>2931</c:v>
                      </c:pt>
                      <c:pt idx="23">
                        <c:v>3173</c:v>
                      </c:pt>
                      <c:pt idx="24">
                        <c:v>3479</c:v>
                      </c:pt>
                      <c:pt idx="25">
                        <c:v>4059</c:v>
                      </c:pt>
                      <c:pt idx="26">
                        <c:v>4398</c:v>
                      </c:pt>
                      <c:pt idx="27">
                        <c:v>4793</c:v>
                      </c:pt>
                      <c:pt idx="28">
                        <c:v>5225</c:v>
                      </c:pt>
                      <c:pt idx="29">
                        <c:v>5677</c:v>
                      </c:pt>
                      <c:pt idx="30">
                        <c:v>7086</c:v>
                      </c:pt>
                      <c:pt idx="31">
                        <c:v>7935</c:v>
                      </c:pt>
                      <c:pt idx="32">
                        <c:v>8090</c:v>
                      </c:pt>
                      <c:pt idx="33">
                        <c:v>8248</c:v>
                      </c:pt>
                      <c:pt idx="34">
                        <c:v>8344</c:v>
                      </c:pt>
                      <c:pt idx="35">
                        <c:v>8518</c:v>
                      </c:pt>
                      <c:pt idx="36">
                        <c:v>8594</c:v>
                      </c:pt>
                      <c:pt idx="37">
                        <c:v>8678</c:v>
                      </c:pt>
                      <c:pt idx="38">
                        <c:v>8734</c:v>
                      </c:pt>
                      <c:pt idx="39">
                        <c:v>8823</c:v>
                      </c:pt>
                      <c:pt idx="40">
                        <c:v>9003</c:v>
                      </c:pt>
                      <c:pt idx="41">
                        <c:v>9083</c:v>
                      </c:pt>
                      <c:pt idx="42">
                        <c:v>9154</c:v>
                      </c:pt>
                      <c:pt idx="43">
                        <c:v>9264</c:v>
                      </c:pt>
                      <c:pt idx="44">
                        <c:v>9469</c:v>
                      </c:pt>
                      <c:pt idx="45">
                        <c:v>9731</c:v>
                      </c:pt>
                      <c:pt idx="46">
                        <c:v>9777</c:v>
                      </c:pt>
                      <c:pt idx="47">
                        <c:v>9778</c:v>
                      </c:pt>
                      <c:pt idx="48">
                        <c:v>9787</c:v>
                      </c:pt>
                      <c:pt idx="49">
                        <c:v>9786</c:v>
                      </c:pt>
                      <c:pt idx="50">
                        <c:v>9845</c:v>
                      </c:pt>
                      <c:pt idx="51">
                        <c:v>9865</c:v>
                      </c:pt>
                      <c:pt idx="52">
                        <c:v>9877</c:v>
                      </c:pt>
                      <c:pt idx="53">
                        <c:v>9887</c:v>
                      </c:pt>
                      <c:pt idx="54">
                        <c:v>9887</c:v>
                      </c:pt>
                      <c:pt idx="55">
                        <c:v>9887</c:v>
                      </c:pt>
                      <c:pt idx="56">
                        <c:v>9887</c:v>
                      </c:pt>
                      <c:pt idx="57">
                        <c:v>9887</c:v>
                      </c:pt>
                      <c:pt idx="58">
                        <c:v>9895</c:v>
                      </c:pt>
                      <c:pt idx="59">
                        <c:v>9895</c:v>
                      </c:pt>
                      <c:pt idx="60">
                        <c:v>9974</c:v>
                      </c:pt>
                      <c:pt idx="61">
                        <c:v>9988</c:v>
                      </c:pt>
                      <c:pt idx="62">
                        <c:v>10011</c:v>
                      </c:pt>
                      <c:pt idx="63">
                        <c:v>10009</c:v>
                      </c:pt>
                      <c:pt idx="64">
                        <c:v>10020</c:v>
                      </c:pt>
                      <c:pt idx="65">
                        <c:v>10029</c:v>
                      </c:pt>
                      <c:pt idx="66">
                        <c:v>10039</c:v>
                      </c:pt>
                      <c:pt idx="67">
                        <c:v>10046</c:v>
                      </c:pt>
                      <c:pt idx="68">
                        <c:v>10056</c:v>
                      </c:pt>
                      <c:pt idx="69">
                        <c:v>10055</c:v>
                      </c:pt>
                      <c:pt idx="70">
                        <c:v>10056</c:v>
                      </c:pt>
                      <c:pt idx="71">
                        <c:v>10054</c:v>
                      </c:pt>
                      <c:pt idx="72">
                        <c:v>10076</c:v>
                      </c:pt>
                      <c:pt idx="73">
                        <c:v>10075</c:v>
                      </c:pt>
                      <c:pt idx="74">
                        <c:v>10079</c:v>
                      </c:pt>
                      <c:pt idx="75">
                        <c:v>10107</c:v>
                      </c:pt>
                      <c:pt idx="76">
                        <c:v>10108</c:v>
                      </c:pt>
                      <c:pt idx="77">
                        <c:v>10125</c:v>
                      </c:pt>
                      <c:pt idx="78">
                        <c:v>10131</c:v>
                      </c:pt>
                      <c:pt idx="79">
                        <c:v>10143</c:v>
                      </c:pt>
                      <c:pt idx="80">
                        <c:v>10143</c:v>
                      </c:pt>
                      <c:pt idx="81">
                        <c:v>10150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E104-4DD3-93BD-F04786D0E94C}"/>
                  </c:ext>
                </c:extLst>
              </c15:ser>
            </c15:filteredLineSeries>
            <c15:filteredLineSeries>
              <c15:ser>
                <c:idx val="6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Data'!$J$1</c15:sqref>
                        </c15:formulaRef>
                      </c:ext>
                    </c:extLst>
                    <c:strCache>
                      <c:ptCount val="1"/>
                      <c:pt idx="0">
                        <c:v>TOTAL_STUDENTS</c:v>
                      </c:pt>
                    </c:strCache>
                  </c:strRef>
                </c:tx>
                <c:spPr>
                  <a:ln w="28575" cap="rnd">
                    <a:solidFill>
                      <a:srgbClr val="C0000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Data'!$A$2:$A$83</c15:sqref>
                        </c15:formulaRef>
                      </c:ext>
                    </c:extLst>
                    <c:numCache>
                      <c:formatCode>m/d/yyyy</c:formatCode>
                      <c:ptCount val="82"/>
                      <c:pt idx="0">
                        <c:v>45123</c:v>
                      </c:pt>
                      <c:pt idx="1">
                        <c:v>45125</c:v>
                      </c:pt>
                      <c:pt idx="2">
                        <c:v>45126</c:v>
                      </c:pt>
                      <c:pt idx="3">
                        <c:v>45127</c:v>
                      </c:pt>
                      <c:pt idx="4">
                        <c:v>45128</c:v>
                      </c:pt>
                      <c:pt idx="5">
                        <c:v>45131</c:v>
                      </c:pt>
                      <c:pt idx="6">
                        <c:v>45132</c:v>
                      </c:pt>
                      <c:pt idx="7">
                        <c:v>45133</c:v>
                      </c:pt>
                      <c:pt idx="8">
                        <c:v>45134</c:v>
                      </c:pt>
                      <c:pt idx="9">
                        <c:v>45135</c:v>
                      </c:pt>
                      <c:pt idx="10">
                        <c:v>45138</c:v>
                      </c:pt>
                      <c:pt idx="11">
                        <c:v>45139</c:v>
                      </c:pt>
                      <c:pt idx="12">
                        <c:v>45140</c:v>
                      </c:pt>
                      <c:pt idx="13">
                        <c:v>45141</c:v>
                      </c:pt>
                      <c:pt idx="14">
                        <c:v>45142</c:v>
                      </c:pt>
                      <c:pt idx="15">
                        <c:v>45145</c:v>
                      </c:pt>
                      <c:pt idx="16">
                        <c:v>45146</c:v>
                      </c:pt>
                      <c:pt idx="17">
                        <c:v>45147</c:v>
                      </c:pt>
                      <c:pt idx="18">
                        <c:v>45148</c:v>
                      </c:pt>
                      <c:pt idx="19">
                        <c:v>45149</c:v>
                      </c:pt>
                      <c:pt idx="20">
                        <c:v>45152</c:v>
                      </c:pt>
                      <c:pt idx="21">
                        <c:v>45153</c:v>
                      </c:pt>
                      <c:pt idx="22">
                        <c:v>45154</c:v>
                      </c:pt>
                      <c:pt idx="23">
                        <c:v>45155</c:v>
                      </c:pt>
                      <c:pt idx="24">
                        <c:v>45156</c:v>
                      </c:pt>
                      <c:pt idx="25">
                        <c:v>45159</c:v>
                      </c:pt>
                      <c:pt idx="26">
                        <c:v>45160</c:v>
                      </c:pt>
                      <c:pt idx="27">
                        <c:v>45161</c:v>
                      </c:pt>
                      <c:pt idx="28">
                        <c:v>45162</c:v>
                      </c:pt>
                      <c:pt idx="29">
                        <c:v>45163</c:v>
                      </c:pt>
                      <c:pt idx="30">
                        <c:v>45166</c:v>
                      </c:pt>
                      <c:pt idx="31">
                        <c:v>45167</c:v>
                      </c:pt>
                      <c:pt idx="32">
                        <c:v>45168</c:v>
                      </c:pt>
                      <c:pt idx="33">
                        <c:v>45169</c:v>
                      </c:pt>
                      <c:pt idx="34">
                        <c:v>45170</c:v>
                      </c:pt>
                      <c:pt idx="35">
                        <c:v>45174</c:v>
                      </c:pt>
                      <c:pt idx="36">
                        <c:v>45175</c:v>
                      </c:pt>
                      <c:pt idx="37">
                        <c:v>45176</c:v>
                      </c:pt>
                      <c:pt idx="38">
                        <c:v>45177</c:v>
                      </c:pt>
                      <c:pt idx="39">
                        <c:v>45180</c:v>
                      </c:pt>
                      <c:pt idx="40">
                        <c:v>45181</c:v>
                      </c:pt>
                      <c:pt idx="41">
                        <c:v>45182</c:v>
                      </c:pt>
                      <c:pt idx="42">
                        <c:v>45183</c:v>
                      </c:pt>
                      <c:pt idx="43">
                        <c:v>45184</c:v>
                      </c:pt>
                      <c:pt idx="44">
                        <c:v>45187</c:v>
                      </c:pt>
                      <c:pt idx="45">
                        <c:v>45188</c:v>
                      </c:pt>
                      <c:pt idx="46">
                        <c:v>45189</c:v>
                      </c:pt>
                      <c:pt idx="47">
                        <c:v>45190</c:v>
                      </c:pt>
                      <c:pt idx="48">
                        <c:v>45191</c:v>
                      </c:pt>
                      <c:pt idx="49">
                        <c:v>45194</c:v>
                      </c:pt>
                      <c:pt idx="50">
                        <c:v>45195</c:v>
                      </c:pt>
                      <c:pt idx="51">
                        <c:v>45196</c:v>
                      </c:pt>
                      <c:pt idx="52">
                        <c:v>45197</c:v>
                      </c:pt>
                      <c:pt idx="53">
                        <c:v>45198</c:v>
                      </c:pt>
                      <c:pt idx="54">
                        <c:v>45201</c:v>
                      </c:pt>
                      <c:pt idx="55">
                        <c:v>45202</c:v>
                      </c:pt>
                      <c:pt idx="56">
                        <c:v>45203</c:v>
                      </c:pt>
                      <c:pt idx="57">
                        <c:v>45204</c:v>
                      </c:pt>
                      <c:pt idx="58">
                        <c:v>45205</c:v>
                      </c:pt>
                      <c:pt idx="59">
                        <c:v>45208</c:v>
                      </c:pt>
                      <c:pt idx="60">
                        <c:v>45209</c:v>
                      </c:pt>
                      <c:pt idx="61">
                        <c:v>45210</c:v>
                      </c:pt>
                      <c:pt idx="62">
                        <c:v>45211</c:v>
                      </c:pt>
                      <c:pt idx="63">
                        <c:v>45212</c:v>
                      </c:pt>
                      <c:pt idx="64">
                        <c:v>45215</c:v>
                      </c:pt>
                      <c:pt idx="65">
                        <c:v>45216</c:v>
                      </c:pt>
                      <c:pt idx="66">
                        <c:v>45217</c:v>
                      </c:pt>
                      <c:pt idx="67">
                        <c:v>45218</c:v>
                      </c:pt>
                      <c:pt idx="68">
                        <c:v>45219</c:v>
                      </c:pt>
                      <c:pt idx="69">
                        <c:v>45222</c:v>
                      </c:pt>
                      <c:pt idx="70">
                        <c:v>45223</c:v>
                      </c:pt>
                      <c:pt idx="71">
                        <c:v>45224</c:v>
                      </c:pt>
                      <c:pt idx="72">
                        <c:v>45225</c:v>
                      </c:pt>
                      <c:pt idx="73">
                        <c:v>45226</c:v>
                      </c:pt>
                      <c:pt idx="74">
                        <c:v>45229</c:v>
                      </c:pt>
                      <c:pt idx="75">
                        <c:v>45230</c:v>
                      </c:pt>
                      <c:pt idx="76">
                        <c:v>45231</c:v>
                      </c:pt>
                      <c:pt idx="77">
                        <c:v>45232</c:v>
                      </c:pt>
                      <c:pt idx="78">
                        <c:v>45233</c:v>
                      </c:pt>
                      <c:pt idx="79">
                        <c:v>45236</c:v>
                      </c:pt>
                      <c:pt idx="80">
                        <c:v>45237</c:v>
                      </c:pt>
                      <c:pt idx="81">
                        <c:v>45238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Data'!$J$2:$J$83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82"/>
                      <c:pt idx="0">
                        <c:v>7494</c:v>
                      </c:pt>
                      <c:pt idx="1">
                        <c:v>7909</c:v>
                      </c:pt>
                      <c:pt idx="2">
                        <c:v>7943</c:v>
                      </c:pt>
                      <c:pt idx="3">
                        <c:v>7976</c:v>
                      </c:pt>
                      <c:pt idx="4">
                        <c:v>8023</c:v>
                      </c:pt>
                      <c:pt idx="5">
                        <c:v>8074</c:v>
                      </c:pt>
                      <c:pt idx="6">
                        <c:v>8108</c:v>
                      </c:pt>
                      <c:pt idx="7">
                        <c:v>8152</c:v>
                      </c:pt>
                      <c:pt idx="8">
                        <c:v>8190</c:v>
                      </c:pt>
                      <c:pt idx="9">
                        <c:v>8251</c:v>
                      </c:pt>
                      <c:pt idx="10">
                        <c:v>8306</c:v>
                      </c:pt>
                      <c:pt idx="11">
                        <c:v>8362</c:v>
                      </c:pt>
                      <c:pt idx="12">
                        <c:v>8454</c:v>
                      </c:pt>
                      <c:pt idx="13">
                        <c:v>8518</c:v>
                      </c:pt>
                      <c:pt idx="14">
                        <c:v>8572</c:v>
                      </c:pt>
                      <c:pt idx="15">
                        <c:v>8667</c:v>
                      </c:pt>
                      <c:pt idx="16">
                        <c:v>8801</c:v>
                      </c:pt>
                      <c:pt idx="17">
                        <c:v>8925</c:v>
                      </c:pt>
                      <c:pt idx="18">
                        <c:v>9016</c:v>
                      </c:pt>
                      <c:pt idx="19">
                        <c:v>9087</c:v>
                      </c:pt>
                      <c:pt idx="20">
                        <c:v>9236</c:v>
                      </c:pt>
                      <c:pt idx="21">
                        <c:v>9306</c:v>
                      </c:pt>
                      <c:pt idx="22">
                        <c:v>9447</c:v>
                      </c:pt>
                      <c:pt idx="23">
                        <c:v>9514</c:v>
                      </c:pt>
                      <c:pt idx="24">
                        <c:v>9587</c:v>
                      </c:pt>
                      <c:pt idx="25">
                        <c:v>9714</c:v>
                      </c:pt>
                      <c:pt idx="26">
                        <c:v>9770</c:v>
                      </c:pt>
                      <c:pt idx="27">
                        <c:v>9828</c:v>
                      </c:pt>
                      <c:pt idx="28">
                        <c:v>9947</c:v>
                      </c:pt>
                      <c:pt idx="29">
                        <c:v>10019</c:v>
                      </c:pt>
                      <c:pt idx="30">
                        <c:v>10141</c:v>
                      </c:pt>
                      <c:pt idx="31">
                        <c:v>10197</c:v>
                      </c:pt>
                      <c:pt idx="32">
                        <c:v>10217</c:v>
                      </c:pt>
                      <c:pt idx="33">
                        <c:v>10238</c:v>
                      </c:pt>
                      <c:pt idx="34">
                        <c:v>10253</c:v>
                      </c:pt>
                      <c:pt idx="35">
                        <c:v>10259</c:v>
                      </c:pt>
                      <c:pt idx="36">
                        <c:v>10258</c:v>
                      </c:pt>
                      <c:pt idx="37">
                        <c:v>10268</c:v>
                      </c:pt>
                      <c:pt idx="38">
                        <c:v>10295</c:v>
                      </c:pt>
                      <c:pt idx="39">
                        <c:v>10332</c:v>
                      </c:pt>
                      <c:pt idx="40">
                        <c:v>10355</c:v>
                      </c:pt>
                      <c:pt idx="41">
                        <c:v>10364</c:v>
                      </c:pt>
                      <c:pt idx="42">
                        <c:v>10396</c:v>
                      </c:pt>
                      <c:pt idx="43">
                        <c:v>10399</c:v>
                      </c:pt>
                      <c:pt idx="44">
                        <c:v>10441</c:v>
                      </c:pt>
                      <c:pt idx="45">
                        <c:v>10148</c:v>
                      </c:pt>
                      <c:pt idx="46">
                        <c:v>10257</c:v>
                      </c:pt>
                      <c:pt idx="47">
                        <c:v>10309</c:v>
                      </c:pt>
                      <c:pt idx="48">
                        <c:v>10343</c:v>
                      </c:pt>
                      <c:pt idx="49">
                        <c:v>10334</c:v>
                      </c:pt>
                      <c:pt idx="50">
                        <c:v>10340</c:v>
                      </c:pt>
                      <c:pt idx="51">
                        <c:v>10339</c:v>
                      </c:pt>
                      <c:pt idx="52">
                        <c:v>10336</c:v>
                      </c:pt>
                      <c:pt idx="53">
                        <c:v>10343</c:v>
                      </c:pt>
                      <c:pt idx="54">
                        <c:v>10343</c:v>
                      </c:pt>
                      <c:pt idx="55">
                        <c:v>10343</c:v>
                      </c:pt>
                      <c:pt idx="56">
                        <c:v>10343</c:v>
                      </c:pt>
                      <c:pt idx="57">
                        <c:v>10343</c:v>
                      </c:pt>
                      <c:pt idx="58">
                        <c:v>10353</c:v>
                      </c:pt>
                      <c:pt idx="59">
                        <c:v>10353</c:v>
                      </c:pt>
                      <c:pt idx="60">
                        <c:v>10363</c:v>
                      </c:pt>
                      <c:pt idx="61">
                        <c:v>10363</c:v>
                      </c:pt>
                      <c:pt idx="62">
                        <c:v>10364</c:v>
                      </c:pt>
                      <c:pt idx="63">
                        <c:v>10354</c:v>
                      </c:pt>
                      <c:pt idx="64">
                        <c:v>10349</c:v>
                      </c:pt>
                      <c:pt idx="65">
                        <c:v>10347</c:v>
                      </c:pt>
                      <c:pt idx="66">
                        <c:v>10348</c:v>
                      </c:pt>
                      <c:pt idx="67">
                        <c:v>10355</c:v>
                      </c:pt>
                      <c:pt idx="68">
                        <c:v>10355</c:v>
                      </c:pt>
                      <c:pt idx="69">
                        <c:v>10349</c:v>
                      </c:pt>
                      <c:pt idx="70">
                        <c:v>10346</c:v>
                      </c:pt>
                      <c:pt idx="71">
                        <c:v>10343</c:v>
                      </c:pt>
                      <c:pt idx="72">
                        <c:v>10340</c:v>
                      </c:pt>
                      <c:pt idx="73">
                        <c:v>10337</c:v>
                      </c:pt>
                      <c:pt idx="74">
                        <c:v>10336</c:v>
                      </c:pt>
                      <c:pt idx="75">
                        <c:v>10326</c:v>
                      </c:pt>
                      <c:pt idx="76">
                        <c:v>10322</c:v>
                      </c:pt>
                      <c:pt idx="77">
                        <c:v>10321</c:v>
                      </c:pt>
                      <c:pt idx="78">
                        <c:v>10305</c:v>
                      </c:pt>
                      <c:pt idx="79">
                        <c:v>10305</c:v>
                      </c:pt>
                      <c:pt idx="80">
                        <c:v>10297</c:v>
                      </c:pt>
                      <c:pt idx="81">
                        <c:v>10292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E104-4DD3-93BD-F04786D0E94C}"/>
                  </c:ext>
                </c:extLst>
              </c15:ser>
            </c15:filteredLineSeries>
            <c15:filteredLineSeries>
              <c15:ser>
                <c:idx val="7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Data'!$K$1</c15:sqref>
                        </c15:formulaRef>
                      </c:ext>
                    </c:extLst>
                    <c:strCache>
                      <c:ptCount val="1"/>
                      <c:pt idx="0">
                        <c:v>CHANGE_IN_STUDENTS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Data'!$A$2:$A$83</c15:sqref>
                        </c15:formulaRef>
                      </c:ext>
                    </c:extLst>
                    <c:numCache>
                      <c:formatCode>m/d/yyyy</c:formatCode>
                      <c:ptCount val="82"/>
                      <c:pt idx="0">
                        <c:v>45123</c:v>
                      </c:pt>
                      <c:pt idx="1">
                        <c:v>45125</c:v>
                      </c:pt>
                      <c:pt idx="2">
                        <c:v>45126</c:v>
                      </c:pt>
                      <c:pt idx="3">
                        <c:v>45127</c:v>
                      </c:pt>
                      <c:pt idx="4">
                        <c:v>45128</c:v>
                      </c:pt>
                      <c:pt idx="5">
                        <c:v>45131</c:v>
                      </c:pt>
                      <c:pt idx="6">
                        <c:v>45132</c:v>
                      </c:pt>
                      <c:pt idx="7">
                        <c:v>45133</c:v>
                      </c:pt>
                      <c:pt idx="8">
                        <c:v>45134</c:v>
                      </c:pt>
                      <c:pt idx="9">
                        <c:v>45135</c:v>
                      </c:pt>
                      <c:pt idx="10">
                        <c:v>45138</c:v>
                      </c:pt>
                      <c:pt idx="11">
                        <c:v>45139</c:v>
                      </c:pt>
                      <c:pt idx="12">
                        <c:v>45140</c:v>
                      </c:pt>
                      <c:pt idx="13">
                        <c:v>45141</c:v>
                      </c:pt>
                      <c:pt idx="14">
                        <c:v>45142</c:v>
                      </c:pt>
                      <c:pt idx="15">
                        <c:v>45145</c:v>
                      </c:pt>
                      <c:pt idx="16">
                        <c:v>45146</c:v>
                      </c:pt>
                      <c:pt idx="17">
                        <c:v>45147</c:v>
                      </c:pt>
                      <c:pt idx="18">
                        <c:v>45148</c:v>
                      </c:pt>
                      <c:pt idx="19">
                        <c:v>45149</c:v>
                      </c:pt>
                      <c:pt idx="20">
                        <c:v>45152</c:v>
                      </c:pt>
                      <c:pt idx="21">
                        <c:v>45153</c:v>
                      </c:pt>
                      <c:pt idx="22">
                        <c:v>45154</c:v>
                      </c:pt>
                      <c:pt idx="23">
                        <c:v>45155</c:v>
                      </c:pt>
                      <c:pt idx="24">
                        <c:v>45156</c:v>
                      </c:pt>
                      <c:pt idx="25">
                        <c:v>45159</c:v>
                      </c:pt>
                      <c:pt idx="26">
                        <c:v>45160</c:v>
                      </c:pt>
                      <c:pt idx="27">
                        <c:v>45161</c:v>
                      </c:pt>
                      <c:pt idx="28">
                        <c:v>45162</c:v>
                      </c:pt>
                      <c:pt idx="29">
                        <c:v>45163</c:v>
                      </c:pt>
                      <c:pt idx="30">
                        <c:v>45166</c:v>
                      </c:pt>
                      <c:pt idx="31">
                        <c:v>45167</c:v>
                      </c:pt>
                      <c:pt idx="32">
                        <c:v>45168</c:v>
                      </c:pt>
                      <c:pt idx="33">
                        <c:v>45169</c:v>
                      </c:pt>
                      <c:pt idx="34">
                        <c:v>45170</c:v>
                      </c:pt>
                      <c:pt idx="35">
                        <c:v>45174</c:v>
                      </c:pt>
                      <c:pt idx="36">
                        <c:v>45175</c:v>
                      </c:pt>
                      <c:pt idx="37">
                        <c:v>45176</c:v>
                      </c:pt>
                      <c:pt idx="38">
                        <c:v>45177</c:v>
                      </c:pt>
                      <c:pt idx="39">
                        <c:v>45180</c:v>
                      </c:pt>
                      <c:pt idx="40">
                        <c:v>45181</c:v>
                      </c:pt>
                      <c:pt idx="41">
                        <c:v>45182</c:v>
                      </c:pt>
                      <c:pt idx="42">
                        <c:v>45183</c:v>
                      </c:pt>
                      <c:pt idx="43">
                        <c:v>45184</c:v>
                      </c:pt>
                      <c:pt idx="44">
                        <c:v>45187</c:v>
                      </c:pt>
                      <c:pt idx="45">
                        <c:v>45188</c:v>
                      </c:pt>
                      <c:pt idx="46">
                        <c:v>45189</c:v>
                      </c:pt>
                      <c:pt idx="47">
                        <c:v>45190</c:v>
                      </c:pt>
                      <c:pt idx="48">
                        <c:v>45191</c:v>
                      </c:pt>
                      <c:pt idx="49">
                        <c:v>45194</c:v>
                      </c:pt>
                      <c:pt idx="50">
                        <c:v>45195</c:v>
                      </c:pt>
                      <c:pt idx="51">
                        <c:v>45196</c:v>
                      </c:pt>
                      <c:pt idx="52">
                        <c:v>45197</c:v>
                      </c:pt>
                      <c:pt idx="53">
                        <c:v>45198</c:v>
                      </c:pt>
                      <c:pt idx="54">
                        <c:v>45201</c:v>
                      </c:pt>
                      <c:pt idx="55">
                        <c:v>45202</c:v>
                      </c:pt>
                      <c:pt idx="56">
                        <c:v>45203</c:v>
                      </c:pt>
                      <c:pt idx="57">
                        <c:v>45204</c:v>
                      </c:pt>
                      <c:pt idx="58">
                        <c:v>45205</c:v>
                      </c:pt>
                      <c:pt idx="59">
                        <c:v>45208</c:v>
                      </c:pt>
                      <c:pt idx="60">
                        <c:v>45209</c:v>
                      </c:pt>
                      <c:pt idx="61">
                        <c:v>45210</c:v>
                      </c:pt>
                      <c:pt idx="62">
                        <c:v>45211</c:v>
                      </c:pt>
                      <c:pt idx="63">
                        <c:v>45212</c:v>
                      </c:pt>
                      <c:pt idx="64">
                        <c:v>45215</c:v>
                      </c:pt>
                      <c:pt idx="65">
                        <c:v>45216</c:v>
                      </c:pt>
                      <c:pt idx="66">
                        <c:v>45217</c:v>
                      </c:pt>
                      <c:pt idx="67">
                        <c:v>45218</c:v>
                      </c:pt>
                      <c:pt idx="68">
                        <c:v>45219</c:v>
                      </c:pt>
                      <c:pt idx="69">
                        <c:v>45222</c:v>
                      </c:pt>
                      <c:pt idx="70">
                        <c:v>45223</c:v>
                      </c:pt>
                      <c:pt idx="71">
                        <c:v>45224</c:v>
                      </c:pt>
                      <c:pt idx="72">
                        <c:v>45225</c:v>
                      </c:pt>
                      <c:pt idx="73">
                        <c:v>45226</c:v>
                      </c:pt>
                      <c:pt idx="74">
                        <c:v>45229</c:v>
                      </c:pt>
                      <c:pt idx="75">
                        <c:v>45230</c:v>
                      </c:pt>
                      <c:pt idx="76">
                        <c:v>45231</c:v>
                      </c:pt>
                      <c:pt idx="77">
                        <c:v>45232</c:v>
                      </c:pt>
                      <c:pt idx="78">
                        <c:v>45233</c:v>
                      </c:pt>
                      <c:pt idx="79">
                        <c:v>45236</c:v>
                      </c:pt>
                      <c:pt idx="80">
                        <c:v>45237</c:v>
                      </c:pt>
                      <c:pt idx="81">
                        <c:v>45238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Data'!$K$2:$K$83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82"/>
                      <c:pt idx="0">
                        <c:v>7494</c:v>
                      </c:pt>
                      <c:pt idx="1">
                        <c:v>415</c:v>
                      </c:pt>
                      <c:pt idx="2">
                        <c:v>34</c:v>
                      </c:pt>
                      <c:pt idx="3">
                        <c:v>33</c:v>
                      </c:pt>
                      <c:pt idx="4">
                        <c:v>47</c:v>
                      </c:pt>
                      <c:pt idx="5">
                        <c:v>51</c:v>
                      </c:pt>
                      <c:pt idx="6">
                        <c:v>34</c:v>
                      </c:pt>
                      <c:pt idx="7">
                        <c:v>44</c:v>
                      </c:pt>
                      <c:pt idx="8">
                        <c:v>38</c:v>
                      </c:pt>
                      <c:pt idx="9">
                        <c:v>61</c:v>
                      </c:pt>
                      <c:pt idx="10">
                        <c:v>55</c:v>
                      </c:pt>
                      <c:pt idx="11">
                        <c:v>56</c:v>
                      </c:pt>
                      <c:pt idx="12">
                        <c:v>92</c:v>
                      </c:pt>
                      <c:pt idx="13">
                        <c:v>64</c:v>
                      </c:pt>
                      <c:pt idx="14">
                        <c:v>54</c:v>
                      </c:pt>
                      <c:pt idx="15">
                        <c:v>95</c:v>
                      </c:pt>
                      <c:pt idx="16">
                        <c:v>134</c:v>
                      </c:pt>
                      <c:pt idx="17">
                        <c:v>124</c:v>
                      </c:pt>
                      <c:pt idx="18">
                        <c:v>91</c:v>
                      </c:pt>
                      <c:pt idx="19">
                        <c:v>71</c:v>
                      </c:pt>
                      <c:pt idx="20">
                        <c:v>149</c:v>
                      </c:pt>
                      <c:pt idx="21">
                        <c:v>70</c:v>
                      </c:pt>
                      <c:pt idx="22">
                        <c:v>141</c:v>
                      </c:pt>
                      <c:pt idx="23">
                        <c:v>67</c:v>
                      </c:pt>
                      <c:pt idx="24">
                        <c:v>73</c:v>
                      </c:pt>
                      <c:pt idx="25">
                        <c:v>127</c:v>
                      </c:pt>
                      <c:pt idx="26">
                        <c:v>56</c:v>
                      </c:pt>
                      <c:pt idx="27">
                        <c:v>58</c:v>
                      </c:pt>
                      <c:pt idx="28">
                        <c:v>119</c:v>
                      </c:pt>
                      <c:pt idx="29">
                        <c:v>72</c:v>
                      </c:pt>
                      <c:pt idx="30">
                        <c:v>122</c:v>
                      </c:pt>
                      <c:pt idx="31">
                        <c:v>56</c:v>
                      </c:pt>
                      <c:pt idx="32">
                        <c:v>20</c:v>
                      </c:pt>
                      <c:pt idx="33">
                        <c:v>21</c:v>
                      </c:pt>
                      <c:pt idx="34">
                        <c:v>15</c:v>
                      </c:pt>
                      <c:pt idx="35">
                        <c:v>6</c:v>
                      </c:pt>
                      <c:pt idx="36">
                        <c:v>-1</c:v>
                      </c:pt>
                      <c:pt idx="37">
                        <c:v>10</c:v>
                      </c:pt>
                      <c:pt idx="38">
                        <c:v>27</c:v>
                      </c:pt>
                      <c:pt idx="39">
                        <c:v>37</c:v>
                      </c:pt>
                      <c:pt idx="40">
                        <c:v>23</c:v>
                      </c:pt>
                      <c:pt idx="41">
                        <c:v>9</c:v>
                      </c:pt>
                      <c:pt idx="42">
                        <c:v>32</c:v>
                      </c:pt>
                      <c:pt idx="43">
                        <c:v>3</c:v>
                      </c:pt>
                      <c:pt idx="44">
                        <c:v>42</c:v>
                      </c:pt>
                      <c:pt idx="45">
                        <c:v>-293</c:v>
                      </c:pt>
                      <c:pt idx="46">
                        <c:v>109</c:v>
                      </c:pt>
                      <c:pt idx="47">
                        <c:v>52</c:v>
                      </c:pt>
                      <c:pt idx="48">
                        <c:v>34</c:v>
                      </c:pt>
                      <c:pt idx="49">
                        <c:v>-9</c:v>
                      </c:pt>
                      <c:pt idx="50">
                        <c:v>6</c:v>
                      </c:pt>
                      <c:pt idx="51">
                        <c:v>-1</c:v>
                      </c:pt>
                      <c:pt idx="52">
                        <c:v>-3</c:v>
                      </c:pt>
                      <c:pt idx="53">
                        <c:v>7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10</c:v>
                      </c:pt>
                      <c:pt idx="59">
                        <c:v>0</c:v>
                      </c:pt>
                      <c:pt idx="60">
                        <c:v>10</c:v>
                      </c:pt>
                      <c:pt idx="61">
                        <c:v>0</c:v>
                      </c:pt>
                      <c:pt idx="62">
                        <c:v>1</c:v>
                      </c:pt>
                      <c:pt idx="63">
                        <c:v>-10</c:v>
                      </c:pt>
                      <c:pt idx="64">
                        <c:v>-5</c:v>
                      </c:pt>
                      <c:pt idx="65">
                        <c:v>-2</c:v>
                      </c:pt>
                      <c:pt idx="66">
                        <c:v>1</c:v>
                      </c:pt>
                      <c:pt idx="67">
                        <c:v>7</c:v>
                      </c:pt>
                      <c:pt idx="68">
                        <c:v>0</c:v>
                      </c:pt>
                      <c:pt idx="69">
                        <c:v>-6</c:v>
                      </c:pt>
                      <c:pt idx="70">
                        <c:v>-3</c:v>
                      </c:pt>
                      <c:pt idx="71">
                        <c:v>-3</c:v>
                      </c:pt>
                      <c:pt idx="72">
                        <c:v>-3</c:v>
                      </c:pt>
                      <c:pt idx="73">
                        <c:v>-3</c:v>
                      </c:pt>
                      <c:pt idx="74">
                        <c:v>-1</c:v>
                      </c:pt>
                      <c:pt idx="75">
                        <c:v>-10</c:v>
                      </c:pt>
                      <c:pt idx="76">
                        <c:v>-4</c:v>
                      </c:pt>
                      <c:pt idx="77">
                        <c:v>-1</c:v>
                      </c:pt>
                      <c:pt idx="78">
                        <c:v>-16</c:v>
                      </c:pt>
                      <c:pt idx="79">
                        <c:v>0</c:v>
                      </c:pt>
                      <c:pt idx="80">
                        <c:v>-8</c:v>
                      </c:pt>
                      <c:pt idx="81">
                        <c:v>-5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E104-4DD3-93BD-F04786D0E94C}"/>
                  </c:ext>
                </c:extLst>
              </c15:ser>
            </c15:filteredLineSeries>
            <c15:filteredLineSeries>
              <c15:ser>
                <c:idx val="8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Data'!$L$1</c15:sqref>
                        </c15:formulaRef>
                      </c:ext>
                    </c:extLst>
                    <c:strCache>
                      <c:ptCount val="1"/>
                      <c:pt idx="0">
                        <c:v>CHANGE_IN_FINAL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Data'!$A$2:$A$83</c15:sqref>
                        </c15:formulaRef>
                      </c:ext>
                    </c:extLst>
                    <c:numCache>
                      <c:formatCode>m/d/yyyy</c:formatCode>
                      <c:ptCount val="82"/>
                      <c:pt idx="0">
                        <c:v>45123</c:v>
                      </c:pt>
                      <c:pt idx="1">
                        <c:v>45125</c:v>
                      </c:pt>
                      <c:pt idx="2">
                        <c:v>45126</c:v>
                      </c:pt>
                      <c:pt idx="3">
                        <c:v>45127</c:v>
                      </c:pt>
                      <c:pt idx="4">
                        <c:v>45128</c:v>
                      </c:pt>
                      <c:pt idx="5">
                        <c:v>45131</c:v>
                      </c:pt>
                      <c:pt idx="6">
                        <c:v>45132</c:v>
                      </c:pt>
                      <c:pt idx="7">
                        <c:v>45133</c:v>
                      </c:pt>
                      <c:pt idx="8">
                        <c:v>45134</c:v>
                      </c:pt>
                      <c:pt idx="9">
                        <c:v>45135</c:v>
                      </c:pt>
                      <c:pt idx="10">
                        <c:v>45138</c:v>
                      </c:pt>
                      <c:pt idx="11">
                        <c:v>45139</c:v>
                      </c:pt>
                      <c:pt idx="12">
                        <c:v>45140</c:v>
                      </c:pt>
                      <c:pt idx="13">
                        <c:v>45141</c:v>
                      </c:pt>
                      <c:pt idx="14">
                        <c:v>45142</c:v>
                      </c:pt>
                      <c:pt idx="15">
                        <c:v>45145</c:v>
                      </c:pt>
                      <c:pt idx="16">
                        <c:v>45146</c:v>
                      </c:pt>
                      <c:pt idx="17">
                        <c:v>45147</c:v>
                      </c:pt>
                      <c:pt idx="18">
                        <c:v>45148</c:v>
                      </c:pt>
                      <c:pt idx="19">
                        <c:v>45149</c:v>
                      </c:pt>
                      <c:pt idx="20">
                        <c:v>45152</c:v>
                      </c:pt>
                      <c:pt idx="21">
                        <c:v>45153</c:v>
                      </c:pt>
                      <c:pt idx="22">
                        <c:v>45154</c:v>
                      </c:pt>
                      <c:pt idx="23">
                        <c:v>45155</c:v>
                      </c:pt>
                      <c:pt idx="24">
                        <c:v>45156</c:v>
                      </c:pt>
                      <c:pt idx="25">
                        <c:v>45159</c:v>
                      </c:pt>
                      <c:pt idx="26">
                        <c:v>45160</c:v>
                      </c:pt>
                      <c:pt idx="27">
                        <c:v>45161</c:v>
                      </c:pt>
                      <c:pt idx="28">
                        <c:v>45162</c:v>
                      </c:pt>
                      <c:pt idx="29">
                        <c:v>45163</c:v>
                      </c:pt>
                      <c:pt idx="30">
                        <c:v>45166</c:v>
                      </c:pt>
                      <c:pt idx="31">
                        <c:v>45167</c:v>
                      </c:pt>
                      <c:pt idx="32">
                        <c:v>45168</c:v>
                      </c:pt>
                      <c:pt idx="33">
                        <c:v>45169</c:v>
                      </c:pt>
                      <c:pt idx="34">
                        <c:v>45170</c:v>
                      </c:pt>
                      <c:pt idx="35">
                        <c:v>45174</c:v>
                      </c:pt>
                      <c:pt idx="36">
                        <c:v>45175</c:v>
                      </c:pt>
                      <c:pt idx="37">
                        <c:v>45176</c:v>
                      </c:pt>
                      <c:pt idx="38">
                        <c:v>45177</c:v>
                      </c:pt>
                      <c:pt idx="39">
                        <c:v>45180</c:v>
                      </c:pt>
                      <c:pt idx="40">
                        <c:v>45181</c:v>
                      </c:pt>
                      <c:pt idx="41">
                        <c:v>45182</c:v>
                      </c:pt>
                      <c:pt idx="42">
                        <c:v>45183</c:v>
                      </c:pt>
                      <c:pt idx="43">
                        <c:v>45184</c:v>
                      </c:pt>
                      <c:pt idx="44">
                        <c:v>45187</c:v>
                      </c:pt>
                      <c:pt idx="45">
                        <c:v>45188</c:v>
                      </c:pt>
                      <c:pt idx="46">
                        <c:v>45189</c:v>
                      </c:pt>
                      <c:pt idx="47">
                        <c:v>45190</c:v>
                      </c:pt>
                      <c:pt idx="48">
                        <c:v>45191</c:v>
                      </c:pt>
                      <c:pt idx="49">
                        <c:v>45194</c:v>
                      </c:pt>
                      <c:pt idx="50">
                        <c:v>45195</c:v>
                      </c:pt>
                      <c:pt idx="51">
                        <c:v>45196</c:v>
                      </c:pt>
                      <c:pt idx="52">
                        <c:v>45197</c:v>
                      </c:pt>
                      <c:pt idx="53">
                        <c:v>45198</c:v>
                      </c:pt>
                      <c:pt idx="54">
                        <c:v>45201</c:v>
                      </c:pt>
                      <c:pt idx="55">
                        <c:v>45202</c:v>
                      </c:pt>
                      <c:pt idx="56">
                        <c:v>45203</c:v>
                      </c:pt>
                      <c:pt idx="57">
                        <c:v>45204</c:v>
                      </c:pt>
                      <c:pt idx="58">
                        <c:v>45205</c:v>
                      </c:pt>
                      <c:pt idx="59">
                        <c:v>45208</c:v>
                      </c:pt>
                      <c:pt idx="60">
                        <c:v>45209</c:v>
                      </c:pt>
                      <c:pt idx="61">
                        <c:v>45210</c:v>
                      </c:pt>
                      <c:pt idx="62">
                        <c:v>45211</c:v>
                      </c:pt>
                      <c:pt idx="63">
                        <c:v>45212</c:v>
                      </c:pt>
                      <c:pt idx="64">
                        <c:v>45215</c:v>
                      </c:pt>
                      <c:pt idx="65">
                        <c:v>45216</c:v>
                      </c:pt>
                      <c:pt idx="66">
                        <c:v>45217</c:v>
                      </c:pt>
                      <c:pt idx="67">
                        <c:v>45218</c:v>
                      </c:pt>
                      <c:pt idx="68">
                        <c:v>45219</c:v>
                      </c:pt>
                      <c:pt idx="69">
                        <c:v>45222</c:v>
                      </c:pt>
                      <c:pt idx="70">
                        <c:v>45223</c:v>
                      </c:pt>
                      <c:pt idx="71">
                        <c:v>45224</c:v>
                      </c:pt>
                      <c:pt idx="72">
                        <c:v>45225</c:v>
                      </c:pt>
                      <c:pt idx="73">
                        <c:v>45226</c:v>
                      </c:pt>
                      <c:pt idx="74">
                        <c:v>45229</c:v>
                      </c:pt>
                      <c:pt idx="75">
                        <c:v>45230</c:v>
                      </c:pt>
                      <c:pt idx="76">
                        <c:v>45231</c:v>
                      </c:pt>
                      <c:pt idx="77">
                        <c:v>45232</c:v>
                      </c:pt>
                      <c:pt idx="78">
                        <c:v>45233</c:v>
                      </c:pt>
                      <c:pt idx="79">
                        <c:v>45236</c:v>
                      </c:pt>
                      <c:pt idx="80">
                        <c:v>45237</c:v>
                      </c:pt>
                      <c:pt idx="81">
                        <c:v>45238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Data'!$L$2:$L$83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82"/>
                      <c:pt idx="0">
                        <c:v>0</c:v>
                      </c:pt>
                      <c:pt idx="1">
                        <c:v>164</c:v>
                      </c:pt>
                      <c:pt idx="2">
                        <c:v>50</c:v>
                      </c:pt>
                      <c:pt idx="3">
                        <c:v>60</c:v>
                      </c:pt>
                      <c:pt idx="4">
                        <c:v>52</c:v>
                      </c:pt>
                      <c:pt idx="5">
                        <c:v>104</c:v>
                      </c:pt>
                      <c:pt idx="6">
                        <c:v>61</c:v>
                      </c:pt>
                      <c:pt idx="7">
                        <c:v>49</c:v>
                      </c:pt>
                      <c:pt idx="8">
                        <c:v>50</c:v>
                      </c:pt>
                      <c:pt idx="9">
                        <c:v>53</c:v>
                      </c:pt>
                      <c:pt idx="10">
                        <c:v>99</c:v>
                      </c:pt>
                      <c:pt idx="11">
                        <c:v>124</c:v>
                      </c:pt>
                      <c:pt idx="12">
                        <c:v>65</c:v>
                      </c:pt>
                      <c:pt idx="13">
                        <c:v>118</c:v>
                      </c:pt>
                      <c:pt idx="14">
                        <c:v>110</c:v>
                      </c:pt>
                      <c:pt idx="15">
                        <c:v>293</c:v>
                      </c:pt>
                      <c:pt idx="16">
                        <c:v>127</c:v>
                      </c:pt>
                      <c:pt idx="17">
                        <c:v>181</c:v>
                      </c:pt>
                      <c:pt idx="18">
                        <c:v>150</c:v>
                      </c:pt>
                      <c:pt idx="19">
                        <c:v>116</c:v>
                      </c:pt>
                      <c:pt idx="20">
                        <c:v>324</c:v>
                      </c:pt>
                      <c:pt idx="21">
                        <c:v>215</c:v>
                      </c:pt>
                      <c:pt idx="22">
                        <c:v>366</c:v>
                      </c:pt>
                      <c:pt idx="23">
                        <c:v>242</c:v>
                      </c:pt>
                      <c:pt idx="24">
                        <c:v>306</c:v>
                      </c:pt>
                      <c:pt idx="25">
                        <c:v>580</c:v>
                      </c:pt>
                      <c:pt idx="26">
                        <c:v>339</c:v>
                      </c:pt>
                      <c:pt idx="27">
                        <c:v>395</c:v>
                      </c:pt>
                      <c:pt idx="28">
                        <c:v>432</c:v>
                      </c:pt>
                      <c:pt idx="29">
                        <c:v>452</c:v>
                      </c:pt>
                      <c:pt idx="30">
                        <c:v>1409</c:v>
                      </c:pt>
                      <c:pt idx="31">
                        <c:v>849</c:v>
                      </c:pt>
                      <c:pt idx="32">
                        <c:v>155</c:v>
                      </c:pt>
                      <c:pt idx="33">
                        <c:v>158</c:v>
                      </c:pt>
                      <c:pt idx="34">
                        <c:v>96</c:v>
                      </c:pt>
                      <c:pt idx="35">
                        <c:v>174</c:v>
                      </c:pt>
                      <c:pt idx="36">
                        <c:v>76</c:v>
                      </c:pt>
                      <c:pt idx="37">
                        <c:v>84</c:v>
                      </c:pt>
                      <c:pt idx="38">
                        <c:v>56</c:v>
                      </c:pt>
                      <c:pt idx="39">
                        <c:v>89</c:v>
                      </c:pt>
                      <c:pt idx="40">
                        <c:v>180</c:v>
                      </c:pt>
                      <c:pt idx="41">
                        <c:v>80</c:v>
                      </c:pt>
                      <c:pt idx="42">
                        <c:v>71</c:v>
                      </c:pt>
                      <c:pt idx="43">
                        <c:v>110</c:v>
                      </c:pt>
                      <c:pt idx="44">
                        <c:v>205</c:v>
                      </c:pt>
                      <c:pt idx="45">
                        <c:v>262</c:v>
                      </c:pt>
                      <c:pt idx="46">
                        <c:v>46</c:v>
                      </c:pt>
                      <c:pt idx="47">
                        <c:v>1</c:v>
                      </c:pt>
                      <c:pt idx="48">
                        <c:v>9</c:v>
                      </c:pt>
                      <c:pt idx="49">
                        <c:v>-1</c:v>
                      </c:pt>
                      <c:pt idx="50">
                        <c:v>59</c:v>
                      </c:pt>
                      <c:pt idx="51">
                        <c:v>20</c:v>
                      </c:pt>
                      <c:pt idx="52">
                        <c:v>12</c:v>
                      </c:pt>
                      <c:pt idx="53">
                        <c:v>10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8</c:v>
                      </c:pt>
                      <c:pt idx="59">
                        <c:v>0</c:v>
                      </c:pt>
                      <c:pt idx="60">
                        <c:v>79</c:v>
                      </c:pt>
                      <c:pt idx="61">
                        <c:v>14</c:v>
                      </c:pt>
                      <c:pt idx="62">
                        <c:v>23</c:v>
                      </c:pt>
                      <c:pt idx="63">
                        <c:v>-2</c:v>
                      </c:pt>
                      <c:pt idx="64">
                        <c:v>11</c:v>
                      </c:pt>
                      <c:pt idx="65">
                        <c:v>9</c:v>
                      </c:pt>
                      <c:pt idx="66">
                        <c:v>10</c:v>
                      </c:pt>
                      <c:pt idx="67">
                        <c:v>7</c:v>
                      </c:pt>
                      <c:pt idx="68">
                        <c:v>10</c:v>
                      </c:pt>
                      <c:pt idx="69">
                        <c:v>-1</c:v>
                      </c:pt>
                      <c:pt idx="70">
                        <c:v>1</c:v>
                      </c:pt>
                      <c:pt idx="71">
                        <c:v>-2</c:v>
                      </c:pt>
                      <c:pt idx="72">
                        <c:v>22</c:v>
                      </c:pt>
                      <c:pt idx="73">
                        <c:v>-1</c:v>
                      </c:pt>
                      <c:pt idx="74">
                        <c:v>4</c:v>
                      </c:pt>
                      <c:pt idx="75">
                        <c:v>28</c:v>
                      </c:pt>
                      <c:pt idx="76">
                        <c:v>1</c:v>
                      </c:pt>
                      <c:pt idx="77">
                        <c:v>17</c:v>
                      </c:pt>
                      <c:pt idx="78">
                        <c:v>6</c:v>
                      </c:pt>
                      <c:pt idx="79">
                        <c:v>12</c:v>
                      </c:pt>
                      <c:pt idx="80">
                        <c:v>0</c:v>
                      </c:pt>
                      <c:pt idx="81">
                        <c:v>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E104-4DD3-93BD-F04786D0E94C}"/>
                  </c:ext>
                </c:extLst>
              </c15:ser>
            </c15:filteredLineSeries>
            <c15:filteredLineSeries>
              <c15:ser>
                <c:idx val="11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Data'!$P$1</c15:sqref>
                        </c15:formulaRef>
                      </c:ext>
                    </c:extLst>
                    <c:strCache>
                      <c:ptCount val="1"/>
                      <c:pt idx="0">
                        <c:v>NOT_FINALIZED_TUITION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Data'!$A$2:$A$83</c15:sqref>
                        </c15:formulaRef>
                      </c:ext>
                    </c:extLst>
                    <c:numCache>
                      <c:formatCode>m/d/yyyy</c:formatCode>
                      <c:ptCount val="82"/>
                      <c:pt idx="0">
                        <c:v>45123</c:v>
                      </c:pt>
                      <c:pt idx="1">
                        <c:v>45125</c:v>
                      </c:pt>
                      <c:pt idx="2">
                        <c:v>45126</c:v>
                      </c:pt>
                      <c:pt idx="3">
                        <c:v>45127</c:v>
                      </c:pt>
                      <c:pt idx="4">
                        <c:v>45128</c:v>
                      </c:pt>
                      <c:pt idx="5">
                        <c:v>45131</c:v>
                      </c:pt>
                      <c:pt idx="6">
                        <c:v>45132</c:v>
                      </c:pt>
                      <c:pt idx="7">
                        <c:v>45133</c:v>
                      </c:pt>
                      <c:pt idx="8">
                        <c:v>45134</c:v>
                      </c:pt>
                      <c:pt idx="9">
                        <c:v>45135</c:v>
                      </c:pt>
                      <c:pt idx="10">
                        <c:v>45138</c:v>
                      </c:pt>
                      <c:pt idx="11">
                        <c:v>45139</c:v>
                      </c:pt>
                      <c:pt idx="12">
                        <c:v>45140</c:v>
                      </c:pt>
                      <c:pt idx="13">
                        <c:v>45141</c:v>
                      </c:pt>
                      <c:pt idx="14">
                        <c:v>45142</c:v>
                      </c:pt>
                      <c:pt idx="15">
                        <c:v>45145</c:v>
                      </c:pt>
                      <c:pt idx="16">
                        <c:v>45146</c:v>
                      </c:pt>
                      <c:pt idx="17">
                        <c:v>45147</c:v>
                      </c:pt>
                      <c:pt idx="18">
                        <c:v>45148</c:v>
                      </c:pt>
                      <c:pt idx="19">
                        <c:v>45149</c:v>
                      </c:pt>
                      <c:pt idx="20">
                        <c:v>45152</c:v>
                      </c:pt>
                      <c:pt idx="21">
                        <c:v>45153</c:v>
                      </c:pt>
                      <c:pt idx="22">
                        <c:v>45154</c:v>
                      </c:pt>
                      <c:pt idx="23">
                        <c:v>45155</c:v>
                      </c:pt>
                      <c:pt idx="24">
                        <c:v>45156</c:v>
                      </c:pt>
                      <c:pt idx="25">
                        <c:v>45159</c:v>
                      </c:pt>
                      <c:pt idx="26">
                        <c:v>45160</c:v>
                      </c:pt>
                      <c:pt idx="27">
                        <c:v>45161</c:v>
                      </c:pt>
                      <c:pt idx="28">
                        <c:v>45162</c:v>
                      </c:pt>
                      <c:pt idx="29">
                        <c:v>45163</c:v>
                      </c:pt>
                      <c:pt idx="30">
                        <c:v>45166</c:v>
                      </c:pt>
                      <c:pt idx="31">
                        <c:v>45167</c:v>
                      </c:pt>
                      <c:pt idx="32">
                        <c:v>45168</c:v>
                      </c:pt>
                      <c:pt idx="33">
                        <c:v>45169</c:v>
                      </c:pt>
                      <c:pt idx="34">
                        <c:v>45170</c:v>
                      </c:pt>
                      <c:pt idx="35">
                        <c:v>45174</c:v>
                      </c:pt>
                      <c:pt idx="36">
                        <c:v>45175</c:v>
                      </c:pt>
                      <c:pt idx="37">
                        <c:v>45176</c:v>
                      </c:pt>
                      <c:pt idx="38">
                        <c:v>45177</c:v>
                      </c:pt>
                      <c:pt idx="39">
                        <c:v>45180</c:v>
                      </c:pt>
                      <c:pt idx="40">
                        <c:v>45181</c:v>
                      </c:pt>
                      <c:pt idx="41">
                        <c:v>45182</c:v>
                      </c:pt>
                      <c:pt idx="42">
                        <c:v>45183</c:v>
                      </c:pt>
                      <c:pt idx="43">
                        <c:v>45184</c:v>
                      </c:pt>
                      <c:pt idx="44">
                        <c:v>45187</c:v>
                      </c:pt>
                      <c:pt idx="45">
                        <c:v>45188</c:v>
                      </c:pt>
                      <c:pt idx="46">
                        <c:v>45189</c:v>
                      </c:pt>
                      <c:pt idx="47">
                        <c:v>45190</c:v>
                      </c:pt>
                      <c:pt idx="48">
                        <c:v>45191</c:v>
                      </c:pt>
                      <c:pt idx="49">
                        <c:v>45194</c:v>
                      </c:pt>
                      <c:pt idx="50">
                        <c:v>45195</c:v>
                      </c:pt>
                      <c:pt idx="51">
                        <c:v>45196</c:v>
                      </c:pt>
                      <c:pt idx="52">
                        <c:v>45197</c:v>
                      </c:pt>
                      <c:pt idx="53">
                        <c:v>45198</c:v>
                      </c:pt>
                      <c:pt idx="54">
                        <c:v>45201</c:v>
                      </c:pt>
                      <c:pt idx="55">
                        <c:v>45202</c:v>
                      </c:pt>
                      <c:pt idx="56">
                        <c:v>45203</c:v>
                      </c:pt>
                      <c:pt idx="57">
                        <c:v>45204</c:v>
                      </c:pt>
                      <c:pt idx="58">
                        <c:v>45205</c:v>
                      </c:pt>
                      <c:pt idx="59">
                        <c:v>45208</c:v>
                      </c:pt>
                      <c:pt idx="60">
                        <c:v>45209</c:v>
                      </c:pt>
                      <c:pt idx="61">
                        <c:v>45210</c:v>
                      </c:pt>
                      <c:pt idx="62">
                        <c:v>45211</c:v>
                      </c:pt>
                      <c:pt idx="63">
                        <c:v>45212</c:v>
                      </c:pt>
                      <c:pt idx="64">
                        <c:v>45215</c:v>
                      </c:pt>
                      <c:pt idx="65">
                        <c:v>45216</c:v>
                      </c:pt>
                      <c:pt idx="66">
                        <c:v>45217</c:v>
                      </c:pt>
                      <c:pt idx="67">
                        <c:v>45218</c:v>
                      </c:pt>
                      <c:pt idx="68">
                        <c:v>45219</c:v>
                      </c:pt>
                      <c:pt idx="69">
                        <c:v>45222</c:v>
                      </c:pt>
                      <c:pt idx="70">
                        <c:v>45223</c:v>
                      </c:pt>
                      <c:pt idx="71">
                        <c:v>45224</c:v>
                      </c:pt>
                      <c:pt idx="72">
                        <c:v>45225</c:v>
                      </c:pt>
                      <c:pt idx="73">
                        <c:v>45226</c:v>
                      </c:pt>
                      <c:pt idx="74">
                        <c:v>45229</c:v>
                      </c:pt>
                      <c:pt idx="75">
                        <c:v>45230</c:v>
                      </c:pt>
                      <c:pt idx="76">
                        <c:v>45231</c:v>
                      </c:pt>
                      <c:pt idx="77">
                        <c:v>45232</c:v>
                      </c:pt>
                      <c:pt idx="78">
                        <c:v>45233</c:v>
                      </c:pt>
                      <c:pt idx="79">
                        <c:v>45236</c:v>
                      </c:pt>
                      <c:pt idx="80">
                        <c:v>45237</c:v>
                      </c:pt>
                      <c:pt idx="81">
                        <c:v>45238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Data'!$P$2:$P$83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82"/>
                      <c:pt idx="0">
                        <c:v>38150967.039999999</c:v>
                      </c:pt>
                      <c:pt idx="1">
                        <c:v>38545683.219999999</c:v>
                      </c:pt>
                      <c:pt idx="2">
                        <c:v>38728520.719999999</c:v>
                      </c:pt>
                      <c:pt idx="3">
                        <c:v>39446676.579999998</c:v>
                      </c:pt>
                      <c:pt idx="4">
                        <c:v>39388067</c:v>
                      </c:pt>
                      <c:pt idx="5">
                        <c:v>39297434.890000001</c:v>
                      </c:pt>
                      <c:pt idx="6">
                        <c:v>39071356.439999998</c:v>
                      </c:pt>
                      <c:pt idx="7">
                        <c:v>39140428.799999997</c:v>
                      </c:pt>
                      <c:pt idx="8">
                        <c:v>39052641.549999997</c:v>
                      </c:pt>
                      <c:pt idx="9">
                        <c:v>39123278.579999998</c:v>
                      </c:pt>
                      <c:pt idx="10">
                        <c:v>38974650.229999997</c:v>
                      </c:pt>
                      <c:pt idx="11">
                        <c:v>38672641.390000001</c:v>
                      </c:pt>
                      <c:pt idx="12">
                        <c:v>38813759.840000004</c:v>
                      </c:pt>
                      <c:pt idx="13">
                        <c:v>38231814.25</c:v>
                      </c:pt>
                      <c:pt idx="14">
                        <c:v>38052341.57</c:v>
                      </c:pt>
                      <c:pt idx="15">
                        <c:v>37043067.909999996</c:v>
                      </c:pt>
                      <c:pt idx="16">
                        <c:v>36642626.109999999</c:v>
                      </c:pt>
                      <c:pt idx="17">
                        <c:v>35888214.670000002</c:v>
                      </c:pt>
                      <c:pt idx="18">
                        <c:v>35438366.369999997</c:v>
                      </c:pt>
                      <c:pt idx="19">
                        <c:v>35426937.009999998</c:v>
                      </c:pt>
                      <c:pt idx="20">
                        <c:v>34305150.020000003</c:v>
                      </c:pt>
                      <c:pt idx="21">
                        <c:v>33381503.899999999</c:v>
                      </c:pt>
                      <c:pt idx="22">
                        <c:v>31909967.690000001</c:v>
                      </c:pt>
                      <c:pt idx="23">
                        <c:v>30855499.960000001</c:v>
                      </c:pt>
                      <c:pt idx="24">
                        <c:v>29677659.140000001</c:v>
                      </c:pt>
                      <c:pt idx="25">
                        <c:v>27510329</c:v>
                      </c:pt>
                      <c:pt idx="26">
                        <c:v>25972961.34</c:v>
                      </c:pt>
                      <c:pt idx="27">
                        <c:v>24124526.670000002</c:v>
                      </c:pt>
                      <c:pt idx="28">
                        <c:v>22633021.93</c:v>
                      </c:pt>
                      <c:pt idx="29">
                        <c:v>20732929.300000001</c:v>
                      </c:pt>
                      <c:pt idx="30">
                        <c:v>15004207.23</c:v>
                      </c:pt>
                      <c:pt idx="31">
                        <c:v>11389976.140000001</c:v>
                      </c:pt>
                      <c:pt idx="32">
                        <c:v>10459859.029999999</c:v>
                      </c:pt>
                      <c:pt idx="33">
                        <c:v>9816458.0899999999</c:v>
                      </c:pt>
                      <c:pt idx="34">
                        <c:v>9410075.8300000001</c:v>
                      </c:pt>
                      <c:pt idx="35">
                        <c:v>8525675.7699999996</c:v>
                      </c:pt>
                      <c:pt idx="36">
                        <c:v>8063715.4000000004</c:v>
                      </c:pt>
                      <c:pt idx="37">
                        <c:v>7770544.8499999996</c:v>
                      </c:pt>
                      <c:pt idx="38">
                        <c:v>7502584.4400000004</c:v>
                      </c:pt>
                      <c:pt idx="39">
                        <c:v>7069162.8499999996</c:v>
                      </c:pt>
                      <c:pt idx="40">
                        <c:v>6424431.0099999998</c:v>
                      </c:pt>
                      <c:pt idx="41">
                        <c:v>5947127.8799999999</c:v>
                      </c:pt>
                      <c:pt idx="42">
                        <c:v>3221649.43</c:v>
                      </c:pt>
                      <c:pt idx="43">
                        <c:v>3031303.59</c:v>
                      </c:pt>
                      <c:pt idx="44">
                        <c:v>2303168.29</c:v>
                      </c:pt>
                      <c:pt idx="45">
                        <c:v>0</c:v>
                      </c:pt>
                      <c:pt idx="46">
                        <c:v>0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0</c:v>
                      </c:pt>
                      <c:pt idx="51">
                        <c:v>0</c:v>
                      </c:pt>
                      <c:pt idx="52">
                        <c:v>0</c:v>
                      </c:pt>
                      <c:pt idx="53">
                        <c:v>0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0</c:v>
                      </c:pt>
                      <c:pt idx="59">
                        <c:v>0</c:v>
                      </c:pt>
                      <c:pt idx="60">
                        <c:v>0</c:v>
                      </c:pt>
                      <c:pt idx="61">
                        <c:v>0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0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0</c:v>
                      </c:pt>
                      <c:pt idx="70">
                        <c:v>0</c:v>
                      </c:pt>
                      <c:pt idx="71">
                        <c:v>0</c:v>
                      </c:pt>
                      <c:pt idx="72">
                        <c:v>0</c:v>
                      </c:pt>
                      <c:pt idx="73">
                        <c:v>0</c:v>
                      </c:pt>
                      <c:pt idx="74">
                        <c:v>0</c:v>
                      </c:pt>
                      <c:pt idx="75">
                        <c:v>0</c:v>
                      </c:pt>
                      <c:pt idx="76">
                        <c:v>0</c:v>
                      </c:pt>
                      <c:pt idx="77">
                        <c:v>0</c:v>
                      </c:pt>
                      <c:pt idx="78">
                        <c:v>0</c:v>
                      </c:pt>
                      <c:pt idx="79">
                        <c:v>0</c:v>
                      </c:pt>
                      <c:pt idx="80">
                        <c:v>0</c:v>
                      </c:pt>
                      <c:pt idx="81">
                        <c:v>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E104-4DD3-93BD-F04786D0E94C}"/>
                  </c:ext>
                </c:extLst>
              </c15:ser>
            </c15:filteredLineSeries>
            <c15:filteredLineSeries>
              <c15:ser>
                <c:idx val="12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Data'!$Q$1</c15:sqref>
                        </c15:formulaRef>
                      </c:ext>
                    </c:extLst>
                    <c:strCache>
                      <c:ptCount val="1"/>
                      <c:pt idx="0">
                        <c:v>FINALIZED_TUITION</c:v>
                      </c:pt>
                    </c:strCache>
                  </c:strRef>
                </c:tx>
                <c:spPr>
                  <a:ln w="28575" cap="rnd">
                    <a:solidFill>
                      <a:srgbClr val="0070C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Data'!$A$2:$A$83</c15:sqref>
                        </c15:formulaRef>
                      </c:ext>
                    </c:extLst>
                    <c:numCache>
                      <c:formatCode>m/d/yyyy</c:formatCode>
                      <c:ptCount val="82"/>
                      <c:pt idx="0">
                        <c:v>45123</c:v>
                      </c:pt>
                      <c:pt idx="1">
                        <c:v>45125</c:v>
                      </c:pt>
                      <c:pt idx="2">
                        <c:v>45126</c:v>
                      </c:pt>
                      <c:pt idx="3">
                        <c:v>45127</c:v>
                      </c:pt>
                      <c:pt idx="4">
                        <c:v>45128</c:v>
                      </c:pt>
                      <c:pt idx="5">
                        <c:v>45131</c:v>
                      </c:pt>
                      <c:pt idx="6">
                        <c:v>45132</c:v>
                      </c:pt>
                      <c:pt idx="7">
                        <c:v>45133</c:v>
                      </c:pt>
                      <c:pt idx="8">
                        <c:v>45134</c:v>
                      </c:pt>
                      <c:pt idx="9">
                        <c:v>45135</c:v>
                      </c:pt>
                      <c:pt idx="10">
                        <c:v>45138</c:v>
                      </c:pt>
                      <c:pt idx="11">
                        <c:v>45139</c:v>
                      </c:pt>
                      <c:pt idx="12">
                        <c:v>45140</c:v>
                      </c:pt>
                      <c:pt idx="13">
                        <c:v>45141</c:v>
                      </c:pt>
                      <c:pt idx="14">
                        <c:v>45142</c:v>
                      </c:pt>
                      <c:pt idx="15">
                        <c:v>45145</c:v>
                      </c:pt>
                      <c:pt idx="16">
                        <c:v>45146</c:v>
                      </c:pt>
                      <c:pt idx="17">
                        <c:v>45147</c:v>
                      </c:pt>
                      <c:pt idx="18">
                        <c:v>45148</c:v>
                      </c:pt>
                      <c:pt idx="19">
                        <c:v>45149</c:v>
                      </c:pt>
                      <c:pt idx="20">
                        <c:v>45152</c:v>
                      </c:pt>
                      <c:pt idx="21">
                        <c:v>45153</c:v>
                      </c:pt>
                      <c:pt idx="22">
                        <c:v>45154</c:v>
                      </c:pt>
                      <c:pt idx="23">
                        <c:v>45155</c:v>
                      </c:pt>
                      <c:pt idx="24">
                        <c:v>45156</c:v>
                      </c:pt>
                      <c:pt idx="25">
                        <c:v>45159</c:v>
                      </c:pt>
                      <c:pt idx="26">
                        <c:v>45160</c:v>
                      </c:pt>
                      <c:pt idx="27">
                        <c:v>45161</c:v>
                      </c:pt>
                      <c:pt idx="28">
                        <c:v>45162</c:v>
                      </c:pt>
                      <c:pt idx="29">
                        <c:v>45163</c:v>
                      </c:pt>
                      <c:pt idx="30">
                        <c:v>45166</c:v>
                      </c:pt>
                      <c:pt idx="31">
                        <c:v>45167</c:v>
                      </c:pt>
                      <c:pt idx="32">
                        <c:v>45168</c:v>
                      </c:pt>
                      <c:pt idx="33">
                        <c:v>45169</c:v>
                      </c:pt>
                      <c:pt idx="34">
                        <c:v>45170</c:v>
                      </c:pt>
                      <c:pt idx="35">
                        <c:v>45174</c:v>
                      </c:pt>
                      <c:pt idx="36">
                        <c:v>45175</c:v>
                      </c:pt>
                      <c:pt idx="37">
                        <c:v>45176</c:v>
                      </c:pt>
                      <c:pt idx="38">
                        <c:v>45177</c:v>
                      </c:pt>
                      <c:pt idx="39">
                        <c:v>45180</c:v>
                      </c:pt>
                      <c:pt idx="40">
                        <c:v>45181</c:v>
                      </c:pt>
                      <c:pt idx="41">
                        <c:v>45182</c:v>
                      </c:pt>
                      <c:pt idx="42">
                        <c:v>45183</c:v>
                      </c:pt>
                      <c:pt idx="43">
                        <c:v>45184</c:v>
                      </c:pt>
                      <c:pt idx="44">
                        <c:v>45187</c:v>
                      </c:pt>
                      <c:pt idx="45">
                        <c:v>45188</c:v>
                      </c:pt>
                      <c:pt idx="46">
                        <c:v>45189</c:v>
                      </c:pt>
                      <c:pt idx="47">
                        <c:v>45190</c:v>
                      </c:pt>
                      <c:pt idx="48">
                        <c:v>45191</c:v>
                      </c:pt>
                      <c:pt idx="49">
                        <c:v>45194</c:v>
                      </c:pt>
                      <c:pt idx="50">
                        <c:v>45195</c:v>
                      </c:pt>
                      <c:pt idx="51">
                        <c:v>45196</c:v>
                      </c:pt>
                      <c:pt idx="52">
                        <c:v>45197</c:v>
                      </c:pt>
                      <c:pt idx="53">
                        <c:v>45198</c:v>
                      </c:pt>
                      <c:pt idx="54">
                        <c:v>45201</c:v>
                      </c:pt>
                      <c:pt idx="55">
                        <c:v>45202</c:v>
                      </c:pt>
                      <c:pt idx="56">
                        <c:v>45203</c:v>
                      </c:pt>
                      <c:pt idx="57">
                        <c:v>45204</c:v>
                      </c:pt>
                      <c:pt idx="58">
                        <c:v>45205</c:v>
                      </c:pt>
                      <c:pt idx="59">
                        <c:v>45208</c:v>
                      </c:pt>
                      <c:pt idx="60">
                        <c:v>45209</c:v>
                      </c:pt>
                      <c:pt idx="61">
                        <c:v>45210</c:v>
                      </c:pt>
                      <c:pt idx="62">
                        <c:v>45211</c:v>
                      </c:pt>
                      <c:pt idx="63">
                        <c:v>45212</c:v>
                      </c:pt>
                      <c:pt idx="64">
                        <c:v>45215</c:v>
                      </c:pt>
                      <c:pt idx="65">
                        <c:v>45216</c:v>
                      </c:pt>
                      <c:pt idx="66">
                        <c:v>45217</c:v>
                      </c:pt>
                      <c:pt idx="67">
                        <c:v>45218</c:v>
                      </c:pt>
                      <c:pt idx="68">
                        <c:v>45219</c:v>
                      </c:pt>
                      <c:pt idx="69">
                        <c:v>45222</c:v>
                      </c:pt>
                      <c:pt idx="70">
                        <c:v>45223</c:v>
                      </c:pt>
                      <c:pt idx="71">
                        <c:v>45224</c:v>
                      </c:pt>
                      <c:pt idx="72">
                        <c:v>45225</c:v>
                      </c:pt>
                      <c:pt idx="73">
                        <c:v>45226</c:v>
                      </c:pt>
                      <c:pt idx="74">
                        <c:v>45229</c:v>
                      </c:pt>
                      <c:pt idx="75">
                        <c:v>45230</c:v>
                      </c:pt>
                      <c:pt idx="76">
                        <c:v>45231</c:v>
                      </c:pt>
                      <c:pt idx="77">
                        <c:v>45232</c:v>
                      </c:pt>
                      <c:pt idx="78">
                        <c:v>45233</c:v>
                      </c:pt>
                      <c:pt idx="79">
                        <c:v>45236</c:v>
                      </c:pt>
                      <c:pt idx="80">
                        <c:v>45237</c:v>
                      </c:pt>
                      <c:pt idx="81">
                        <c:v>45238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Data'!$Q$2:$Q$83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82"/>
                      <c:pt idx="0">
                        <c:v>0</c:v>
                      </c:pt>
                      <c:pt idx="1">
                        <c:v>24301.200000000001</c:v>
                      </c:pt>
                      <c:pt idx="2">
                        <c:v>648429.35</c:v>
                      </c:pt>
                      <c:pt idx="3">
                        <c:v>810329.45</c:v>
                      </c:pt>
                      <c:pt idx="4">
                        <c:v>968532</c:v>
                      </c:pt>
                      <c:pt idx="5">
                        <c:v>1310281.95</c:v>
                      </c:pt>
                      <c:pt idx="6">
                        <c:v>1577742.26</c:v>
                      </c:pt>
                      <c:pt idx="7">
                        <c:v>1785284.31</c:v>
                      </c:pt>
                      <c:pt idx="8">
                        <c:v>1958345.6099999999</c:v>
                      </c:pt>
                      <c:pt idx="9">
                        <c:v>2225907.21</c:v>
                      </c:pt>
                      <c:pt idx="10">
                        <c:v>2637125.8099999996</c:v>
                      </c:pt>
                      <c:pt idx="11">
                        <c:v>3187746.34</c:v>
                      </c:pt>
                      <c:pt idx="12">
                        <c:v>3409844.6399999997</c:v>
                      </c:pt>
                      <c:pt idx="13">
                        <c:v>3759973.8499999996</c:v>
                      </c:pt>
                      <c:pt idx="14">
                        <c:v>4242734.83</c:v>
                      </c:pt>
                      <c:pt idx="15">
                        <c:v>5514600.6200000001</c:v>
                      </c:pt>
                      <c:pt idx="16">
                        <c:v>6039221.1800000006</c:v>
                      </c:pt>
                      <c:pt idx="17">
                        <c:v>6984010.75</c:v>
                      </c:pt>
                      <c:pt idx="18">
                        <c:v>7614025.0999999996</c:v>
                      </c:pt>
                      <c:pt idx="19">
                        <c:v>8277154.71</c:v>
                      </c:pt>
                      <c:pt idx="20">
                        <c:v>9543961.5100000016</c:v>
                      </c:pt>
                      <c:pt idx="21">
                        <c:v>10422870.33</c:v>
                      </c:pt>
                      <c:pt idx="22">
                        <c:v>11985546.82</c:v>
                      </c:pt>
                      <c:pt idx="23">
                        <c:v>13042446.85</c:v>
                      </c:pt>
                      <c:pt idx="24">
                        <c:v>14408259.35</c:v>
                      </c:pt>
                      <c:pt idx="25">
                        <c:v>16795114.580000002</c:v>
                      </c:pt>
                      <c:pt idx="26">
                        <c:v>18270234.359999999</c:v>
                      </c:pt>
                      <c:pt idx="27">
                        <c:v>20228814.900000002</c:v>
                      </c:pt>
                      <c:pt idx="28">
                        <c:v>21903226.699999999</c:v>
                      </c:pt>
                      <c:pt idx="29">
                        <c:v>23906430.170000002</c:v>
                      </c:pt>
                      <c:pt idx="30">
                        <c:v>29795408.970000003</c:v>
                      </c:pt>
                      <c:pt idx="31">
                        <c:v>33446570.919999998</c:v>
                      </c:pt>
                      <c:pt idx="32">
                        <c:v>34287247.059999995</c:v>
                      </c:pt>
                      <c:pt idx="33">
                        <c:v>34956205.729999997</c:v>
                      </c:pt>
                      <c:pt idx="34">
                        <c:v>35402239.789999999</c:v>
                      </c:pt>
                      <c:pt idx="35">
                        <c:v>36167049.199999996</c:v>
                      </c:pt>
                      <c:pt idx="36">
                        <c:v>36483516.230000004</c:v>
                      </c:pt>
                      <c:pt idx="37">
                        <c:v>36871397.280000001</c:v>
                      </c:pt>
                      <c:pt idx="38">
                        <c:v>37111774.729999997</c:v>
                      </c:pt>
                      <c:pt idx="39">
                        <c:v>37427898.649999999</c:v>
                      </c:pt>
                      <c:pt idx="40">
                        <c:v>37955724.060000002</c:v>
                      </c:pt>
                      <c:pt idx="41">
                        <c:v>38241633.840000004</c:v>
                      </c:pt>
                      <c:pt idx="42">
                        <c:v>38524394.82</c:v>
                      </c:pt>
                      <c:pt idx="43">
                        <c:v>38781719.699999996</c:v>
                      </c:pt>
                      <c:pt idx="44">
                        <c:v>39153413.030000001</c:v>
                      </c:pt>
                      <c:pt idx="45">
                        <c:v>42095627.75</c:v>
                      </c:pt>
                      <c:pt idx="46">
                        <c:v>41280280</c:v>
                      </c:pt>
                      <c:pt idx="47">
                        <c:v>41277172</c:v>
                      </c:pt>
                      <c:pt idx="48">
                        <c:v>40984384</c:v>
                      </c:pt>
                      <c:pt idx="49">
                        <c:v>41109502</c:v>
                      </c:pt>
                      <c:pt idx="50">
                        <c:v>41313068</c:v>
                      </c:pt>
                      <c:pt idx="51">
                        <c:v>41449965</c:v>
                      </c:pt>
                      <c:pt idx="52">
                        <c:v>41503608</c:v>
                      </c:pt>
                      <c:pt idx="53">
                        <c:v>41494175</c:v>
                      </c:pt>
                      <c:pt idx="54">
                        <c:v>41568435</c:v>
                      </c:pt>
                      <c:pt idx="55">
                        <c:v>41568435</c:v>
                      </c:pt>
                      <c:pt idx="56">
                        <c:v>41568435</c:v>
                      </c:pt>
                      <c:pt idx="57">
                        <c:v>41568435</c:v>
                      </c:pt>
                      <c:pt idx="58">
                        <c:v>41871944</c:v>
                      </c:pt>
                      <c:pt idx="59">
                        <c:v>41535191</c:v>
                      </c:pt>
                      <c:pt idx="60">
                        <c:v>41897033</c:v>
                      </c:pt>
                      <c:pt idx="61">
                        <c:v>42232641</c:v>
                      </c:pt>
                      <c:pt idx="62">
                        <c:v>42363004</c:v>
                      </c:pt>
                      <c:pt idx="63">
                        <c:v>42131849</c:v>
                      </c:pt>
                      <c:pt idx="64">
                        <c:v>42220164</c:v>
                      </c:pt>
                      <c:pt idx="65">
                        <c:v>42255460.079999998</c:v>
                      </c:pt>
                      <c:pt idx="66">
                        <c:v>42334776.840000004</c:v>
                      </c:pt>
                      <c:pt idx="67">
                        <c:v>42361477.759999998</c:v>
                      </c:pt>
                      <c:pt idx="68">
                        <c:v>42411962.259999998</c:v>
                      </c:pt>
                      <c:pt idx="69">
                        <c:v>42420270.810000002</c:v>
                      </c:pt>
                      <c:pt idx="70">
                        <c:v>42431365.310000002</c:v>
                      </c:pt>
                      <c:pt idx="71">
                        <c:v>42438269.009999998</c:v>
                      </c:pt>
                      <c:pt idx="72">
                        <c:v>42443870.310000002</c:v>
                      </c:pt>
                      <c:pt idx="73">
                        <c:v>42434480.359999999</c:v>
                      </c:pt>
                      <c:pt idx="74">
                        <c:v>42449534.659999996</c:v>
                      </c:pt>
                      <c:pt idx="75">
                        <c:v>42513810.159999996</c:v>
                      </c:pt>
                      <c:pt idx="76">
                        <c:v>42519927</c:v>
                      </c:pt>
                      <c:pt idx="77">
                        <c:v>42578798.060000002</c:v>
                      </c:pt>
                      <c:pt idx="78">
                        <c:v>42615600.859999999</c:v>
                      </c:pt>
                      <c:pt idx="79">
                        <c:v>42659341.859999999</c:v>
                      </c:pt>
                      <c:pt idx="80">
                        <c:v>42662488.859999999</c:v>
                      </c:pt>
                      <c:pt idx="81">
                        <c:v>42721658.259999998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E104-4DD3-93BD-F04786D0E94C}"/>
                  </c:ext>
                </c:extLst>
              </c15:ser>
            </c15:filteredLineSeries>
            <c15:filteredLineSeries>
              <c15:ser>
                <c:idx val="13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Data'!$R$1</c15:sqref>
                        </c15:formulaRef>
                      </c:ext>
                    </c:extLst>
                    <c:strCache>
                      <c:ptCount val="1"/>
                      <c:pt idx="0">
                        <c:v>%_OF_TUITION_FINALIZED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Data'!$A$2:$A$83</c15:sqref>
                        </c15:formulaRef>
                      </c:ext>
                    </c:extLst>
                    <c:numCache>
                      <c:formatCode>m/d/yyyy</c:formatCode>
                      <c:ptCount val="82"/>
                      <c:pt idx="0">
                        <c:v>45123</c:v>
                      </c:pt>
                      <c:pt idx="1">
                        <c:v>45125</c:v>
                      </c:pt>
                      <c:pt idx="2">
                        <c:v>45126</c:v>
                      </c:pt>
                      <c:pt idx="3">
                        <c:v>45127</c:v>
                      </c:pt>
                      <c:pt idx="4">
                        <c:v>45128</c:v>
                      </c:pt>
                      <c:pt idx="5">
                        <c:v>45131</c:v>
                      </c:pt>
                      <c:pt idx="6">
                        <c:v>45132</c:v>
                      </c:pt>
                      <c:pt idx="7">
                        <c:v>45133</c:v>
                      </c:pt>
                      <c:pt idx="8">
                        <c:v>45134</c:v>
                      </c:pt>
                      <c:pt idx="9">
                        <c:v>45135</c:v>
                      </c:pt>
                      <c:pt idx="10">
                        <c:v>45138</c:v>
                      </c:pt>
                      <c:pt idx="11">
                        <c:v>45139</c:v>
                      </c:pt>
                      <c:pt idx="12">
                        <c:v>45140</c:v>
                      </c:pt>
                      <c:pt idx="13">
                        <c:v>45141</c:v>
                      </c:pt>
                      <c:pt idx="14">
                        <c:v>45142</c:v>
                      </c:pt>
                      <c:pt idx="15">
                        <c:v>45145</c:v>
                      </c:pt>
                      <c:pt idx="16">
                        <c:v>45146</c:v>
                      </c:pt>
                      <c:pt idx="17">
                        <c:v>45147</c:v>
                      </c:pt>
                      <c:pt idx="18">
                        <c:v>45148</c:v>
                      </c:pt>
                      <c:pt idx="19">
                        <c:v>45149</c:v>
                      </c:pt>
                      <c:pt idx="20">
                        <c:v>45152</c:v>
                      </c:pt>
                      <c:pt idx="21">
                        <c:v>45153</c:v>
                      </c:pt>
                      <c:pt idx="22">
                        <c:v>45154</c:v>
                      </c:pt>
                      <c:pt idx="23">
                        <c:v>45155</c:v>
                      </c:pt>
                      <c:pt idx="24">
                        <c:v>45156</c:v>
                      </c:pt>
                      <c:pt idx="25">
                        <c:v>45159</c:v>
                      </c:pt>
                      <c:pt idx="26">
                        <c:v>45160</c:v>
                      </c:pt>
                      <c:pt idx="27">
                        <c:v>45161</c:v>
                      </c:pt>
                      <c:pt idx="28">
                        <c:v>45162</c:v>
                      </c:pt>
                      <c:pt idx="29">
                        <c:v>45163</c:v>
                      </c:pt>
                      <c:pt idx="30">
                        <c:v>45166</c:v>
                      </c:pt>
                      <c:pt idx="31">
                        <c:v>45167</c:v>
                      </c:pt>
                      <c:pt idx="32">
                        <c:v>45168</c:v>
                      </c:pt>
                      <c:pt idx="33">
                        <c:v>45169</c:v>
                      </c:pt>
                      <c:pt idx="34">
                        <c:v>45170</c:v>
                      </c:pt>
                      <c:pt idx="35">
                        <c:v>45174</c:v>
                      </c:pt>
                      <c:pt idx="36">
                        <c:v>45175</c:v>
                      </c:pt>
                      <c:pt idx="37">
                        <c:v>45176</c:v>
                      </c:pt>
                      <c:pt idx="38">
                        <c:v>45177</c:v>
                      </c:pt>
                      <c:pt idx="39">
                        <c:v>45180</c:v>
                      </c:pt>
                      <c:pt idx="40">
                        <c:v>45181</c:v>
                      </c:pt>
                      <c:pt idx="41">
                        <c:v>45182</c:v>
                      </c:pt>
                      <c:pt idx="42">
                        <c:v>45183</c:v>
                      </c:pt>
                      <c:pt idx="43">
                        <c:v>45184</c:v>
                      </c:pt>
                      <c:pt idx="44">
                        <c:v>45187</c:v>
                      </c:pt>
                      <c:pt idx="45">
                        <c:v>45188</c:v>
                      </c:pt>
                      <c:pt idx="46">
                        <c:v>45189</c:v>
                      </c:pt>
                      <c:pt idx="47">
                        <c:v>45190</c:v>
                      </c:pt>
                      <c:pt idx="48">
                        <c:v>45191</c:v>
                      </c:pt>
                      <c:pt idx="49">
                        <c:v>45194</c:v>
                      </c:pt>
                      <c:pt idx="50">
                        <c:v>45195</c:v>
                      </c:pt>
                      <c:pt idx="51">
                        <c:v>45196</c:v>
                      </c:pt>
                      <c:pt idx="52">
                        <c:v>45197</c:v>
                      </c:pt>
                      <c:pt idx="53">
                        <c:v>45198</c:v>
                      </c:pt>
                      <c:pt idx="54">
                        <c:v>45201</c:v>
                      </c:pt>
                      <c:pt idx="55">
                        <c:v>45202</c:v>
                      </c:pt>
                      <c:pt idx="56">
                        <c:v>45203</c:v>
                      </c:pt>
                      <c:pt idx="57">
                        <c:v>45204</c:v>
                      </c:pt>
                      <c:pt idx="58">
                        <c:v>45205</c:v>
                      </c:pt>
                      <c:pt idx="59">
                        <c:v>45208</c:v>
                      </c:pt>
                      <c:pt idx="60">
                        <c:v>45209</c:v>
                      </c:pt>
                      <c:pt idx="61">
                        <c:v>45210</c:v>
                      </c:pt>
                      <c:pt idx="62">
                        <c:v>45211</c:v>
                      </c:pt>
                      <c:pt idx="63">
                        <c:v>45212</c:v>
                      </c:pt>
                      <c:pt idx="64">
                        <c:v>45215</c:v>
                      </c:pt>
                      <c:pt idx="65">
                        <c:v>45216</c:v>
                      </c:pt>
                      <c:pt idx="66">
                        <c:v>45217</c:v>
                      </c:pt>
                      <c:pt idx="67">
                        <c:v>45218</c:v>
                      </c:pt>
                      <c:pt idx="68">
                        <c:v>45219</c:v>
                      </c:pt>
                      <c:pt idx="69">
                        <c:v>45222</c:v>
                      </c:pt>
                      <c:pt idx="70">
                        <c:v>45223</c:v>
                      </c:pt>
                      <c:pt idx="71">
                        <c:v>45224</c:v>
                      </c:pt>
                      <c:pt idx="72">
                        <c:v>45225</c:v>
                      </c:pt>
                      <c:pt idx="73">
                        <c:v>45226</c:v>
                      </c:pt>
                      <c:pt idx="74">
                        <c:v>45229</c:v>
                      </c:pt>
                      <c:pt idx="75">
                        <c:v>45230</c:v>
                      </c:pt>
                      <c:pt idx="76">
                        <c:v>45231</c:v>
                      </c:pt>
                      <c:pt idx="77">
                        <c:v>45232</c:v>
                      </c:pt>
                      <c:pt idx="78">
                        <c:v>45233</c:v>
                      </c:pt>
                      <c:pt idx="79">
                        <c:v>45236</c:v>
                      </c:pt>
                      <c:pt idx="80">
                        <c:v>45237</c:v>
                      </c:pt>
                      <c:pt idx="81">
                        <c:v>45238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Data'!$R$2:$R$83</c15:sqref>
                        </c15:formulaRef>
                      </c:ext>
                    </c:extLst>
                    <c:numCache>
                      <c:formatCode>0.0%</c:formatCode>
                      <c:ptCount val="82"/>
                      <c:pt idx="0">
                        <c:v>0</c:v>
                      </c:pt>
                      <c:pt idx="1">
                        <c:v>6.3005470096583465E-4</c:v>
                      </c:pt>
                      <c:pt idx="2">
                        <c:v>1.6467231434818944E-2</c:v>
                      </c:pt>
                      <c:pt idx="3">
                        <c:v>2.0128905000936552E-2</c:v>
                      </c:pt>
                      <c:pt idx="4">
                        <c:v>2.3999346426590604E-2</c:v>
                      </c:pt>
                      <c:pt idx="5">
                        <c:v>3.2266821480328264E-2</c:v>
                      </c:pt>
                      <c:pt idx="6">
                        <c:v>3.8813708309847476E-2</c:v>
                      </c:pt>
                      <c:pt idx="7">
                        <c:v>4.3622558395049062E-2</c:v>
                      </c:pt>
                      <c:pt idx="8">
                        <c:v>4.7751730587701366E-2</c:v>
                      </c:pt>
                      <c:pt idx="9">
                        <c:v>5.383194777533732E-2</c:v>
                      </c:pt>
                      <c:pt idx="10">
                        <c:v>6.3374507434266189E-2</c:v>
                      </c:pt>
                      <c:pt idx="11">
                        <c:v>7.6151858902048439E-2</c:v>
                      </c:pt>
                      <c:pt idx="12">
                        <c:v>8.0756834524042961E-2</c:v>
                      </c:pt>
                      <c:pt idx="13">
                        <c:v>8.9540694029173751E-2</c:v>
                      </c:pt>
                      <c:pt idx="14">
                        <c:v>0.10031273592876168</c:v>
                      </c:pt>
                      <c:pt idx="15">
                        <c:v>0.12957948145379761</c:v>
                      </c:pt>
                      <c:pt idx="16">
                        <c:v>0.14149390346127169</c:v>
                      </c:pt>
                      <c:pt idx="17">
                        <c:v>0.16290292098394177</c:v>
                      </c:pt>
                      <c:pt idx="18">
                        <c:v>0.17685487007860284</c:v>
                      </c:pt>
                      <c:pt idx="19">
                        <c:v>0.18939084154933217</c:v>
                      </c:pt>
                      <c:pt idx="20">
                        <c:v>0.21765461549820372</c:v>
                      </c:pt>
                      <c:pt idx="21">
                        <c:v>0.23794131324131007</c:v>
                      </c:pt>
                      <c:pt idx="22">
                        <c:v>0.27304718839255265</c:v>
                      </c:pt>
                      <c:pt idx="23">
                        <c:v>0.29710835694549875</c:v>
                      </c:pt>
                      <c:pt idx="24">
                        <c:v>0.32682225625554839</c:v>
                      </c:pt>
                      <c:pt idx="25">
                        <c:v>0.37907564450119885</c:v>
                      </c:pt>
                      <c:pt idx="26">
                        <c:v>0.41295015133818641</c:v>
                      </c:pt>
                      <c:pt idx="27">
                        <c:v>0.45608322133010371</c:v>
                      </c:pt>
                      <c:pt idx="28">
                        <c:v>0.49180672763816485</c:v>
                      </c:pt>
                      <c:pt idx="29">
                        <c:v>0.53554599469704267</c:v>
                      </c:pt>
                      <c:pt idx="30">
                        <c:v>0.66508179081230612</c:v>
                      </c:pt>
                      <c:pt idx="31">
                        <c:v>0.74596669710631358</c:v>
                      </c:pt>
                      <c:pt idx="32">
                        <c:v>0.76624501685177016</c:v>
                      </c:pt>
                      <c:pt idx="33">
                        <c:v>0.78074884868442929</c:v>
                      </c:pt>
                      <c:pt idx="34">
                        <c:v>0.79001139084630956</c:v>
                      </c:pt>
                      <c:pt idx="35">
                        <c:v>0.8092379514625061</c:v>
                      </c:pt>
                      <c:pt idx="36">
                        <c:v>0.81898503891385366</c:v>
                      </c:pt>
                      <c:pt idx="37">
                        <c:v>0.82593622769879249</c:v>
                      </c:pt>
                      <c:pt idx="38">
                        <c:v>0.831834759490506</c:v>
                      </c:pt>
                      <c:pt idx="39">
                        <c:v>0.84113191721660086</c:v>
                      </c:pt>
                      <c:pt idx="40">
                        <c:v>0.85524090666499786</c:v>
                      </c:pt>
                      <c:pt idx="41">
                        <c:v>0.86541537602516005</c:v>
                      </c:pt>
                      <c:pt idx="42">
                        <c:v>0.92282743220634611</c:v>
                      </c:pt>
                      <c:pt idx="43">
                        <c:v>0.92750336255343291</c:v>
                      </c:pt>
                      <c:pt idx="44">
                        <c:v>0.94444384421807415</c:v>
                      </c:pt>
                      <c:pt idx="45">
                        <c:v>1</c:v>
                      </c:pt>
                      <c:pt idx="46">
                        <c:v>1</c:v>
                      </c:pt>
                      <c:pt idx="47">
                        <c:v>1</c:v>
                      </c:pt>
                      <c:pt idx="48">
                        <c:v>1</c:v>
                      </c:pt>
                      <c:pt idx="49">
                        <c:v>1</c:v>
                      </c:pt>
                      <c:pt idx="50">
                        <c:v>1</c:v>
                      </c:pt>
                      <c:pt idx="51">
                        <c:v>1</c:v>
                      </c:pt>
                      <c:pt idx="52">
                        <c:v>1</c:v>
                      </c:pt>
                      <c:pt idx="53">
                        <c:v>1</c:v>
                      </c:pt>
                      <c:pt idx="54">
                        <c:v>1</c:v>
                      </c:pt>
                      <c:pt idx="55">
                        <c:v>1</c:v>
                      </c:pt>
                      <c:pt idx="56">
                        <c:v>1</c:v>
                      </c:pt>
                      <c:pt idx="57">
                        <c:v>1</c:v>
                      </c:pt>
                      <c:pt idx="58">
                        <c:v>1</c:v>
                      </c:pt>
                      <c:pt idx="59">
                        <c:v>1</c:v>
                      </c:pt>
                      <c:pt idx="60">
                        <c:v>1</c:v>
                      </c:pt>
                      <c:pt idx="61">
                        <c:v>1</c:v>
                      </c:pt>
                      <c:pt idx="62">
                        <c:v>1</c:v>
                      </c:pt>
                      <c:pt idx="63">
                        <c:v>1</c:v>
                      </c:pt>
                      <c:pt idx="64">
                        <c:v>1</c:v>
                      </c:pt>
                      <c:pt idx="65">
                        <c:v>1</c:v>
                      </c:pt>
                      <c:pt idx="66">
                        <c:v>1</c:v>
                      </c:pt>
                      <c:pt idx="67">
                        <c:v>1</c:v>
                      </c:pt>
                      <c:pt idx="68">
                        <c:v>1</c:v>
                      </c:pt>
                      <c:pt idx="69">
                        <c:v>1</c:v>
                      </c:pt>
                      <c:pt idx="70">
                        <c:v>1</c:v>
                      </c:pt>
                      <c:pt idx="71">
                        <c:v>1</c:v>
                      </c:pt>
                      <c:pt idx="72">
                        <c:v>1</c:v>
                      </c:pt>
                      <c:pt idx="73">
                        <c:v>1</c:v>
                      </c:pt>
                      <c:pt idx="74">
                        <c:v>1</c:v>
                      </c:pt>
                      <c:pt idx="75">
                        <c:v>1</c:v>
                      </c:pt>
                      <c:pt idx="76">
                        <c:v>1</c:v>
                      </c:pt>
                      <c:pt idx="77">
                        <c:v>1</c:v>
                      </c:pt>
                      <c:pt idx="78">
                        <c:v>1</c:v>
                      </c:pt>
                      <c:pt idx="79">
                        <c:v>1</c:v>
                      </c:pt>
                      <c:pt idx="80">
                        <c:v>1</c:v>
                      </c:pt>
                      <c:pt idx="81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E104-4DD3-93BD-F04786D0E94C}"/>
                  </c:ext>
                </c:extLst>
              </c15:ser>
            </c15:filteredLineSeries>
            <c15:filteredLineSeries>
              <c15:ser>
                <c:idx val="14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Data'!$S$1</c15:sqref>
                        </c15:formulaRef>
                      </c:ext>
                    </c:extLst>
                    <c:strCache>
                      <c:ptCount val="1"/>
                      <c:pt idx="0">
                        <c:v>PENDING_FINALIZED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Data'!$A$2:$A$83</c15:sqref>
                        </c15:formulaRef>
                      </c:ext>
                    </c:extLst>
                    <c:numCache>
                      <c:formatCode>m/d/yyyy</c:formatCode>
                      <c:ptCount val="82"/>
                      <c:pt idx="0">
                        <c:v>45123</c:v>
                      </c:pt>
                      <c:pt idx="1">
                        <c:v>45125</c:v>
                      </c:pt>
                      <c:pt idx="2">
                        <c:v>45126</c:v>
                      </c:pt>
                      <c:pt idx="3">
                        <c:v>45127</c:v>
                      </c:pt>
                      <c:pt idx="4">
                        <c:v>45128</c:v>
                      </c:pt>
                      <c:pt idx="5">
                        <c:v>45131</c:v>
                      </c:pt>
                      <c:pt idx="6">
                        <c:v>45132</c:v>
                      </c:pt>
                      <c:pt idx="7">
                        <c:v>45133</c:v>
                      </c:pt>
                      <c:pt idx="8">
                        <c:v>45134</c:v>
                      </c:pt>
                      <c:pt idx="9">
                        <c:v>45135</c:v>
                      </c:pt>
                      <c:pt idx="10">
                        <c:v>45138</c:v>
                      </c:pt>
                      <c:pt idx="11">
                        <c:v>45139</c:v>
                      </c:pt>
                      <c:pt idx="12">
                        <c:v>45140</c:v>
                      </c:pt>
                      <c:pt idx="13">
                        <c:v>45141</c:v>
                      </c:pt>
                      <c:pt idx="14">
                        <c:v>45142</c:v>
                      </c:pt>
                      <c:pt idx="15">
                        <c:v>45145</c:v>
                      </c:pt>
                      <c:pt idx="16">
                        <c:v>45146</c:v>
                      </c:pt>
                      <c:pt idx="17">
                        <c:v>45147</c:v>
                      </c:pt>
                      <c:pt idx="18">
                        <c:v>45148</c:v>
                      </c:pt>
                      <c:pt idx="19">
                        <c:v>45149</c:v>
                      </c:pt>
                      <c:pt idx="20">
                        <c:v>45152</c:v>
                      </c:pt>
                      <c:pt idx="21">
                        <c:v>45153</c:v>
                      </c:pt>
                      <c:pt idx="22">
                        <c:v>45154</c:v>
                      </c:pt>
                      <c:pt idx="23">
                        <c:v>45155</c:v>
                      </c:pt>
                      <c:pt idx="24">
                        <c:v>45156</c:v>
                      </c:pt>
                      <c:pt idx="25">
                        <c:v>45159</c:v>
                      </c:pt>
                      <c:pt idx="26">
                        <c:v>45160</c:v>
                      </c:pt>
                      <c:pt idx="27">
                        <c:v>45161</c:v>
                      </c:pt>
                      <c:pt idx="28">
                        <c:v>45162</c:v>
                      </c:pt>
                      <c:pt idx="29">
                        <c:v>45163</c:v>
                      </c:pt>
                      <c:pt idx="30">
                        <c:v>45166</c:v>
                      </c:pt>
                      <c:pt idx="31">
                        <c:v>45167</c:v>
                      </c:pt>
                      <c:pt idx="32">
                        <c:v>45168</c:v>
                      </c:pt>
                      <c:pt idx="33">
                        <c:v>45169</c:v>
                      </c:pt>
                      <c:pt idx="34">
                        <c:v>45170</c:v>
                      </c:pt>
                      <c:pt idx="35">
                        <c:v>45174</c:v>
                      </c:pt>
                      <c:pt idx="36">
                        <c:v>45175</c:v>
                      </c:pt>
                      <c:pt idx="37">
                        <c:v>45176</c:v>
                      </c:pt>
                      <c:pt idx="38">
                        <c:v>45177</c:v>
                      </c:pt>
                      <c:pt idx="39">
                        <c:v>45180</c:v>
                      </c:pt>
                      <c:pt idx="40">
                        <c:v>45181</c:v>
                      </c:pt>
                      <c:pt idx="41">
                        <c:v>45182</c:v>
                      </c:pt>
                      <c:pt idx="42">
                        <c:v>45183</c:v>
                      </c:pt>
                      <c:pt idx="43">
                        <c:v>45184</c:v>
                      </c:pt>
                      <c:pt idx="44">
                        <c:v>45187</c:v>
                      </c:pt>
                      <c:pt idx="45">
                        <c:v>45188</c:v>
                      </c:pt>
                      <c:pt idx="46">
                        <c:v>45189</c:v>
                      </c:pt>
                      <c:pt idx="47">
                        <c:v>45190</c:v>
                      </c:pt>
                      <c:pt idx="48">
                        <c:v>45191</c:v>
                      </c:pt>
                      <c:pt idx="49">
                        <c:v>45194</c:v>
                      </c:pt>
                      <c:pt idx="50">
                        <c:v>45195</c:v>
                      </c:pt>
                      <c:pt idx="51">
                        <c:v>45196</c:v>
                      </c:pt>
                      <c:pt idx="52">
                        <c:v>45197</c:v>
                      </c:pt>
                      <c:pt idx="53">
                        <c:v>45198</c:v>
                      </c:pt>
                      <c:pt idx="54">
                        <c:v>45201</c:v>
                      </c:pt>
                      <c:pt idx="55">
                        <c:v>45202</c:v>
                      </c:pt>
                      <c:pt idx="56">
                        <c:v>45203</c:v>
                      </c:pt>
                      <c:pt idx="57">
                        <c:v>45204</c:v>
                      </c:pt>
                      <c:pt idx="58">
                        <c:v>45205</c:v>
                      </c:pt>
                      <c:pt idx="59">
                        <c:v>45208</c:v>
                      </c:pt>
                      <c:pt idx="60">
                        <c:v>45209</c:v>
                      </c:pt>
                      <c:pt idx="61">
                        <c:v>45210</c:v>
                      </c:pt>
                      <c:pt idx="62">
                        <c:v>45211</c:v>
                      </c:pt>
                      <c:pt idx="63">
                        <c:v>45212</c:v>
                      </c:pt>
                      <c:pt idx="64">
                        <c:v>45215</c:v>
                      </c:pt>
                      <c:pt idx="65">
                        <c:v>45216</c:v>
                      </c:pt>
                      <c:pt idx="66">
                        <c:v>45217</c:v>
                      </c:pt>
                      <c:pt idx="67">
                        <c:v>45218</c:v>
                      </c:pt>
                      <c:pt idx="68">
                        <c:v>45219</c:v>
                      </c:pt>
                      <c:pt idx="69">
                        <c:v>45222</c:v>
                      </c:pt>
                      <c:pt idx="70">
                        <c:v>45223</c:v>
                      </c:pt>
                      <c:pt idx="71">
                        <c:v>45224</c:v>
                      </c:pt>
                      <c:pt idx="72">
                        <c:v>45225</c:v>
                      </c:pt>
                      <c:pt idx="73">
                        <c:v>45226</c:v>
                      </c:pt>
                      <c:pt idx="74">
                        <c:v>45229</c:v>
                      </c:pt>
                      <c:pt idx="75">
                        <c:v>45230</c:v>
                      </c:pt>
                      <c:pt idx="76">
                        <c:v>45231</c:v>
                      </c:pt>
                      <c:pt idx="77">
                        <c:v>45232</c:v>
                      </c:pt>
                      <c:pt idx="78">
                        <c:v>45233</c:v>
                      </c:pt>
                      <c:pt idx="79">
                        <c:v>45236</c:v>
                      </c:pt>
                      <c:pt idx="80">
                        <c:v>45237</c:v>
                      </c:pt>
                      <c:pt idx="81">
                        <c:v>45238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Data'!$S$2:$S$83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82"/>
                      <c:pt idx="0">
                        <c:v>0</c:v>
                      </c:pt>
                      <c:pt idx="1">
                        <c:v>0</c:v>
                      </c:pt>
                      <c:pt idx="2">
                        <c:v>126006.6</c:v>
                      </c:pt>
                      <c:pt idx="3">
                        <c:v>27029.45</c:v>
                      </c:pt>
                      <c:pt idx="4">
                        <c:v>29252</c:v>
                      </c:pt>
                      <c:pt idx="5">
                        <c:v>185244.55</c:v>
                      </c:pt>
                      <c:pt idx="6">
                        <c:v>41262.5</c:v>
                      </c:pt>
                      <c:pt idx="7">
                        <c:v>39737.449999999997</c:v>
                      </c:pt>
                      <c:pt idx="8">
                        <c:v>33943.699999999997</c:v>
                      </c:pt>
                      <c:pt idx="9">
                        <c:v>52471.7</c:v>
                      </c:pt>
                      <c:pt idx="10">
                        <c:v>298350.8</c:v>
                      </c:pt>
                      <c:pt idx="11">
                        <c:v>128744.9</c:v>
                      </c:pt>
                      <c:pt idx="12">
                        <c:v>61812.3</c:v>
                      </c:pt>
                      <c:pt idx="13">
                        <c:v>80373.55</c:v>
                      </c:pt>
                      <c:pt idx="14">
                        <c:v>59947.38</c:v>
                      </c:pt>
                      <c:pt idx="15">
                        <c:v>678938.39</c:v>
                      </c:pt>
                      <c:pt idx="16">
                        <c:v>52742.15</c:v>
                      </c:pt>
                      <c:pt idx="17">
                        <c:v>160016.85</c:v>
                      </c:pt>
                      <c:pt idx="18">
                        <c:v>99914.75</c:v>
                      </c:pt>
                      <c:pt idx="19">
                        <c:v>69183.61</c:v>
                      </c:pt>
                      <c:pt idx="20">
                        <c:v>674099.71</c:v>
                      </c:pt>
                      <c:pt idx="21">
                        <c:v>397022.3</c:v>
                      </c:pt>
                      <c:pt idx="22">
                        <c:v>255216.67</c:v>
                      </c:pt>
                      <c:pt idx="23">
                        <c:v>162679.25</c:v>
                      </c:pt>
                      <c:pt idx="24">
                        <c:v>268032.34999999998</c:v>
                      </c:pt>
                      <c:pt idx="25">
                        <c:v>1295434.43</c:v>
                      </c:pt>
                      <c:pt idx="26">
                        <c:v>250391.75</c:v>
                      </c:pt>
                      <c:pt idx="27">
                        <c:v>421257.39</c:v>
                      </c:pt>
                      <c:pt idx="28">
                        <c:v>326024.43</c:v>
                      </c:pt>
                      <c:pt idx="29">
                        <c:v>486907.17</c:v>
                      </c:pt>
                      <c:pt idx="30">
                        <c:v>3617521.94</c:v>
                      </c:pt>
                      <c:pt idx="31">
                        <c:v>698434.49</c:v>
                      </c:pt>
                      <c:pt idx="32">
                        <c:v>88778.9</c:v>
                      </c:pt>
                      <c:pt idx="33">
                        <c:v>97075.65</c:v>
                      </c:pt>
                      <c:pt idx="34">
                        <c:v>98769.3</c:v>
                      </c:pt>
                      <c:pt idx="35">
                        <c:v>57136.4</c:v>
                      </c:pt>
                      <c:pt idx="36">
                        <c:v>67663.7</c:v>
                      </c:pt>
                      <c:pt idx="37">
                        <c:v>47642.45</c:v>
                      </c:pt>
                      <c:pt idx="38">
                        <c:v>30040.799999999999</c:v>
                      </c:pt>
                      <c:pt idx="39">
                        <c:v>147068.82999999999</c:v>
                      </c:pt>
                      <c:pt idx="40">
                        <c:v>27108.2</c:v>
                      </c:pt>
                      <c:pt idx="41">
                        <c:v>36142.199999999997</c:v>
                      </c:pt>
                      <c:pt idx="42">
                        <c:v>65382.47</c:v>
                      </c:pt>
                      <c:pt idx="43">
                        <c:v>20898.73</c:v>
                      </c:pt>
                      <c:pt idx="44">
                        <c:v>0</c:v>
                      </c:pt>
                      <c:pt idx="45">
                        <c:v>-9178.25</c:v>
                      </c:pt>
                      <c:pt idx="46">
                        <c:v>0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0</c:v>
                      </c:pt>
                      <c:pt idx="51">
                        <c:v>0</c:v>
                      </c:pt>
                      <c:pt idx="52">
                        <c:v>0</c:v>
                      </c:pt>
                      <c:pt idx="53">
                        <c:v>0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0</c:v>
                      </c:pt>
                      <c:pt idx="59">
                        <c:v>0</c:v>
                      </c:pt>
                      <c:pt idx="60">
                        <c:v>0</c:v>
                      </c:pt>
                      <c:pt idx="61">
                        <c:v>0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0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0</c:v>
                      </c:pt>
                      <c:pt idx="70">
                        <c:v>0</c:v>
                      </c:pt>
                      <c:pt idx="71">
                        <c:v>0</c:v>
                      </c:pt>
                      <c:pt idx="72">
                        <c:v>0</c:v>
                      </c:pt>
                      <c:pt idx="73">
                        <c:v>0</c:v>
                      </c:pt>
                      <c:pt idx="74">
                        <c:v>0</c:v>
                      </c:pt>
                      <c:pt idx="75">
                        <c:v>0</c:v>
                      </c:pt>
                      <c:pt idx="76">
                        <c:v>0</c:v>
                      </c:pt>
                      <c:pt idx="77">
                        <c:v>0</c:v>
                      </c:pt>
                      <c:pt idx="78">
                        <c:v>0</c:v>
                      </c:pt>
                      <c:pt idx="79">
                        <c:v>0</c:v>
                      </c:pt>
                      <c:pt idx="80">
                        <c:v>0</c:v>
                      </c:pt>
                      <c:pt idx="81">
                        <c:v>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E104-4DD3-93BD-F04786D0E94C}"/>
                  </c:ext>
                </c:extLst>
              </c15:ser>
            </c15:filteredLineSeries>
            <c15:filteredLineSeries>
              <c15:ser>
                <c:idx val="15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Data'!$T$1</c15:sqref>
                        </c15:formulaRef>
                      </c:ext>
                    </c:extLst>
                    <c:strCache>
                      <c:ptCount val="1"/>
                      <c:pt idx="0">
                        <c:v>FED_FINALIZED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Data'!$A$2:$A$83</c15:sqref>
                        </c15:formulaRef>
                      </c:ext>
                    </c:extLst>
                    <c:numCache>
                      <c:formatCode>m/d/yyyy</c:formatCode>
                      <c:ptCount val="82"/>
                      <c:pt idx="0">
                        <c:v>45123</c:v>
                      </c:pt>
                      <c:pt idx="1">
                        <c:v>45125</c:v>
                      </c:pt>
                      <c:pt idx="2">
                        <c:v>45126</c:v>
                      </c:pt>
                      <c:pt idx="3">
                        <c:v>45127</c:v>
                      </c:pt>
                      <c:pt idx="4">
                        <c:v>45128</c:v>
                      </c:pt>
                      <c:pt idx="5">
                        <c:v>45131</c:v>
                      </c:pt>
                      <c:pt idx="6">
                        <c:v>45132</c:v>
                      </c:pt>
                      <c:pt idx="7">
                        <c:v>45133</c:v>
                      </c:pt>
                      <c:pt idx="8">
                        <c:v>45134</c:v>
                      </c:pt>
                      <c:pt idx="9">
                        <c:v>45135</c:v>
                      </c:pt>
                      <c:pt idx="10">
                        <c:v>45138</c:v>
                      </c:pt>
                      <c:pt idx="11">
                        <c:v>45139</c:v>
                      </c:pt>
                      <c:pt idx="12">
                        <c:v>45140</c:v>
                      </c:pt>
                      <c:pt idx="13">
                        <c:v>45141</c:v>
                      </c:pt>
                      <c:pt idx="14">
                        <c:v>45142</c:v>
                      </c:pt>
                      <c:pt idx="15">
                        <c:v>45145</c:v>
                      </c:pt>
                      <c:pt idx="16">
                        <c:v>45146</c:v>
                      </c:pt>
                      <c:pt idx="17">
                        <c:v>45147</c:v>
                      </c:pt>
                      <c:pt idx="18">
                        <c:v>45148</c:v>
                      </c:pt>
                      <c:pt idx="19">
                        <c:v>45149</c:v>
                      </c:pt>
                      <c:pt idx="20">
                        <c:v>45152</c:v>
                      </c:pt>
                      <c:pt idx="21">
                        <c:v>45153</c:v>
                      </c:pt>
                      <c:pt idx="22">
                        <c:v>45154</c:v>
                      </c:pt>
                      <c:pt idx="23">
                        <c:v>45155</c:v>
                      </c:pt>
                      <c:pt idx="24">
                        <c:v>45156</c:v>
                      </c:pt>
                      <c:pt idx="25">
                        <c:v>45159</c:v>
                      </c:pt>
                      <c:pt idx="26">
                        <c:v>45160</c:v>
                      </c:pt>
                      <c:pt idx="27">
                        <c:v>45161</c:v>
                      </c:pt>
                      <c:pt idx="28">
                        <c:v>45162</c:v>
                      </c:pt>
                      <c:pt idx="29">
                        <c:v>45163</c:v>
                      </c:pt>
                      <c:pt idx="30">
                        <c:v>45166</c:v>
                      </c:pt>
                      <c:pt idx="31">
                        <c:v>45167</c:v>
                      </c:pt>
                      <c:pt idx="32">
                        <c:v>45168</c:v>
                      </c:pt>
                      <c:pt idx="33">
                        <c:v>45169</c:v>
                      </c:pt>
                      <c:pt idx="34">
                        <c:v>45170</c:v>
                      </c:pt>
                      <c:pt idx="35">
                        <c:v>45174</c:v>
                      </c:pt>
                      <c:pt idx="36">
                        <c:v>45175</c:v>
                      </c:pt>
                      <c:pt idx="37">
                        <c:v>45176</c:v>
                      </c:pt>
                      <c:pt idx="38">
                        <c:v>45177</c:v>
                      </c:pt>
                      <c:pt idx="39">
                        <c:v>45180</c:v>
                      </c:pt>
                      <c:pt idx="40">
                        <c:v>45181</c:v>
                      </c:pt>
                      <c:pt idx="41">
                        <c:v>45182</c:v>
                      </c:pt>
                      <c:pt idx="42">
                        <c:v>45183</c:v>
                      </c:pt>
                      <c:pt idx="43">
                        <c:v>45184</c:v>
                      </c:pt>
                      <c:pt idx="44">
                        <c:v>45187</c:v>
                      </c:pt>
                      <c:pt idx="45">
                        <c:v>45188</c:v>
                      </c:pt>
                      <c:pt idx="46">
                        <c:v>45189</c:v>
                      </c:pt>
                      <c:pt idx="47">
                        <c:v>45190</c:v>
                      </c:pt>
                      <c:pt idx="48">
                        <c:v>45191</c:v>
                      </c:pt>
                      <c:pt idx="49">
                        <c:v>45194</c:v>
                      </c:pt>
                      <c:pt idx="50">
                        <c:v>45195</c:v>
                      </c:pt>
                      <c:pt idx="51">
                        <c:v>45196</c:v>
                      </c:pt>
                      <c:pt idx="52">
                        <c:v>45197</c:v>
                      </c:pt>
                      <c:pt idx="53">
                        <c:v>45198</c:v>
                      </c:pt>
                      <c:pt idx="54">
                        <c:v>45201</c:v>
                      </c:pt>
                      <c:pt idx="55">
                        <c:v>45202</c:v>
                      </c:pt>
                      <c:pt idx="56">
                        <c:v>45203</c:v>
                      </c:pt>
                      <c:pt idx="57">
                        <c:v>45204</c:v>
                      </c:pt>
                      <c:pt idx="58">
                        <c:v>45205</c:v>
                      </c:pt>
                      <c:pt idx="59">
                        <c:v>45208</c:v>
                      </c:pt>
                      <c:pt idx="60">
                        <c:v>45209</c:v>
                      </c:pt>
                      <c:pt idx="61">
                        <c:v>45210</c:v>
                      </c:pt>
                      <c:pt idx="62">
                        <c:v>45211</c:v>
                      </c:pt>
                      <c:pt idx="63">
                        <c:v>45212</c:v>
                      </c:pt>
                      <c:pt idx="64">
                        <c:v>45215</c:v>
                      </c:pt>
                      <c:pt idx="65">
                        <c:v>45216</c:v>
                      </c:pt>
                      <c:pt idx="66">
                        <c:v>45217</c:v>
                      </c:pt>
                      <c:pt idx="67">
                        <c:v>45218</c:v>
                      </c:pt>
                      <c:pt idx="68">
                        <c:v>45219</c:v>
                      </c:pt>
                      <c:pt idx="69">
                        <c:v>45222</c:v>
                      </c:pt>
                      <c:pt idx="70">
                        <c:v>45223</c:v>
                      </c:pt>
                      <c:pt idx="71">
                        <c:v>45224</c:v>
                      </c:pt>
                      <c:pt idx="72">
                        <c:v>45225</c:v>
                      </c:pt>
                      <c:pt idx="73">
                        <c:v>45226</c:v>
                      </c:pt>
                      <c:pt idx="74">
                        <c:v>45229</c:v>
                      </c:pt>
                      <c:pt idx="75">
                        <c:v>45230</c:v>
                      </c:pt>
                      <c:pt idx="76">
                        <c:v>45231</c:v>
                      </c:pt>
                      <c:pt idx="77">
                        <c:v>45232</c:v>
                      </c:pt>
                      <c:pt idx="78">
                        <c:v>45233</c:v>
                      </c:pt>
                      <c:pt idx="79">
                        <c:v>45236</c:v>
                      </c:pt>
                      <c:pt idx="80">
                        <c:v>45237</c:v>
                      </c:pt>
                      <c:pt idx="81">
                        <c:v>45238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Data'!$T$2:$T$83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82"/>
                      <c:pt idx="0">
                        <c:v>0</c:v>
                      </c:pt>
                      <c:pt idx="1">
                        <c:v>24301.200000000001</c:v>
                      </c:pt>
                      <c:pt idx="2">
                        <c:v>522422.75</c:v>
                      </c:pt>
                      <c:pt idx="3">
                        <c:v>783300</c:v>
                      </c:pt>
                      <c:pt idx="4">
                        <c:v>939280</c:v>
                      </c:pt>
                      <c:pt idx="5">
                        <c:v>1125037.3999999999</c:v>
                      </c:pt>
                      <c:pt idx="6">
                        <c:v>1536479.76</c:v>
                      </c:pt>
                      <c:pt idx="7">
                        <c:v>1745546.86</c:v>
                      </c:pt>
                      <c:pt idx="8">
                        <c:v>1924401.91</c:v>
                      </c:pt>
                      <c:pt idx="9">
                        <c:v>2173435.5099999998</c:v>
                      </c:pt>
                      <c:pt idx="10">
                        <c:v>2338775.0099999998</c:v>
                      </c:pt>
                      <c:pt idx="11">
                        <c:v>3059001.44</c:v>
                      </c:pt>
                      <c:pt idx="12">
                        <c:v>3348032.34</c:v>
                      </c:pt>
                      <c:pt idx="13">
                        <c:v>3679600.3</c:v>
                      </c:pt>
                      <c:pt idx="14">
                        <c:v>4182787.45</c:v>
                      </c:pt>
                      <c:pt idx="15">
                        <c:v>4835662.2300000004</c:v>
                      </c:pt>
                      <c:pt idx="16">
                        <c:v>5986479.0300000003</c:v>
                      </c:pt>
                      <c:pt idx="17">
                        <c:v>6823993.9000000004</c:v>
                      </c:pt>
                      <c:pt idx="18">
                        <c:v>7514110.3499999996</c:v>
                      </c:pt>
                      <c:pt idx="19">
                        <c:v>8207971.0999999996</c:v>
                      </c:pt>
                      <c:pt idx="20">
                        <c:v>8869861.8000000007</c:v>
                      </c:pt>
                      <c:pt idx="21">
                        <c:v>10025848.029999999</c:v>
                      </c:pt>
                      <c:pt idx="22">
                        <c:v>11730330.15</c:v>
                      </c:pt>
                      <c:pt idx="23">
                        <c:v>12879767.6</c:v>
                      </c:pt>
                      <c:pt idx="24">
                        <c:v>14140227</c:v>
                      </c:pt>
                      <c:pt idx="25">
                        <c:v>15499680.15</c:v>
                      </c:pt>
                      <c:pt idx="26">
                        <c:v>18019842.609999999</c:v>
                      </c:pt>
                      <c:pt idx="27">
                        <c:v>19807557.510000002</c:v>
                      </c:pt>
                      <c:pt idx="28">
                        <c:v>21577202.27</c:v>
                      </c:pt>
                      <c:pt idx="29">
                        <c:v>23419523</c:v>
                      </c:pt>
                      <c:pt idx="30">
                        <c:v>26177887.030000001</c:v>
                      </c:pt>
                      <c:pt idx="31">
                        <c:v>32748136.43</c:v>
                      </c:pt>
                      <c:pt idx="32">
                        <c:v>34198468.159999996</c:v>
                      </c:pt>
                      <c:pt idx="33">
                        <c:v>34859130.079999998</c:v>
                      </c:pt>
                      <c:pt idx="34">
                        <c:v>35303470.490000002</c:v>
                      </c:pt>
                      <c:pt idx="35">
                        <c:v>36109912.799999997</c:v>
                      </c:pt>
                      <c:pt idx="36">
                        <c:v>36415852.530000001</c:v>
                      </c:pt>
                      <c:pt idx="37">
                        <c:v>36823754.829999998</c:v>
                      </c:pt>
                      <c:pt idx="38">
                        <c:v>37081733.93</c:v>
                      </c:pt>
                      <c:pt idx="39">
                        <c:v>37280829.82</c:v>
                      </c:pt>
                      <c:pt idx="40">
                        <c:v>37928615.859999999</c:v>
                      </c:pt>
                      <c:pt idx="41">
                        <c:v>38205491.640000001</c:v>
                      </c:pt>
                      <c:pt idx="42">
                        <c:v>38459012.350000001</c:v>
                      </c:pt>
                      <c:pt idx="43">
                        <c:v>38760820.969999999</c:v>
                      </c:pt>
                      <c:pt idx="44">
                        <c:v>39153413.030000001</c:v>
                      </c:pt>
                      <c:pt idx="45">
                        <c:v>42104806</c:v>
                      </c:pt>
                      <c:pt idx="46">
                        <c:v>41280280</c:v>
                      </c:pt>
                      <c:pt idx="47">
                        <c:v>41277172</c:v>
                      </c:pt>
                      <c:pt idx="48">
                        <c:v>40984384</c:v>
                      </c:pt>
                      <c:pt idx="49">
                        <c:v>41109502</c:v>
                      </c:pt>
                      <c:pt idx="50">
                        <c:v>41313068</c:v>
                      </c:pt>
                      <c:pt idx="51">
                        <c:v>41449965</c:v>
                      </c:pt>
                      <c:pt idx="52">
                        <c:v>41503608</c:v>
                      </c:pt>
                      <c:pt idx="53">
                        <c:v>41494175</c:v>
                      </c:pt>
                      <c:pt idx="54">
                        <c:v>41568435</c:v>
                      </c:pt>
                      <c:pt idx="55">
                        <c:v>41568435</c:v>
                      </c:pt>
                      <c:pt idx="56">
                        <c:v>41568435</c:v>
                      </c:pt>
                      <c:pt idx="57">
                        <c:v>41568435</c:v>
                      </c:pt>
                      <c:pt idx="58">
                        <c:v>41871944</c:v>
                      </c:pt>
                      <c:pt idx="59">
                        <c:v>41535191</c:v>
                      </c:pt>
                      <c:pt idx="60">
                        <c:v>41897033</c:v>
                      </c:pt>
                      <c:pt idx="61">
                        <c:v>42232641</c:v>
                      </c:pt>
                      <c:pt idx="62">
                        <c:v>42363004</c:v>
                      </c:pt>
                      <c:pt idx="63">
                        <c:v>42131849</c:v>
                      </c:pt>
                      <c:pt idx="64">
                        <c:v>42220164</c:v>
                      </c:pt>
                      <c:pt idx="65">
                        <c:v>42255460.079999998</c:v>
                      </c:pt>
                      <c:pt idx="66">
                        <c:v>42334776.840000004</c:v>
                      </c:pt>
                      <c:pt idx="67">
                        <c:v>42361477.759999998</c:v>
                      </c:pt>
                      <c:pt idx="68">
                        <c:v>42411962.259999998</c:v>
                      </c:pt>
                      <c:pt idx="69">
                        <c:v>42420270.810000002</c:v>
                      </c:pt>
                      <c:pt idx="70">
                        <c:v>42431365.310000002</c:v>
                      </c:pt>
                      <c:pt idx="71">
                        <c:v>42438269.009999998</c:v>
                      </c:pt>
                      <c:pt idx="72">
                        <c:v>42443870.310000002</c:v>
                      </c:pt>
                      <c:pt idx="73">
                        <c:v>42434480.359999999</c:v>
                      </c:pt>
                      <c:pt idx="74">
                        <c:v>42449534.659999996</c:v>
                      </c:pt>
                      <c:pt idx="75">
                        <c:v>42513810.159999996</c:v>
                      </c:pt>
                      <c:pt idx="76">
                        <c:v>42519927</c:v>
                      </c:pt>
                      <c:pt idx="77">
                        <c:v>42578798.060000002</c:v>
                      </c:pt>
                      <c:pt idx="78">
                        <c:v>42615600.859999999</c:v>
                      </c:pt>
                      <c:pt idx="79">
                        <c:v>42659341.859999999</c:v>
                      </c:pt>
                      <c:pt idx="80">
                        <c:v>42662488.859999999</c:v>
                      </c:pt>
                      <c:pt idx="81">
                        <c:v>42721658.259999998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E104-4DD3-93BD-F04786D0E94C}"/>
                  </c:ext>
                </c:extLst>
              </c15:ser>
            </c15:filteredLineSeries>
            <c15:filteredLineSeries>
              <c15:ser>
                <c:idx val="16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Data'!$U$1</c15:sqref>
                        </c15:formulaRef>
                      </c:ext>
                    </c:extLst>
                    <c:strCache>
                      <c:ptCount val="1"/>
                      <c:pt idx="0">
                        <c:v>TUITION_ASSESSED</c:v>
                      </c:pt>
                    </c:strCache>
                  </c:strRef>
                </c:tx>
                <c:spPr>
                  <a:ln w="28575" cap="rnd">
                    <a:solidFill>
                      <a:srgbClr val="C0000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Data'!$A$2:$A$83</c15:sqref>
                        </c15:formulaRef>
                      </c:ext>
                    </c:extLst>
                    <c:numCache>
                      <c:formatCode>m/d/yyyy</c:formatCode>
                      <c:ptCount val="82"/>
                      <c:pt idx="0">
                        <c:v>45123</c:v>
                      </c:pt>
                      <c:pt idx="1">
                        <c:v>45125</c:v>
                      </c:pt>
                      <c:pt idx="2">
                        <c:v>45126</c:v>
                      </c:pt>
                      <c:pt idx="3">
                        <c:v>45127</c:v>
                      </c:pt>
                      <c:pt idx="4">
                        <c:v>45128</c:v>
                      </c:pt>
                      <c:pt idx="5">
                        <c:v>45131</c:v>
                      </c:pt>
                      <c:pt idx="6">
                        <c:v>45132</c:v>
                      </c:pt>
                      <c:pt idx="7">
                        <c:v>45133</c:v>
                      </c:pt>
                      <c:pt idx="8">
                        <c:v>45134</c:v>
                      </c:pt>
                      <c:pt idx="9">
                        <c:v>45135</c:v>
                      </c:pt>
                      <c:pt idx="10">
                        <c:v>45138</c:v>
                      </c:pt>
                      <c:pt idx="11">
                        <c:v>45139</c:v>
                      </c:pt>
                      <c:pt idx="12">
                        <c:v>45140</c:v>
                      </c:pt>
                      <c:pt idx="13">
                        <c:v>45141</c:v>
                      </c:pt>
                      <c:pt idx="14">
                        <c:v>45142</c:v>
                      </c:pt>
                      <c:pt idx="15">
                        <c:v>45145</c:v>
                      </c:pt>
                      <c:pt idx="16">
                        <c:v>45146</c:v>
                      </c:pt>
                      <c:pt idx="17">
                        <c:v>45147</c:v>
                      </c:pt>
                      <c:pt idx="18">
                        <c:v>45148</c:v>
                      </c:pt>
                      <c:pt idx="19">
                        <c:v>45149</c:v>
                      </c:pt>
                      <c:pt idx="20">
                        <c:v>45152</c:v>
                      </c:pt>
                      <c:pt idx="21">
                        <c:v>45153</c:v>
                      </c:pt>
                      <c:pt idx="22">
                        <c:v>45154</c:v>
                      </c:pt>
                      <c:pt idx="23">
                        <c:v>45155</c:v>
                      </c:pt>
                      <c:pt idx="24">
                        <c:v>45156</c:v>
                      </c:pt>
                      <c:pt idx="25">
                        <c:v>45159</c:v>
                      </c:pt>
                      <c:pt idx="26">
                        <c:v>45160</c:v>
                      </c:pt>
                      <c:pt idx="27">
                        <c:v>45161</c:v>
                      </c:pt>
                      <c:pt idx="28">
                        <c:v>45162</c:v>
                      </c:pt>
                      <c:pt idx="29">
                        <c:v>45163</c:v>
                      </c:pt>
                      <c:pt idx="30">
                        <c:v>45166</c:v>
                      </c:pt>
                      <c:pt idx="31">
                        <c:v>45167</c:v>
                      </c:pt>
                      <c:pt idx="32">
                        <c:v>45168</c:v>
                      </c:pt>
                      <c:pt idx="33">
                        <c:v>45169</c:v>
                      </c:pt>
                      <c:pt idx="34">
                        <c:v>45170</c:v>
                      </c:pt>
                      <c:pt idx="35">
                        <c:v>45174</c:v>
                      </c:pt>
                      <c:pt idx="36">
                        <c:v>45175</c:v>
                      </c:pt>
                      <c:pt idx="37">
                        <c:v>45176</c:v>
                      </c:pt>
                      <c:pt idx="38">
                        <c:v>45177</c:v>
                      </c:pt>
                      <c:pt idx="39">
                        <c:v>45180</c:v>
                      </c:pt>
                      <c:pt idx="40">
                        <c:v>45181</c:v>
                      </c:pt>
                      <c:pt idx="41">
                        <c:v>45182</c:v>
                      </c:pt>
                      <c:pt idx="42">
                        <c:v>45183</c:v>
                      </c:pt>
                      <c:pt idx="43">
                        <c:v>45184</c:v>
                      </c:pt>
                      <c:pt idx="44">
                        <c:v>45187</c:v>
                      </c:pt>
                      <c:pt idx="45">
                        <c:v>45188</c:v>
                      </c:pt>
                      <c:pt idx="46">
                        <c:v>45189</c:v>
                      </c:pt>
                      <c:pt idx="47">
                        <c:v>45190</c:v>
                      </c:pt>
                      <c:pt idx="48">
                        <c:v>45191</c:v>
                      </c:pt>
                      <c:pt idx="49">
                        <c:v>45194</c:v>
                      </c:pt>
                      <c:pt idx="50">
                        <c:v>45195</c:v>
                      </c:pt>
                      <c:pt idx="51">
                        <c:v>45196</c:v>
                      </c:pt>
                      <c:pt idx="52">
                        <c:v>45197</c:v>
                      </c:pt>
                      <c:pt idx="53">
                        <c:v>45198</c:v>
                      </c:pt>
                      <c:pt idx="54">
                        <c:v>45201</c:v>
                      </c:pt>
                      <c:pt idx="55">
                        <c:v>45202</c:v>
                      </c:pt>
                      <c:pt idx="56">
                        <c:v>45203</c:v>
                      </c:pt>
                      <c:pt idx="57">
                        <c:v>45204</c:v>
                      </c:pt>
                      <c:pt idx="58">
                        <c:v>45205</c:v>
                      </c:pt>
                      <c:pt idx="59">
                        <c:v>45208</c:v>
                      </c:pt>
                      <c:pt idx="60">
                        <c:v>45209</c:v>
                      </c:pt>
                      <c:pt idx="61">
                        <c:v>45210</c:v>
                      </c:pt>
                      <c:pt idx="62">
                        <c:v>45211</c:v>
                      </c:pt>
                      <c:pt idx="63">
                        <c:v>45212</c:v>
                      </c:pt>
                      <c:pt idx="64">
                        <c:v>45215</c:v>
                      </c:pt>
                      <c:pt idx="65">
                        <c:v>45216</c:v>
                      </c:pt>
                      <c:pt idx="66">
                        <c:v>45217</c:v>
                      </c:pt>
                      <c:pt idx="67">
                        <c:v>45218</c:v>
                      </c:pt>
                      <c:pt idx="68">
                        <c:v>45219</c:v>
                      </c:pt>
                      <c:pt idx="69">
                        <c:v>45222</c:v>
                      </c:pt>
                      <c:pt idx="70">
                        <c:v>45223</c:v>
                      </c:pt>
                      <c:pt idx="71">
                        <c:v>45224</c:v>
                      </c:pt>
                      <c:pt idx="72">
                        <c:v>45225</c:v>
                      </c:pt>
                      <c:pt idx="73">
                        <c:v>45226</c:v>
                      </c:pt>
                      <c:pt idx="74">
                        <c:v>45229</c:v>
                      </c:pt>
                      <c:pt idx="75">
                        <c:v>45230</c:v>
                      </c:pt>
                      <c:pt idx="76">
                        <c:v>45231</c:v>
                      </c:pt>
                      <c:pt idx="77">
                        <c:v>45232</c:v>
                      </c:pt>
                      <c:pt idx="78">
                        <c:v>45233</c:v>
                      </c:pt>
                      <c:pt idx="79">
                        <c:v>45236</c:v>
                      </c:pt>
                      <c:pt idx="80">
                        <c:v>45237</c:v>
                      </c:pt>
                      <c:pt idx="81">
                        <c:v>45238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Data'!$U$2:$U$83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82"/>
                      <c:pt idx="0">
                        <c:v>38150967.039999999</c:v>
                      </c:pt>
                      <c:pt idx="1">
                        <c:v>38569984.420000002</c:v>
                      </c:pt>
                      <c:pt idx="2">
                        <c:v>39376950.07</c:v>
                      </c:pt>
                      <c:pt idx="3">
                        <c:v>40257006.030000001</c:v>
                      </c:pt>
                      <c:pt idx="4">
                        <c:v>40356599</c:v>
                      </c:pt>
                      <c:pt idx="5">
                        <c:v>40607716.840000004</c:v>
                      </c:pt>
                      <c:pt idx="6">
                        <c:v>40649098.699999996</c:v>
                      </c:pt>
                      <c:pt idx="7">
                        <c:v>40925713.109999999</c:v>
                      </c:pt>
                      <c:pt idx="8">
                        <c:v>41010987.159999996</c:v>
                      </c:pt>
                      <c:pt idx="9">
                        <c:v>41351124.689999998</c:v>
                      </c:pt>
                      <c:pt idx="10">
                        <c:v>41613714.939999998</c:v>
                      </c:pt>
                      <c:pt idx="11">
                        <c:v>41862326.629999995</c:v>
                      </c:pt>
                      <c:pt idx="12">
                        <c:v>42225543.380000003</c:v>
                      </c:pt>
                      <c:pt idx="13">
                        <c:v>41993727</c:v>
                      </c:pt>
                      <c:pt idx="14">
                        <c:v>42297015.299999997</c:v>
                      </c:pt>
                      <c:pt idx="15">
                        <c:v>42559607.429999992</c:v>
                      </c:pt>
                      <c:pt idx="16">
                        <c:v>42683786.189999998</c:v>
                      </c:pt>
                      <c:pt idx="17">
                        <c:v>42874164.32</c:v>
                      </c:pt>
                      <c:pt idx="18">
                        <c:v>43054330.369999997</c:v>
                      </c:pt>
                      <c:pt idx="19">
                        <c:v>43706030.619999997</c:v>
                      </c:pt>
                      <c:pt idx="20">
                        <c:v>43851050.430000007</c:v>
                      </c:pt>
                      <c:pt idx="21">
                        <c:v>43806313.129999995</c:v>
                      </c:pt>
                      <c:pt idx="22">
                        <c:v>43897689.090000004</c:v>
                      </c:pt>
                      <c:pt idx="23">
                        <c:v>43900121.390000001</c:v>
                      </c:pt>
                      <c:pt idx="24">
                        <c:v>44088859.030000001</c:v>
                      </c:pt>
                      <c:pt idx="25">
                        <c:v>44308148.439999998</c:v>
                      </c:pt>
                      <c:pt idx="26">
                        <c:v>44246617.560000002</c:v>
                      </c:pt>
                      <c:pt idx="27">
                        <c:v>44356763.430000007</c:v>
                      </c:pt>
                      <c:pt idx="28">
                        <c:v>44539670.489999995</c:v>
                      </c:pt>
                      <c:pt idx="29">
                        <c:v>44642781.329999998</c:v>
                      </c:pt>
                      <c:pt idx="30">
                        <c:v>44831838.060000002</c:v>
                      </c:pt>
                      <c:pt idx="31">
                        <c:v>44871636.920000002</c:v>
                      </c:pt>
                      <c:pt idx="32">
                        <c:v>44786501.549999997</c:v>
                      </c:pt>
                      <c:pt idx="33">
                        <c:v>44797659.280000001</c:v>
                      </c:pt>
                      <c:pt idx="34">
                        <c:v>44837311.079999998</c:v>
                      </c:pt>
                      <c:pt idx="35">
                        <c:v>44723376.809999995</c:v>
                      </c:pt>
                      <c:pt idx="36">
                        <c:v>44577883.470000006</c:v>
                      </c:pt>
                      <c:pt idx="37">
                        <c:v>44667644.689999998</c:v>
                      </c:pt>
                      <c:pt idx="38">
                        <c:v>44640061.729999997</c:v>
                      </c:pt>
                      <c:pt idx="39">
                        <c:v>44533647.939999998</c:v>
                      </c:pt>
                      <c:pt idx="40">
                        <c:v>44444680.010000005</c:v>
                      </c:pt>
                      <c:pt idx="41">
                        <c:v>44248888.660000004</c:v>
                      </c:pt>
                      <c:pt idx="42">
                        <c:v>44270234.789999999</c:v>
                      </c:pt>
                      <c:pt idx="43">
                        <c:v>44225330.389999993</c:v>
                      </c:pt>
                      <c:pt idx="44">
                        <c:v>43545542.32</c:v>
                      </c:pt>
                      <c:pt idx="45">
                        <c:v>44070466.119999997</c:v>
                      </c:pt>
                      <c:pt idx="46">
                        <c:v>43578915.670000002</c:v>
                      </c:pt>
                      <c:pt idx="47">
                        <c:v>43578676</c:v>
                      </c:pt>
                      <c:pt idx="48">
                        <c:v>43612770.340000004</c:v>
                      </c:pt>
                      <c:pt idx="49">
                        <c:v>43653994.780000001</c:v>
                      </c:pt>
                      <c:pt idx="50">
                        <c:v>43706026.539999999</c:v>
                      </c:pt>
                      <c:pt idx="51">
                        <c:v>43704699.640000001</c:v>
                      </c:pt>
                      <c:pt idx="52">
                        <c:v>43675850.189999998</c:v>
                      </c:pt>
                      <c:pt idx="53">
                        <c:v>43694708.390000001</c:v>
                      </c:pt>
                      <c:pt idx="54">
                        <c:v>43694708.390000001</c:v>
                      </c:pt>
                      <c:pt idx="55">
                        <c:v>43694708.390000001</c:v>
                      </c:pt>
                      <c:pt idx="56">
                        <c:v>43694708.390000001</c:v>
                      </c:pt>
                      <c:pt idx="57">
                        <c:v>43694708.390000001</c:v>
                      </c:pt>
                      <c:pt idx="58">
                        <c:v>43935270.789999999</c:v>
                      </c:pt>
                      <c:pt idx="59">
                        <c:v>43598517.789999999</c:v>
                      </c:pt>
                      <c:pt idx="60">
                        <c:v>43557521.079999998</c:v>
                      </c:pt>
                      <c:pt idx="61">
                        <c:v>43868373.68</c:v>
                      </c:pt>
                      <c:pt idx="62">
                        <c:v>43868373.729999997</c:v>
                      </c:pt>
                      <c:pt idx="63">
                        <c:v>43617205.130000003</c:v>
                      </c:pt>
                      <c:pt idx="64">
                        <c:v>43617205.280000001</c:v>
                      </c:pt>
                      <c:pt idx="65">
                        <c:v>43601329.460000001</c:v>
                      </c:pt>
                      <c:pt idx="66">
                        <c:v>43601506.220000006</c:v>
                      </c:pt>
                      <c:pt idx="67">
                        <c:v>43605455.039999999</c:v>
                      </c:pt>
                      <c:pt idx="68">
                        <c:v>43606349.539999999</c:v>
                      </c:pt>
                      <c:pt idx="69">
                        <c:v>43571104.539999999</c:v>
                      </c:pt>
                      <c:pt idx="70">
                        <c:v>43561314.240000002</c:v>
                      </c:pt>
                      <c:pt idx="71">
                        <c:v>43552449.739999995</c:v>
                      </c:pt>
                      <c:pt idx="72">
                        <c:v>43544584.039999999</c:v>
                      </c:pt>
                      <c:pt idx="73">
                        <c:v>43520817.490000002</c:v>
                      </c:pt>
                      <c:pt idx="74">
                        <c:v>43513654.089999996</c:v>
                      </c:pt>
                      <c:pt idx="75">
                        <c:v>43511578.839999996</c:v>
                      </c:pt>
                      <c:pt idx="76">
                        <c:v>43512415.159999996</c:v>
                      </c:pt>
                      <c:pt idx="77">
                        <c:v>43511587.719999999</c:v>
                      </c:pt>
                      <c:pt idx="78">
                        <c:v>43410888.060000002</c:v>
                      </c:pt>
                      <c:pt idx="79">
                        <c:v>43408515.100000001</c:v>
                      </c:pt>
                      <c:pt idx="80">
                        <c:v>43384515.100000001</c:v>
                      </c:pt>
                      <c:pt idx="81">
                        <c:v>43379015.579999998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E104-4DD3-93BD-F04786D0E94C}"/>
                  </c:ext>
                </c:extLst>
              </c15:ser>
            </c15:filteredLineSeries>
            <c15:filteredLineSeries>
              <c15:ser>
                <c:idx val="17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Data'!$V$1</c15:sqref>
                        </c15:formulaRef>
                      </c:ext>
                    </c:extLst>
                    <c:strCache>
                      <c:ptCount val="1"/>
                      <c:pt idx="0">
                        <c:v>CHANGE_IN_ASSESSED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Data'!$A$2:$A$83</c15:sqref>
                        </c15:formulaRef>
                      </c:ext>
                    </c:extLst>
                    <c:numCache>
                      <c:formatCode>m/d/yyyy</c:formatCode>
                      <c:ptCount val="82"/>
                      <c:pt idx="0">
                        <c:v>45123</c:v>
                      </c:pt>
                      <c:pt idx="1">
                        <c:v>45125</c:v>
                      </c:pt>
                      <c:pt idx="2">
                        <c:v>45126</c:v>
                      </c:pt>
                      <c:pt idx="3">
                        <c:v>45127</c:v>
                      </c:pt>
                      <c:pt idx="4">
                        <c:v>45128</c:v>
                      </c:pt>
                      <c:pt idx="5">
                        <c:v>45131</c:v>
                      </c:pt>
                      <c:pt idx="6">
                        <c:v>45132</c:v>
                      </c:pt>
                      <c:pt idx="7">
                        <c:v>45133</c:v>
                      </c:pt>
                      <c:pt idx="8">
                        <c:v>45134</c:v>
                      </c:pt>
                      <c:pt idx="9">
                        <c:v>45135</c:v>
                      </c:pt>
                      <c:pt idx="10">
                        <c:v>45138</c:v>
                      </c:pt>
                      <c:pt idx="11">
                        <c:v>45139</c:v>
                      </c:pt>
                      <c:pt idx="12">
                        <c:v>45140</c:v>
                      </c:pt>
                      <c:pt idx="13">
                        <c:v>45141</c:v>
                      </c:pt>
                      <c:pt idx="14">
                        <c:v>45142</c:v>
                      </c:pt>
                      <c:pt idx="15">
                        <c:v>45145</c:v>
                      </c:pt>
                      <c:pt idx="16">
                        <c:v>45146</c:v>
                      </c:pt>
                      <c:pt idx="17">
                        <c:v>45147</c:v>
                      </c:pt>
                      <c:pt idx="18">
                        <c:v>45148</c:v>
                      </c:pt>
                      <c:pt idx="19">
                        <c:v>45149</c:v>
                      </c:pt>
                      <c:pt idx="20">
                        <c:v>45152</c:v>
                      </c:pt>
                      <c:pt idx="21">
                        <c:v>45153</c:v>
                      </c:pt>
                      <c:pt idx="22">
                        <c:v>45154</c:v>
                      </c:pt>
                      <c:pt idx="23">
                        <c:v>45155</c:v>
                      </c:pt>
                      <c:pt idx="24">
                        <c:v>45156</c:v>
                      </c:pt>
                      <c:pt idx="25">
                        <c:v>45159</c:v>
                      </c:pt>
                      <c:pt idx="26">
                        <c:v>45160</c:v>
                      </c:pt>
                      <c:pt idx="27">
                        <c:v>45161</c:v>
                      </c:pt>
                      <c:pt idx="28">
                        <c:v>45162</c:v>
                      </c:pt>
                      <c:pt idx="29">
                        <c:v>45163</c:v>
                      </c:pt>
                      <c:pt idx="30">
                        <c:v>45166</c:v>
                      </c:pt>
                      <c:pt idx="31">
                        <c:v>45167</c:v>
                      </c:pt>
                      <c:pt idx="32">
                        <c:v>45168</c:v>
                      </c:pt>
                      <c:pt idx="33">
                        <c:v>45169</c:v>
                      </c:pt>
                      <c:pt idx="34">
                        <c:v>45170</c:v>
                      </c:pt>
                      <c:pt idx="35">
                        <c:v>45174</c:v>
                      </c:pt>
                      <c:pt idx="36">
                        <c:v>45175</c:v>
                      </c:pt>
                      <c:pt idx="37">
                        <c:v>45176</c:v>
                      </c:pt>
                      <c:pt idx="38">
                        <c:v>45177</c:v>
                      </c:pt>
                      <c:pt idx="39">
                        <c:v>45180</c:v>
                      </c:pt>
                      <c:pt idx="40">
                        <c:v>45181</c:v>
                      </c:pt>
                      <c:pt idx="41">
                        <c:v>45182</c:v>
                      </c:pt>
                      <c:pt idx="42">
                        <c:v>45183</c:v>
                      </c:pt>
                      <c:pt idx="43">
                        <c:v>45184</c:v>
                      </c:pt>
                      <c:pt idx="44">
                        <c:v>45187</c:v>
                      </c:pt>
                      <c:pt idx="45">
                        <c:v>45188</c:v>
                      </c:pt>
                      <c:pt idx="46">
                        <c:v>45189</c:v>
                      </c:pt>
                      <c:pt idx="47">
                        <c:v>45190</c:v>
                      </c:pt>
                      <c:pt idx="48">
                        <c:v>45191</c:v>
                      </c:pt>
                      <c:pt idx="49">
                        <c:v>45194</c:v>
                      </c:pt>
                      <c:pt idx="50">
                        <c:v>45195</c:v>
                      </c:pt>
                      <c:pt idx="51">
                        <c:v>45196</c:v>
                      </c:pt>
                      <c:pt idx="52">
                        <c:v>45197</c:v>
                      </c:pt>
                      <c:pt idx="53">
                        <c:v>45198</c:v>
                      </c:pt>
                      <c:pt idx="54">
                        <c:v>45201</c:v>
                      </c:pt>
                      <c:pt idx="55">
                        <c:v>45202</c:v>
                      </c:pt>
                      <c:pt idx="56">
                        <c:v>45203</c:v>
                      </c:pt>
                      <c:pt idx="57">
                        <c:v>45204</c:v>
                      </c:pt>
                      <c:pt idx="58">
                        <c:v>45205</c:v>
                      </c:pt>
                      <c:pt idx="59">
                        <c:v>45208</c:v>
                      </c:pt>
                      <c:pt idx="60">
                        <c:v>45209</c:v>
                      </c:pt>
                      <c:pt idx="61">
                        <c:v>45210</c:v>
                      </c:pt>
                      <c:pt idx="62">
                        <c:v>45211</c:v>
                      </c:pt>
                      <c:pt idx="63">
                        <c:v>45212</c:v>
                      </c:pt>
                      <c:pt idx="64">
                        <c:v>45215</c:v>
                      </c:pt>
                      <c:pt idx="65">
                        <c:v>45216</c:v>
                      </c:pt>
                      <c:pt idx="66">
                        <c:v>45217</c:v>
                      </c:pt>
                      <c:pt idx="67">
                        <c:v>45218</c:v>
                      </c:pt>
                      <c:pt idx="68">
                        <c:v>45219</c:v>
                      </c:pt>
                      <c:pt idx="69">
                        <c:v>45222</c:v>
                      </c:pt>
                      <c:pt idx="70">
                        <c:v>45223</c:v>
                      </c:pt>
                      <c:pt idx="71">
                        <c:v>45224</c:v>
                      </c:pt>
                      <c:pt idx="72">
                        <c:v>45225</c:v>
                      </c:pt>
                      <c:pt idx="73">
                        <c:v>45226</c:v>
                      </c:pt>
                      <c:pt idx="74">
                        <c:v>45229</c:v>
                      </c:pt>
                      <c:pt idx="75">
                        <c:v>45230</c:v>
                      </c:pt>
                      <c:pt idx="76">
                        <c:v>45231</c:v>
                      </c:pt>
                      <c:pt idx="77">
                        <c:v>45232</c:v>
                      </c:pt>
                      <c:pt idx="78">
                        <c:v>45233</c:v>
                      </c:pt>
                      <c:pt idx="79">
                        <c:v>45236</c:v>
                      </c:pt>
                      <c:pt idx="80">
                        <c:v>45237</c:v>
                      </c:pt>
                      <c:pt idx="81">
                        <c:v>45238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Data'!$V$2:$V$83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82"/>
                      <c:pt idx="0">
                        <c:v>38150967.039999999</c:v>
                      </c:pt>
                      <c:pt idx="1">
                        <c:v>419017.38000000268</c:v>
                      </c:pt>
                      <c:pt idx="2">
                        <c:v>806965.64999999851</c:v>
                      </c:pt>
                      <c:pt idx="3">
                        <c:v>880055.96000000089</c:v>
                      </c:pt>
                      <c:pt idx="4">
                        <c:v>99592.969999998808</c:v>
                      </c:pt>
                      <c:pt idx="5">
                        <c:v>251117.84000000358</c:v>
                      </c:pt>
                      <c:pt idx="6">
                        <c:v>41381.859999991953</c:v>
                      </c:pt>
                      <c:pt idx="7">
                        <c:v>276614.41000000387</c:v>
                      </c:pt>
                      <c:pt idx="8">
                        <c:v>85274.04999999702</c:v>
                      </c:pt>
                      <c:pt idx="9">
                        <c:v>340137.53000000119</c:v>
                      </c:pt>
                      <c:pt idx="10">
                        <c:v>262590.25</c:v>
                      </c:pt>
                      <c:pt idx="11">
                        <c:v>248611.68999999762</c:v>
                      </c:pt>
                      <c:pt idx="12">
                        <c:v>363216.75000000745</c:v>
                      </c:pt>
                      <c:pt idx="13">
                        <c:v>-231816.38000000268</c:v>
                      </c:pt>
                      <c:pt idx="14">
                        <c:v>303288.29999999702</c:v>
                      </c:pt>
                      <c:pt idx="15">
                        <c:v>262592.12999999523</c:v>
                      </c:pt>
                      <c:pt idx="16">
                        <c:v>124178.76000000536</c:v>
                      </c:pt>
                      <c:pt idx="17">
                        <c:v>190378.13000000268</c:v>
                      </c:pt>
                      <c:pt idx="18">
                        <c:v>180166.04999999702</c:v>
                      </c:pt>
                      <c:pt idx="19">
                        <c:v>651700.25</c:v>
                      </c:pt>
                      <c:pt idx="20">
                        <c:v>145019.81000000983</c:v>
                      </c:pt>
                      <c:pt idx="21">
                        <c:v>-44737.300000011921</c:v>
                      </c:pt>
                      <c:pt idx="22">
                        <c:v>91375.960000008345</c:v>
                      </c:pt>
                      <c:pt idx="23">
                        <c:v>2432.2999999970198</c:v>
                      </c:pt>
                      <c:pt idx="24">
                        <c:v>188737.6400000006</c:v>
                      </c:pt>
                      <c:pt idx="25">
                        <c:v>219289.40999999642</c:v>
                      </c:pt>
                      <c:pt idx="26">
                        <c:v>-61530.879999995232</c:v>
                      </c:pt>
                      <c:pt idx="27">
                        <c:v>110145.87000000477</c:v>
                      </c:pt>
                      <c:pt idx="28">
                        <c:v>182907.05999998748</c:v>
                      </c:pt>
                      <c:pt idx="29">
                        <c:v>103110.84000000358</c:v>
                      </c:pt>
                      <c:pt idx="30">
                        <c:v>189056.73000000417</c:v>
                      </c:pt>
                      <c:pt idx="31">
                        <c:v>39798.859999999404</c:v>
                      </c:pt>
                      <c:pt idx="32">
                        <c:v>-85135.370000004768</c:v>
                      </c:pt>
                      <c:pt idx="33">
                        <c:v>11157.730000004172</c:v>
                      </c:pt>
                      <c:pt idx="34">
                        <c:v>39651.79999999702</c:v>
                      </c:pt>
                      <c:pt idx="35">
                        <c:v>-113934.27000000328</c:v>
                      </c:pt>
                      <c:pt idx="36">
                        <c:v>-145493.33999998868</c:v>
                      </c:pt>
                      <c:pt idx="37">
                        <c:v>89761.219999991357</c:v>
                      </c:pt>
                      <c:pt idx="38">
                        <c:v>-27582.960000000894</c:v>
                      </c:pt>
                      <c:pt idx="39">
                        <c:v>-106413.78999999911</c:v>
                      </c:pt>
                      <c:pt idx="40">
                        <c:v>-88967.929999992251</c:v>
                      </c:pt>
                      <c:pt idx="41">
                        <c:v>-195791.35000000149</c:v>
                      </c:pt>
                      <c:pt idx="42">
                        <c:v>21346.129999995232</c:v>
                      </c:pt>
                      <c:pt idx="43">
                        <c:v>-44904.40000000596</c:v>
                      </c:pt>
                      <c:pt idx="44">
                        <c:v>-679788.06999999285</c:v>
                      </c:pt>
                      <c:pt idx="45">
                        <c:v>524923.79999999702</c:v>
                      </c:pt>
                      <c:pt idx="46">
                        <c:v>-491550.44999999553</c:v>
                      </c:pt>
                      <c:pt idx="47">
                        <c:v>-239.67000000178814</c:v>
                      </c:pt>
                      <c:pt idx="48">
                        <c:v>34094.340000003576</c:v>
                      </c:pt>
                      <c:pt idx="49">
                        <c:v>41224.439999997616</c:v>
                      </c:pt>
                      <c:pt idx="50">
                        <c:v>52031.759999997914</c:v>
                      </c:pt>
                      <c:pt idx="51">
                        <c:v>-1326.8999999985099</c:v>
                      </c:pt>
                      <c:pt idx="52">
                        <c:v>-28849.45000000298</c:v>
                      </c:pt>
                      <c:pt idx="53">
                        <c:v>18858.20000000298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240562.39999999851</c:v>
                      </c:pt>
                      <c:pt idx="59">
                        <c:v>-336753</c:v>
                      </c:pt>
                      <c:pt idx="60">
                        <c:v>-40996.710000000894</c:v>
                      </c:pt>
                      <c:pt idx="61">
                        <c:v>310852.60000000149</c:v>
                      </c:pt>
                      <c:pt idx="62">
                        <c:v>4.9999997019767761E-2</c:v>
                      </c:pt>
                      <c:pt idx="63">
                        <c:v>-251168.59999999404</c:v>
                      </c:pt>
                      <c:pt idx="64">
                        <c:v>0.14999999850988388</c:v>
                      </c:pt>
                      <c:pt idx="65">
                        <c:v>-15875.820000000298</c:v>
                      </c:pt>
                      <c:pt idx="66">
                        <c:v>176.76000000536442</c:v>
                      </c:pt>
                      <c:pt idx="67">
                        <c:v>3948.8199999928474</c:v>
                      </c:pt>
                      <c:pt idx="68">
                        <c:v>894.5</c:v>
                      </c:pt>
                      <c:pt idx="69">
                        <c:v>-35245</c:v>
                      </c:pt>
                      <c:pt idx="70">
                        <c:v>-9790.2999999970198</c:v>
                      </c:pt>
                      <c:pt idx="71">
                        <c:v>-8864.5000000074506</c:v>
                      </c:pt>
                      <c:pt idx="72">
                        <c:v>-7865.6999999955297</c:v>
                      </c:pt>
                      <c:pt idx="73">
                        <c:v>-23766.54999999702</c:v>
                      </c:pt>
                      <c:pt idx="74">
                        <c:v>-7163.4000000059605</c:v>
                      </c:pt>
                      <c:pt idx="75">
                        <c:v>-2075.25</c:v>
                      </c:pt>
                      <c:pt idx="76">
                        <c:v>836.32000000029802</c:v>
                      </c:pt>
                      <c:pt idx="77">
                        <c:v>-827.43999999761581</c:v>
                      </c:pt>
                      <c:pt idx="78">
                        <c:v>-100699.65999999642</c:v>
                      </c:pt>
                      <c:pt idx="79">
                        <c:v>-2372.9600000008941</c:v>
                      </c:pt>
                      <c:pt idx="80">
                        <c:v>-24000</c:v>
                      </c:pt>
                      <c:pt idx="81">
                        <c:v>-5499.5200000032783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E104-4DD3-93BD-F04786D0E94C}"/>
                  </c:ext>
                </c:extLst>
              </c15:ser>
            </c15:filteredLineSeries>
            <c15:filteredLineSeries>
              <c15:ser>
                <c:idx val="18"/>
                <c:order val="1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Data'!$W$1</c15:sqref>
                        </c15:formulaRef>
                      </c:ext>
                    </c:extLst>
                    <c:strCache>
                      <c:ptCount val="1"/>
                      <c:pt idx="0">
                        <c:v>CHANGE_IN_FINALIZED_$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Data'!$A$2:$A$83</c15:sqref>
                        </c15:formulaRef>
                      </c:ext>
                    </c:extLst>
                    <c:numCache>
                      <c:formatCode>m/d/yyyy</c:formatCode>
                      <c:ptCount val="82"/>
                      <c:pt idx="0">
                        <c:v>45123</c:v>
                      </c:pt>
                      <c:pt idx="1">
                        <c:v>45125</c:v>
                      </c:pt>
                      <c:pt idx="2">
                        <c:v>45126</c:v>
                      </c:pt>
                      <c:pt idx="3">
                        <c:v>45127</c:v>
                      </c:pt>
                      <c:pt idx="4">
                        <c:v>45128</c:v>
                      </c:pt>
                      <c:pt idx="5">
                        <c:v>45131</c:v>
                      </c:pt>
                      <c:pt idx="6">
                        <c:v>45132</c:v>
                      </c:pt>
                      <c:pt idx="7">
                        <c:v>45133</c:v>
                      </c:pt>
                      <c:pt idx="8">
                        <c:v>45134</c:v>
                      </c:pt>
                      <c:pt idx="9">
                        <c:v>45135</c:v>
                      </c:pt>
                      <c:pt idx="10">
                        <c:v>45138</c:v>
                      </c:pt>
                      <c:pt idx="11">
                        <c:v>45139</c:v>
                      </c:pt>
                      <c:pt idx="12">
                        <c:v>45140</c:v>
                      </c:pt>
                      <c:pt idx="13">
                        <c:v>45141</c:v>
                      </c:pt>
                      <c:pt idx="14">
                        <c:v>45142</c:v>
                      </c:pt>
                      <c:pt idx="15">
                        <c:v>45145</c:v>
                      </c:pt>
                      <c:pt idx="16">
                        <c:v>45146</c:v>
                      </c:pt>
                      <c:pt idx="17">
                        <c:v>45147</c:v>
                      </c:pt>
                      <c:pt idx="18">
                        <c:v>45148</c:v>
                      </c:pt>
                      <c:pt idx="19">
                        <c:v>45149</c:v>
                      </c:pt>
                      <c:pt idx="20">
                        <c:v>45152</c:v>
                      </c:pt>
                      <c:pt idx="21">
                        <c:v>45153</c:v>
                      </c:pt>
                      <c:pt idx="22">
                        <c:v>45154</c:v>
                      </c:pt>
                      <c:pt idx="23">
                        <c:v>45155</c:v>
                      </c:pt>
                      <c:pt idx="24">
                        <c:v>45156</c:v>
                      </c:pt>
                      <c:pt idx="25">
                        <c:v>45159</c:v>
                      </c:pt>
                      <c:pt idx="26">
                        <c:v>45160</c:v>
                      </c:pt>
                      <c:pt idx="27">
                        <c:v>45161</c:v>
                      </c:pt>
                      <c:pt idx="28">
                        <c:v>45162</c:v>
                      </c:pt>
                      <c:pt idx="29">
                        <c:v>45163</c:v>
                      </c:pt>
                      <c:pt idx="30">
                        <c:v>45166</c:v>
                      </c:pt>
                      <c:pt idx="31">
                        <c:v>45167</c:v>
                      </c:pt>
                      <c:pt idx="32">
                        <c:v>45168</c:v>
                      </c:pt>
                      <c:pt idx="33">
                        <c:v>45169</c:v>
                      </c:pt>
                      <c:pt idx="34">
                        <c:v>45170</c:v>
                      </c:pt>
                      <c:pt idx="35">
                        <c:v>45174</c:v>
                      </c:pt>
                      <c:pt idx="36">
                        <c:v>45175</c:v>
                      </c:pt>
                      <c:pt idx="37">
                        <c:v>45176</c:v>
                      </c:pt>
                      <c:pt idx="38">
                        <c:v>45177</c:v>
                      </c:pt>
                      <c:pt idx="39">
                        <c:v>45180</c:v>
                      </c:pt>
                      <c:pt idx="40">
                        <c:v>45181</c:v>
                      </c:pt>
                      <c:pt idx="41">
                        <c:v>45182</c:v>
                      </c:pt>
                      <c:pt idx="42">
                        <c:v>45183</c:v>
                      </c:pt>
                      <c:pt idx="43">
                        <c:v>45184</c:v>
                      </c:pt>
                      <c:pt idx="44">
                        <c:v>45187</c:v>
                      </c:pt>
                      <c:pt idx="45">
                        <c:v>45188</c:v>
                      </c:pt>
                      <c:pt idx="46">
                        <c:v>45189</c:v>
                      </c:pt>
                      <c:pt idx="47">
                        <c:v>45190</c:v>
                      </c:pt>
                      <c:pt idx="48">
                        <c:v>45191</c:v>
                      </c:pt>
                      <c:pt idx="49">
                        <c:v>45194</c:v>
                      </c:pt>
                      <c:pt idx="50">
                        <c:v>45195</c:v>
                      </c:pt>
                      <c:pt idx="51">
                        <c:v>45196</c:v>
                      </c:pt>
                      <c:pt idx="52">
                        <c:v>45197</c:v>
                      </c:pt>
                      <c:pt idx="53">
                        <c:v>45198</c:v>
                      </c:pt>
                      <c:pt idx="54">
                        <c:v>45201</c:v>
                      </c:pt>
                      <c:pt idx="55">
                        <c:v>45202</c:v>
                      </c:pt>
                      <c:pt idx="56">
                        <c:v>45203</c:v>
                      </c:pt>
                      <c:pt idx="57">
                        <c:v>45204</c:v>
                      </c:pt>
                      <c:pt idx="58">
                        <c:v>45205</c:v>
                      </c:pt>
                      <c:pt idx="59">
                        <c:v>45208</c:v>
                      </c:pt>
                      <c:pt idx="60">
                        <c:v>45209</c:v>
                      </c:pt>
                      <c:pt idx="61">
                        <c:v>45210</c:v>
                      </c:pt>
                      <c:pt idx="62">
                        <c:v>45211</c:v>
                      </c:pt>
                      <c:pt idx="63">
                        <c:v>45212</c:v>
                      </c:pt>
                      <c:pt idx="64">
                        <c:v>45215</c:v>
                      </c:pt>
                      <c:pt idx="65">
                        <c:v>45216</c:v>
                      </c:pt>
                      <c:pt idx="66">
                        <c:v>45217</c:v>
                      </c:pt>
                      <c:pt idx="67">
                        <c:v>45218</c:v>
                      </c:pt>
                      <c:pt idx="68">
                        <c:v>45219</c:v>
                      </c:pt>
                      <c:pt idx="69">
                        <c:v>45222</c:v>
                      </c:pt>
                      <c:pt idx="70">
                        <c:v>45223</c:v>
                      </c:pt>
                      <c:pt idx="71">
                        <c:v>45224</c:v>
                      </c:pt>
                      <c:pt idx="72">
                        <c:v>45225</c:v>
                      </c:pt>
                      <c:pt idx="73">
                        <c:v>45226</c:v>
                      </c:pt>
                      <c:pt idx="74">
                        <c:v>45229</c:v>
                      </c:pt>
                      <c:pt idx="75">
                        <c:v>45230</c:v>
                      </c:pt>
                      <c:pt idx="76">
                        <c:v>45231</c:v>
                      </c:pt>
                      <c:pt idx="77">
                        <c:v>45232</c:v>
                      </c:pt>
                      <c:pt idx="78">
                        <c:v>45233</c:v>
                      </c:pt>
                      <c:pt idx="79">
                        <c:v>45236</c:v>
                      </c:pt>
                      <c:pt idx="80">
                        <c:v>45237</c:v>
                      </c:pt>
                      <c:pt idx="81">
                        <c:v>45238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Data'!$W$2:$W$83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82"/>
                      <c:pt idx="0">
                        <c:v>0</c:v>
                      </c:pt>
                      <c:pt idx="1">
                        <c:v>24301.200000000001</c:v>
                      </c:pt>
                      <c:pt idx="2">
                        <c:v>498121.55</c:v>
                      </c:pt>
                      <c:pt idx="3">
                        <c:v>260877.25</c:v>
                      </c:pt>
                      <c:pt idx="4">
                        <c:v>155980</c:v>
                      </c:pt>
                      <c:pt idx="5">
                        <c:v>185757.39999999991</c:v>
                      </c:pt>
                      <c:pt idx="6">
                        <c:v>411442.3600000001</c:v>
                      </c:pt>
                      <c:pt idx="7">
                        <c:v>209067.10000000009</c:v>
                      </c:pt>
                      <c:pt idx="8">
                        <c:v>178855.04999999981</c:v>
                      </c:pt>
                      <c:pt idx="9">
                        <c:v>249033.59999999986</c:v>
                      </c:pt>
                      <c:pt idx="10">
                        <c:v>165339.5</c:v>
                      </c:pt>
                      <c:pt idx="11">
                        <c:v>720226.43000000017</c:v>
                      </c:pt>
                      <c:pt idx="12">
                        <c:v>289030.89999999991</c:v>
                      </c:pt>
                      <c:pt idx="13">
                        <c:v>331567.95999999996</c:v>
                      </c:pt>
                      <c:pt idx="14">
                        <c:v>503187.15000000037</c:v>
                      </c:pt>
                      <c:pt idx="15">
                        <c:v>652874.78000000026</c:v>
                      </c:pt>
                      <c:pt idx="16">
                        <c:v>1150816.7999999998</c:v>
                      </c:pt>
                      <c:pt idx="17">
                        <c:v>837514.87000000011</c:v>
                      </c:pt>
                      <c:pt idx="18">
                        <c:v>690116.44999999925</c:v>
                      </c:pt>
                      <c:pt idx="19">
                        <c:v>693860.75</c:v>
                      </c:pt>
                      <c:pt idx="20">
                        <c:v>661890.70000000112</c:v>
                      </c:pt>
                      <c:pt idx="21">
                        <c:v>1155986.2299999986</c:v>
                      </c:pt>
                      <c:pt idx="22">
                        <c:v>1704482.120000001</c:v>
                      </c:pt>
                      <c:pt idx="23">
                        <c:v>1149437.4499999993</c:v>
                      </c:pt>
                      <c:pt idx="24">
                        <c:v>1260459.4000000004</c:v>
                      </c:pt>
                      <c:pt idx="25">
                        <c:v>1359453.1500000004</c:v>
                      </c:pt>
                      <c:pt idx="26">
                        <c:v>2520162.459999999</c:v>
                      </c:pt>
                      <c:pt idx="27">
                        <c:v>1787714.9000000022</c:v>
                      </c:pt>
                      <c:pt idx="28">
                        <c:v>1769644.7599999979</c:v>
                      </c:pt>
                      <c:pt idx="29">
                        <c:v>1842320.7300000004</c:v>
                      </c:pt>
                      <c:pt idx="30">
                        <c:v>2758364.0300000012</c:v>
                      </c:pt>
                      <c:pt idx="31">
                        <c:v>6570249.3999999985</c:v>
                      </c:pt>
                      <c:pt idx="32">
                        <c:v>1450331.7299999967</c:v>
                      </c:pt>
                      <c:pt idx="33">
                        <c:v>660661.92000000179</c:v>
                      </c:pt>
                      <c:pt idx="34">
                        <c:v>444340.41000000387</c:v>
                      </c:pt>
                      <c:pt idx="35">
                        <c:v>806442.30999999493</c:v>
                      </c:pt>
                      <c:pt idx="36">
                        <c:v>305939.73000000417</c:v>
                      </c:pt>
                      <c:pt idx="37">
                        <c:v>407902.29999999702</c:v>
                      </c:pt>
                      <c:pt idx="38">
                        <c:v>257979.10000000149</c:v>
                      </c:pt>
                      <c:pt idx="39">
                        <c:v>199095.8900000006</c:v>
                      </c:pt>
                      <c:pt idx="40">
                        <c:v>647786.03999999911</c:v>
                      </c:pt>
                      <c:pt idx="41">
                        <c:v>276875.78000000119</c:v>
                      </c:pt>
                      <c:pt idx="42">
                        <c:v>253520.71000000089</c:v>
                      </c:pt>
                      <c:pt idx="43">
                        <c:v>301808.61999999732</c:v>
                      </c:pt>
                      <c:pt idx="44">
                        <c:v>392592.06000000238</c:v>
                      </c:pt>
                      <c:pt idx="45">
                        <c:v>2951392.9699999988</c:v>
                      </c:pt>
                      <c:pt idx="46">
                        <c:v>-824526</c:v>
                      </c:pt>
                      <c:pt idx="47">
                        <c:v>-3108</c:v>
                      </c:pt>
                      <c:pt idx="48">
                        <c:v>-292788</c:v>
                      </c:pt>
                      <c:pt idx="49">
                        <c:v>125118</c:v>
                      </c:pt>
                      <c:pt idx="50">
                        <c:v>203566</c:v>
                      </c:pt>
                      <c:pt idx="51">
                        <c:v>136897</c:v>
                      </c:pt>
                      <c:pt idx="52">
                        <c:v>53643</c:v>
                      </c:pt>
                      <c:pt idx="53">
                        <c:v>-9433</c:v>
                      </c:pt>
                      <c:pt idx="54">
                        <c:v>74260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303509</c:v>
                      </c:pt>
                      <c:pt idx="59">
                        <c:v>-336753</c:v>
                      </c:pt>
                      <c:pt idx="60">
                        <c:v>361842</c:v>
                      </c:pt>
                      <c:pt idx="61">
                        <c:v>335608</c:v>
                      </c:pt>
                      <c:pt idx="62">
                        <c:v>130363</c:v>
                      </c:pt>
                      <c:pt idx="63">
                        <c:v>-231155</c:v>
                      </c:pt>
                      <c:pt idx="64">
                        <c:v>88315</c:v>
                      </c:pt>
                      <c:pt idx="65">
                        <c:v>35296.079999998212</c:v>
                      </c:pt>
                      <c:pt idx="66">
                        <c:v>79316.760000005364</c:v>
                      </c:pt>
                      <c:pt idx="67">
                        <c:v>26700.919999994338</c:v>
                      </c:pt>
                      <c:pt idx="68">
                        <c:v>50484.5</c:v>
                      </c:pt>
                      <c:pt idx="69">
                        <c:v>8308.5500000044703</c:v>
                      </c:pt>
                      <c:pt idx="70">
                        <c:v>11094.5</c:v>
                      </c:pt>
                      <c:pt idx="71">
                        <c:v>6903.6999999955297</c:v>
                      </c:pt>
                      <c:pt idx="72">
                        <c:v>5601.3000000044703</c:v>
                      </c:pt>
                      <c:pt idx="73">
                        <c:v>-9389.9500000029802</c:v>
                      </c:pt>
                      <c:pt idx="74">
                        <c:v>15054.29999999702</c:v>
                      </c:pt>
                      <c:pt idx="75">
                        <c:v>64275.5</c:v>
                      </c:pt>
                      <c:pt idx="76">
                        <c:v>6116.8400000035763</c:v>
                      </c:pt>
                      <c:pt idx="77">
                        <c:v>58871.060000002384</c:v>
                      </c:pt>
                      <c:pt idx="78">
                        <c:v>36802.79999999702</c:v>
                      </c:pt>
                      <c:pt idx="79">
                        <c:v>43741</c:v>
                      </c:pt>
                      <c:pt idx="80">
                        <c:v>3147</c:v>
                      </c:pt>
                      <c:pt idx="81">
                        <c:v>59169.39999999851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E104-4DD3-93BD-F04786D0E94C}"/>
                  </c:ext>
                </c:extLst>
              </c15:ser>
            </c15:filteredLineSeries>
            <c15:filteredLineSeries>
              <c15:ser>
                <c:idx val="19"/>
                <c:order val="1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Data'!$X$1</c15:sqref>
                        </c15:formulaRef>
                      </c:ext>
                    </c:extLst>
                    <c:strCache>
                      <c:ptCount val="1"/>
                      <c:pt idx="0">
                        <c:v>BUDGET_VARIANCE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Data'!$A$2:$A$83</c15:sqref>
                        </c15:formulaRef>
                      </c:ext>
                    </c:extLst>
                    <c:numCache>
                      <c:formatCode>m/d/yyyy</c:formatCode>
                      <c:ptCount val="82"/>
                      <c:pt idx="0">
                        <c:v>45123</c:v>
                      </c:pt>
                      <c:pt idx="1">
                        <c:v>45125</c:v>
                      </c:pt>
                      <c:pt idx="2">
                        <c:v>45126</c:v>
                      </c:pt>
                      <c:pt idx="3">
                        <c:v>45127</c:v>
                      </c:pt>
                      <c:pt idx="4">
                        <c:v>45128</c:v>
                      </c:pt>
                      <c:pt idx="5">
                        <c:v>45131</c:v>
                      </c:pt>
                      <c:pt idx="6">
                        <c:v>45132</c:v>
                      </c:pt>
                      <c:pt idx="7">
                        <c:v>45133</c:v>
                      </c:pt>
                      <c:pt idx="8">
                        <c:v>45134</c:v>
                      </c:pt>
                      <c:pt idx="9">
                        <c:v>45135</c:v>
                      </c:pt>
                      <c:pt idx="10">
                        <c:v>45138</c:v>
                      </c:pt>
                      <c:pt idx="11">
                        <c:v>45139</c:v>
                      </c:pt>
                      <c:pt idx="12">
                        <c:v>45140</c:v>
                      </c:pt>
                      <c:pt idx="13">
                        <c:v>45141</c:v>
                      </c:pt>
                      <c:pt idx="14">
                        <c:v>45142</c:v>
                      </c:pt>
                      <c:pt idx="15">
                        <c:v>45145</c:v>
                      </c:pt>
                      <c:pt idx="16">
                        <c:v>45146</c:v>
                      </c:pt>
                      <c:pt idx="17">
                        <c:v>45147</c:v>
                      </c:pt>
                      <c:pt idx="18">
                        <c:v>45148</c:v>
                      </c:pt>
                      <c:pt idx="19">
                        <c:v>45149</c:v>
                      </c:pt>
                      <c:pt idx="20">
                        <c:v>45152</c:v>
                      </c:pt>
                      <c:pt idx="21">
                        <c:v>45153</c:v>
                      </c:pt>
                      <c:pt idx="22">
                        <c:v>45154</c:v>
                      </c:pt>
                      <c:pt idx="23">
                        <c:v>45155</c:v>
                      </c:pt>
                      <c:pt idx="24">
                        <c:v>45156</c:v>
                      </c:pt>
                      <c:pt idx="25">
                        <c:v>45159</c:v>
                      </c:pt>
                      <c:pt idx="26">
                        <c:v>45160</c:v>
                      </c:pt>
                      <c:pt idx="27">
                        <c:v>45161</c:v>
                      </c:pt>
                      <c:pt idx="28">
                        <c:v>45162</c:v>
                      </c:pt>
                      <c:pt idx="29">
                        <c:v>45163</c:v>
                      </c:pt>
                      <c:pt idx="30">
                        <c:v>45166</c:v>
                      </c:pt>
                      <c:pt idx="31">
                        <c:v>45167</c:v>
                      </c:pt>
                      <c:pt idx="32">
                        <c:v>45168</c:v>
                      </c:pt>
                      <c:pt idx="33">
                        <c:v>45169</c:v>
                      </c:pt>
                      <c:pt idx="34">
                        <c:v>45170</c:v>
                      </c:pt>
                      <c:pt idx="35">
                        <c:v>45174</c:v>
                      </c:pt>
                      <c:pt idx="36">
                        <c:v>45175</c:v>
                      </c:pt>
                      <c:pt idx="37">
                        <c:v>45176</c:v>
                      </c:pt>
                      <c:pt idx="38">
                        <c:v>45177</c:v>
                      </c:pt>
                      <c:pt idx="39">
                        <c:v>45180</c:v>
                      </c:pt>
                      <c:pt idx="40">
                        <c:v>45181</c:v>
                      </c:pt>
                      <c:pt idx="41">
                        <c:v>45182</c:v>
                      </c:pt>
                      <c:pt idx="42">
                        <c:v>45183</c:v>
                      </c:pt>
                      <c:pt idx="43">
                        <c:v>45184</c:v>
                      </c:pt>
                      <c:pt idx="44">
                        <c:v>45187</c:v>
                      </c:pt>
                      <c:pt idx="45">
                        <c:v>45188</c:v>
                      </c:pt>
                      <c:pt idx="46">
                        <c:v>45189</c:v>
                      </c:pt>
                      <c:pt idx="47">
                        <c:v>45190</c:v>
                      </c:pt>
                      <c:pt idx="48">
                        <c:v>45191</c:v>
                      </c:pt>
                      <c:pt idx="49">
                        <c:v>45194</c:v>
                      </c:pt>
                      <c:pt idx="50">
                        <c:v>45195</c:v>
                      </c:pt>
                      <c:pt idx="51">
                        <c:v>45196</c:v>
                      </c:pt>
                      <c:pt idx="52">
                        <c:v>45197</c:v>
                      </c:pt>
                      <c:pt idx="53">
                        <c:v>45198</c:v>
                      </c:pt>
                      <c:pt idx="54">
                        <c:v>45201</c:v>
                      </c:pt>
                      <c:pt idx="55">
                        <c:v>45202</c:v>
                      </c:pt>
                      <c:pt idx="56">
                        <c:v>45203</c:v>
                      </c:pt>
                      <c:pt idx="57">
                        <c:v>45204</c:v>
                      </c:pt>
                      <c:pt idx="58">
                        <c:v>45205</c:v>
                      </c:pt>
                      <c:pt idx="59">
                        <c:v>45208</c:v>
                      </c:pt>
                      <c:pt idx="60">
                        <c:v>45209</c:v>
                      </c:pt>
                      <c:pt idx="61">
                        <c:v>45210</c:v>
                      </c:pt>
                      <c:pt idx="62">
                        <c:v>45211</c:v>
                      </c:pt>
                      <c:pt idx="63">
                        <c:v>45212</c:v>
                      </c:pt>
                      <c:pt idx="64">
                        <c:v>45215</c:v>
                      </c:pt>
                      <c:pt idx="65">
                        <c:v>45216</c:v>
                      </c:pt>
                      <c:pt idx="66">
                        <c:v>45217</c:v>
                      </c:pt>
                      <c:pt idx="67">
                        <c:v>45218</c:v>
                      </c:pt>
                      <c:pt idx="68">
                        <c:v>45219</c:v>
                      </c:pt>
                      <c:pt idx="69">
                        <c:v>45222</c:v>
                      </c:pt>
                      <c:pt idx="70">
                        <c:v>45223</c:v>
                      </c:pt>
                      <c:pt idx="71">
                        <c:v>45224</c:v>
                      </c:pt>
                      <c:pt idx="72">
                        <c:v>45225</c:v>
                      </c:pt>
                      <c:pt idx="73">
                        <c:v>45226</c:v>
                      </c:pt>
                      <c:pt idx="74">
                        <c:v>45229</c:v>
                      </c:pt>
                      <c:pt idx="75">
                        <c:v>45230</c:v>
                      </c:pt>
                      <c:pt idx="76">
                        <c:v>45231</c:v>
                      </c:pt>
                      <c:pt idx="77">
                        <c:v>45232</c:v>
                      </c:pt>
                      <c:pt idx="78">
                        <c:v>45233</c:v>
                      </c:pt>
                      <c:pt idx="79">
                        <c:v>45236</c:v>
                      </c:pt>
                      <c:pt idx="80">
                        <c:v>45237</c:v>
                      </c:pt>
                      <c:pt idx="81">
                        <c:v>45238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Data'!$X$2:$X$83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82"/>
                      <c:pt idx="0">
                        <c:v>-4624722.9600000009</c:v>
                      </c:pt>
                      <c:pt idx="1">
                        <c:v>-4205705.5799999982</c:v>
                      </c:pt>
                      <c:pt idx="2">
                        <c:v>-3398739.9299999997</c:v>
                      </c:pt>
                      <c:pt idx="3">
                        <c:v>-2518683.9699999988</c:v>
                      </c:pt>
                      <c:pt idx="4">
                        <c:v>-2419091</c:v>
                      </c:pt>
                      <c:pt idx="5">
                        <c:v>-2167973.1599999964</c:v>
                      </c:pt>
                      <c:pt idx="6">
                        <c:v>-2126591.3000000045</c:v>
                      </c:pt>
                      <c:pt idx="7">
                        <c:v>-1849976.8900000006</c:v>
                      </c:pt>
                      <c:pt idx="8">
                        <c:v>-1764702.8400000036</c:v>
                      </c:pt>
                      <c:pt idx="9">
                        <c:v>-1424565.3100000024</c:v>
                      </c:pt>
                      <c:pt idx="10">
                        <c:v>-1161975.0600000024</c:v>
                      </c:pt>
                      <c:pt idx="11">
                        <c:v>-913363.37000000477</c:v>
                      </c:pt>
                      <c:pt idx="12">
                        <c:v>-550146.61999999732</c:v>
                      </c:pt>
                      <c:pt idx="13">
                        <c:v>-781963</c:v>
                      </c:pt>
                      <c:pt idx="14">
                        <c:v>-478674.70000000298</c:v>
                      </c:pt>
                      <c:pt idx="15">
                        <c:v>-216082.57000000775</c:v>
                      </c:pt>
                      <c:pt idx="16">
                        <c:v>-91903.810000002384</c:v>
                      </c:pt>
                      <c:pt idx="17">
                        <c:v>98474.320000000298</c:v>
                      </c:pt>
                      <c:pt idx="18">
                        <c:v>278640.36999999732</c:v>
                      </c:pt>
                      <c:pt idx="19">
                        <c:v>930340.61999999732</c:v>
                      </c:pt>
                      <c:pt idx="20">
                        <c:v>1075360.4300000072</c:v>
                      </c:pt>
                      <c:pt idx="21">
                        <c:v>1030623.1299999952</c:v>
                      </c:pt>
                      <c:pt idx="22">
                        <c:v>1121999.0900000036</c:v>
                      </c:pt>
                      <c:pt idx="23">
                        <c:v>1124431.3900000006</c:v>
                      </c:pt>
                      <c:pt idx="24">
                        <c:v>1313169.0300000012</c:v>
                      </c:pt>
                      <c:pt idx="25">
                        <c:v>1532458.4399999976</c:v>
                      </c:pt>
                      <c:pt idx="26">
                        <c:v>1470927.5600000024</c:v>
                      </c:pt>
                      <c:pt idx="27">
                        <c:v>1581073.4300000072</c:v>
                      </c:pt>
                      <c:pt idx="28">
                        <c:v>1763980.4899999946</c:v>
                      </c:pt>
                      <c:pt idx="29">
                        <c:v>1867091.3299999982</c:v>
                      </c:pt>
                      <c:pt idx="30">
                        <c:v>2056148.0600000024</c:v>
                      </c:pt>
                      <c:pt idx="31">
                        <c:v>2095946.9200000018</c:v>
                      </c:pt>
                      <c:pt idx="32">
                        <c:v>2010811.549999997</c:v>
                      </c:pt>
                      <c:pt idx="33">
                        <c:v>2021969.2800000012</c:v>
                      </c:pt>
                      <c:pt idx="34">
                        <c:v>2061621.0799999982</c:v>
                      </c:pt>
                      <c:pt idx="35">
                        <c:v>1947686.8099999949</c:v>
                      </c:pt>
                      <c:pt idx="36">
                        <c:v>1802193.4700000063</c:v>
                      </c:pt>
                      <c:pt idx="37">
                        <c:v>1891954.6899999976</c:v>
                      </c:pt>
                      <c:pt idx="38">
                        <c:v>1864371.7299999967</c:v>
                      </c:pt>
                      <c:pt idx="39">
                        <c:v>1757957.9399999976</c:v>
                      </c:pt>
                      <c:pt idx="40">
                        <c:v>1668990.0100000054</c:v>
                      </c:pt>
                      <c:pt idx="41">
                        <c:v>1473198.6600000039</c:v>
                      </c:pt>
                      <c:pt idx="42">
                        <c:v>1494544.7899999991</c:v>
                      </c:pt>
                      <c:pt idx="43">
                        <c:v>1449640.3899999931</c:v>
                      </c:pt>
                      <c:pt idx="44">
                        <c:v>769852.3200000003</c:v>
                      </c:pt>
                      <c:pt idx="45">
                        <c:v>1294776.1199999973</c:v>
                      </c:pt>
                      <c:pt idx="46">
                        <c:v>803225.67000000179</c:v>
                      </c:pt>
                      <c:pt idx="47">
                        <c:v>802986</c:v>
                      </c:pt>
                      <c:pt idx="48">
                        <c:v>837080.34000000358</c:v>
                      </c:pt>
                      <c:pt idx="49">
                        <c:v>878304.78000000119</c:v>
                      </c:pt>
                      <c:pt idx="50">
                        <c:v>930336.53999999911</c:v>
                      </c:pt>
                      <c:pt idx="51">
                        <c:v>929009.6400000006</c:v>
                      </c:pt>
                      <c:pt idx="52">
                        <c:v>900160.18999999762</c:v>
                      </c:pt>
                      <c:pt idx="53">
                        <c:v>919018.3900000006</c:v>
                      </c:pt>
                      <c:pt idx="54">
                        <c:v>919018.3900000006</c:v>
                      </c:pt>
                      <c:pt idx="55">
                        <c:v>919018.3900000006</c:v>
                      </c:pt>
                      <c:pt idx="56">
                        <c:v>919018.3900000006</c:v>
                      </c:pt>
                      <c:pt idx="57">
                        <c:v>919018.3900000006</c:v>
                      </c:pt>
                      <c:pt idx="58">
                        <c:v>1159580.7899999991</c:v>
                      </c:pt>
                      <c:pt idx="59">
                        <c:v>822827.78999999911</c:v>
                      </c:pt>
                      <c:pt idx="60">
                        <c:v>781831.07999999821</c:v>
                      </c:pt>
                      <c:pt idx="61">
                        <c:v>1092683.6799999997</c:v>
                      </c:pt>
                      <c:pt idx="62">
                        <c:v>1092683.7299999967</c:v>
                      </c:pt>
                      <c:pt idx="63">
                        <c:v>841515.13000000268</c:v>
                      </c:pt>
                      <c:pt idx="64">
                        <c:v>841515.28000000119</c:v>
                      </c:pt>
                      <c:pt idx="65">
                        <c:v>825639.46000000089</c:v>
                      </c:pt>
                      <c:pt idx="66">
                        <c:v>825816.22000000626</c:v>
                      </c:pt>
                      <c:pt idx="67">
                        <c:v>829765.03999999911</c:v>
                      </c:pt>
                      <c:pt idx="68">
                        <c:v>830659.53999999911</c:v>
                      </c:pt>
                      <c:pt idx="69">
                        <c:v>795414.53999999911</c:v>
                      </c:pt>
                      <c:pt idx="70">
                        <c:v>785624.24000000209</c:v>
                      </c:pt>
                      <c:pt idx="71">
                        <c:v>776759.73999999464</c:v>
                      </c:pt>
                      <c:pt idx="72">
                        <c:v>768894.03999999911</c:v>
                      </c:pt>
                      <c:pt idx="73">
                        <c:v>745127.49000000209</c:v>
                      </c:pt>
                      <c:pt idx="74">
                        <c:v>737964.08999999613</c:v>
                      </c:pt>
                      <c:pt idx="75">
                        <c:v>735888.83999999613</c:v>
                      </c:pt>
                      <c:pt idx="76">
                        <c:v>736725.15999999642</c:v>
                      </c:pt>
                      <c:pt idx="77">
                        <c:v>735897.71999999881</c:v>
                      </c:pt>
                      <c:pt idx="78">
                        <c:v>635198.06000000238</c:v>
                      </c:pt>
                      <c:pt idx="79">
                        <c:v>632825.10000000149</c:v>
                      </c:pt>
                      <c:pt idx="80">
                        <c:v>608825.10000000149</c:v>
                      </c:pt>
                      <c:pt idx="81">
                        <c:v>603325.57999999821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E104-4DD3-93BD-F04786D0E94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576544"/>
        <c:axId val="796891024"/>
        <c:extLst>
          <c:ext xmlns:c15="http://schemas.microsoft.com/office/drawing/2012/chart" uri="{02D57815-91ED-43cb-92C2-25804820EDAC}">
            <c15:filteredLineSeries>
              <c15:ser>
                <c:idx val="9"/>
                <c:order val="8"/>
                <c:tx>
                  <c:strRef>
                    <c:extLst>
                      <c:ext uri="{02D57815-91ED-43cb-92C2-25804820EDAC}">
                        <c15:formulaRef>
                          <c15:sqref>'Fall 2023 Data'!$M$1</c15:sqref>
                        </c15:formulaRef>
                      </c:ext>
                    </c:extLst>
                    <c:strCache>
                      <c:ptCount val="1"/>
                      <c:pt idx="0">
                        <c:v>%_OF_STUDENTS_PAID</c:v>
                      </c:pt>
                    </c:strCache>
                  </c:strRef>
                </c:tx>
                <c:spPr>
                  <a:ln w="28575" cap="rnd">
                    <a:solidFill>
                      <a:srgbClr val="0070C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'Fall 2023 Data'!$A$2:$A$83</c15:sqref>
                        </c15:formulaRef>
                      </c:ext>
                    </c:extLst>
                    <c:numCache>
                      <c:formatCode>m/d/yyyy</c:formatCode>
                      <c:ptCount val="82"/>
                      <c:pt idx="0">
                        <c:v>45123</c:v>
                      </c:pt>
                      <c:pt idx="1">
                        <c:v>45125</c:v>
                      </c:pt>
                      <c:pt idx="2">
                        <c:v>45126</c:v>
                      </c:pt>
                      <c:pt idx="3">
                        <c:v>45127</c:v>
                      </c:pt>
                      <c:pt idx="4">
                        <c:v>45128</c:v>
                      </c:pt>
                      <c:pt idx="5">
                        <c:v>45131</c:v>
                      </c:pt>
                      <c:pt idx="6">
                        <c:v>45132</c:v>
                      </c:pt>
                      <c:pt idx="7">
                        <c:v>45133</c:v>
                      </c:pt>
                      <c:pt idx="8">
                        <c:v>45134</c:v>
                      </c:pt>
                      <c:pt idx="9">
                        <c:v>45135</c:v>
                      </c:pt>
                      <c:pt idx="10">
                        <c:v>45138</c:v>
                      </c:pt>
                      <c:pt idx="11">
                        <c:v>45139</c:v>
                      </c:pt>
                      <c:pt idx="12">
                        <c:v>45140</c:v>
                      </c:pt>
                      <c:pt idx="13">
                        <c:v>45141</c:v>
                      </c:pt>
                      <c:pt idx="14">
                        <c:v>45142</c:v>
                      </c:pt>
                      <c:pt idx="15">
                        <c:v>45145</c:v>
                      </c:pt>
                      <c:pt idx="16">
                        <c:v>45146</c:v>
                      </c:pt>
                      <c:pt idx="17">
                        <c:v>45147</c:v>
                      </c:pt>
                      <c:pt idx="18">
                        <c:v>45148</c:v>
                      </c:pt>
                      <c:pt idx="19">
                        <c:v>45149</c:v>
                      </c:pt>
                      <c:pt idx="20">
                        <c:v>45152</c:v>
                      </c:pt>
                      <c:pt idx="21">
                        <c:v>45153</c:v>
                      </c:pt>
                      <c:pt idx="22">
                        <c:v>45154</c:v>
                      </c:pt>
                      <c:pt idx="23">
                        <c:v>45155</c:v>
                      </c:pt>
                      <c:pt idx="24">
                        <c:v>45156</c:v>
                      </c:pt>
                      <c:pt idx="25">
                        <c:v>45159</c:v>
                      </c:pt>
                      <c:pt idx="26">
                        <c:v>45160</c:v>
                      </c:pt>
                      <c:pt idx="27">
                        <c:v>45161</c:v>
                      </c:pt>
                      <c:pt idx="28">
                        <c:v>45162</c:v>
                      </c:pt>
                      <c:pt idx="29">
                        <c:v>45163</c:v>
                      </c:pt>
                      <c:pt idx="30">
                        <c:v>45166</c:v>
                      </c:pt>
                      <c:pt idx="31">
                        <c:v>45167</c:v>
                      </c:pt>
                      <c:pt idx="32">
                        <c:v>45168</c:v>
                      </c:pt>
                      <c:pt idx="33">
                        <c:v>45169</c:v>
                      </c:pt>
                      <c:pt idx="34">
                        <c:v>45170</c:v>
                      </c:pt>
                      <c:pt idx="35">
                        <c:v>45174</c:v>
                      </c:pt>
                      <c:pt idx="36">
                        <c:v>45175</c:v>
                      </c:pt>
                      <c:pt idx="37">
                        <c:v>45176</c:v>
                      </c:pt>
                      <c:pt idx="38">
                        <c:v>45177</c:v>
                      </c:pt>
                      <c:pt idx="39">
                        <c:v>45180</c:v>
                      </c:pt>
                      <c:pt idx="40">
                        <c:v>45181</c:v>
                      </c:pt>
                      <c:pt idx="41">
                        <c:v>45182</c:v>
                      </c:pt>
                      <c:pt idx="42">
                        <c:v>45183</c:v>
                      </c:pt>
                      <c:pt idx="43">
                        <c:v>45184</c:v>
                      </c:pt>
                      <c:pt idx="44">
                        <c:v>45187</c:v>
                      </c:pt>
                      <c:pt idx="45">
                        <c:v>45188</c:v>
                      </c:pt>
                      <c:pt idx="46">
                        <c:v>45189</c:v>
                      </c:pt>
                      <c:pt idx="47">
                        <c:v>45190</c:v>
                      </c:pt>
                      <c:pt idx="48">
                        <c:v>45191</c:v>
                      </c:pt>
                      <c:pt idx="49">
                        <c:v>45194</c:v>
                      </c:pt>
                      <c:pt idx="50">
                        <c:v>45195</c:v>
                      </c:pt>
                      <c:pt idx="51">
                        <c:v>45196</c:v>
                      </c:pt>
                      <c:pt idx="52">
                        <c:v>45197</c:v>
                      </c:pt>
                      <c:pt idx="53">
                        <c:v>45198</c:v>
                      </c:pt>
                      <c:pt idx="54">
                        <c:v>45201</c:v>
                      </c:pt>
                      <c:pt idx="55">
                        <c:v>45202</c:v>
                      </c:pt>
                      <c:pt idx="56">
                        <c:v>45203</c:v>
                      </c:pt>
                      <c:pt idx="57">
                        <c:v>45204</c:v>
                      </c:pt>
                      <c:pt idx="58">
                        <c:v>45205</c:v>
                      </c:pt>
                      <c:pt idx="59">
                        <c:v>45208</c:v>
                      </c:pt>
                      <c:pt idx="60">
                        <c:v>45209</c:v>
                      </c:pt>
                      <c:pt idx="61">
                        <c:v>45210</c:v>
                      </c:pt>
                      <c:pt idx="62">
                        <c:v>45211</c:v>
                      </c:pt>
                      <c:pt idx="63">
                        <c:v>45212</c:v>
                      </c:pt>
                      <c:pt idx="64">
                        <c:v>45215</c:v>
                      </c:pt>
                      <c:pt idx="65">
                        <c:v>45216</c:v>
                      </c:pt>
                      <c:pt idx="66">
                        <c:v>45217</c:v>
                      </c:pt>
                      <c:pt idx="67">
                        <c:v>45218</c:v>
                      </c:pt>
                      <c:pt idx="68">
                        <c:v>45219</c:v>
                      </c:pt>
                      <c:pt idx="69">
                        <c:v>45222</c:v>
                      </c:pt>
                      <c:pt idx="70">
                        <c:v>45223</c:v>
                      </c:pt>
                      <c:pt idx="71">
                        <c:v>45224</c:v>
                      </c:pt>
                      <c:pt idx="72">
                        <c:v>45225</c:v>
                      </c:pt>
                      <c:pt idx="73">
                        <c:v>45226</c:v>
                      </c:pt>
                      <c:pt idx="74">
                        <c:v>45229</c:v>
                      </c:pt>
                      <c:pt idx="75">
                        <c:v>45230</c:v>
                      </c:pt>
                      <c:pt idx="76">
                        <c:v>45231</c:v>
                      </c:pt>
                      <c:pt idx="77">
                        <c:v>45232</c:v>
                      </c:pt>
                      <c:pt idx="78">
                        <c:v>45233</c:v>
                      </c:pt>
                      <c:pt idx="79">
                        <c:v>45236</c:v>
                      </c:pt>
                      <c:pt idx="80">
                        <c:v>45237</c:v>
                      </c:pt>
                      <c:pt idx="81">
                        <c:v>45238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'Fall 2023 Data'!$M$2:$M$83</c15:sqref>
                        </c15:formulaRef>
                      </c:ext>
                    </c:extLst>
                    <c:numCache>
                      <c:formatCode>0.0%</c:formatCode>
                      <c:ptCount val="82"/>
                      <c:pt idx="0">
                        <c:v>0</c:v>
                      </c:pt>
                      <c:pt idx="1">
                        <c:v>2.073587052724744E-2</c:v>
                      </c:pt>
                      <c:pt idx="2">
                        <c:v>2.6941961475513029E-2</c:v>
                      </c:pt>
                      <c:pt idx="3">
                        <c:v>3.4353059177532598E-2</c:v>
                      </c:pt>
                      <c:pt idx="4">
                        <c:v>4.0633179608625204E-2</c:v>
                      </c:pt>
                      <c:pt idx="5">
                        <c:v>5.3257369333663609E-2</c:v>
                      </c:pt>
                      <c:pt idx="6">
                        <c:v>6.055747409965466E-2</c:v>
                      </c:pt>
                      <c:pt idx="7">
                        <c:v>6.6241413150147199E-2</c:v>
                      </c:pt>
                      <c:pt idx="8">
                        <c:v>7.2039072039072033E-2</c:v>
                      </c:pt>
                      <c:pt idx="9">
                        <c:v>7.7929947885104836E-2</c:v>
                      </c:pt>
                      <c:pt idx="10">
                        <c:v>8.9333012280279317E-2</c:v>
                      </c:pt>
                      <c:pt idx="11">
                        <c:v>0.10356374073188232</c:v>
                      </c:pt>
                      <c:pt idx="12">
                        <c:v>0.11012538443340431</c:v>
                      </c:pt>
                      <c:pt idx="13">
                        <c:v>0.12315097440713782</c:v>
                      </c:pt>
                      <c:pt idx="14">
                        <c:v>0.13520765282314512</c:v>
                      </c:pt>
                      <c:pt idx="15">
                        <c:v>0.16753201799930773</c:v>
                      </c:pt>
                      <c:pt idx="16">
                        <c:v>0.17941143051925917</c:v>
                      </c:pt>
                      <c:pt idx="17">
                        <c:v>0.19719887955182072</c:v>
                      </c:pt>
                      <c:pt idx="18">
                        <c:v>0.21184560780834072</c:v>
                      </c:pt>
                      <c:pt idx="19">
                        <c:v>0.22295587102454056</c:v>
                      </c:pt>
                      <c:pt idx="20">
                        <c:v>0.25443915114768301</c:v>
                      </c:pt>
                      <c:pt idx="21">
                        <c:v>0.27562862669245647</c:v>
                      </c:pt>
                      <c:pt idx="22">
                        <c:v>0.3102572245157193</c:v>
                      </c:pt>
                      <c:pt idx="23">
                        <c:v>0.33350851376918228</c:v>
                      </c:pt>
                      <c:pt idx="24">
                        <c:v>0.36288724314175447</c:v>
                      </c:pt>
                      <c:pt idx="25">
                        <c:v>0.41785052501544162</c:v>
                      </c:pt>
                      <c:pt idx="26">
                        <c:v>0.45015353121801432</c:v>
                      </c:pt>
                      <c:pt idx="27">
                        <c:v>0.48768823768823771</c:v>
                      </c:pt>
                      <c:pt idx="28">
                        <c:v>0.5252840052277068</c:v>
                      </c:pt>
                      <c:pt idx="29">
                        <c:v>0.56662341551052997</c:v>
                      </c:pt>
                      <c:pt idx="30">
                        <c:v>0.69874765802189132</c:v>
                      </c:pt>
                      <c:pt idx="31">
                        <c:v>0.77817005001471018</c:v>
                      </c:pt>
                      <c:pt idx="32">
                        <c:v>0.79181755897034356</c:v>
                      </c:pt>
                      <c:pt idx="33">
                        <c:v>0.80562609884743119</c:v>
                      </c:pt>
                      <c:pt idx="34">
                        <c:v>0.81381059202184725</c:v>
                      </c:pt>
                      <c:pt idx="35">
                        <c:v>0.83029535042401792</c:v>
                      </c:pt>
                      <c:pt idx="36">
                        <c:v>0.83778514330278808</c:v>
                      </c:pt>
                      <c:pt idx="37">
                        <c:v>0.84514998052201018</c:v>
                      </c:pt>
                      <c:pt idx="38">
                        <c:v>0.84837299660029142</c:v>
                      </c:pt>
                      <c:pt idx="39">
                        <c:v>0.8539488966318235</c:v>
                      </c:pt>
                      <c:pt idx="40">
                        <c:v>0.86943505552873013</c:v>
                      </c:pt>
                      <c:pt idx="41">
                        <c:v>0.87639907371671166</c:v>
                      </c:pt>
                      <c:pt idx="42">
                        <c:v>0.88053097345132747</c:v>
                      </c:pt>
                      <c:pt idx="43">
                        <c:v>0.89085488989325901</c:v>
                      </c:pt>
                      <c:pt idx="44">
                        <c:v>0.90690546882482526</c:v>
                      </c:pt>
                      <c:pt idx="45">
                        <c:v>0.95890815924320061</c:v>
                      </c:pt>
                      <c:pt idx="46">
                        <c:v>0.95320269084527642</c:v>
                      </c:pt>
                      <c:pt idx="47">
                        <c:v>0.94849160927345033</c:v>
                      </c:pt>
                      <c:pt idx="48">
                        <c:v>0.94624383641109933</c:v>
                      </c:pt>
                      <c:pt idx="49">
                        <c:v>0.94697116315076446</c:v>
                      </c:pt>
                      <c:pt idx="50">
                        <c:v>0.9521276595744681</c:v>
                      </c:pt>
                      <c:pt idx="51">
                        <c:v>0.95415417351774834</c:v>
                      </c:pt>
                      <c:pt idx="52">
                        <c:v>0.95559210526315785</c:v>
                      </c:pt>
                      <c:pt idx="53">
                        <c:v>0.9559122111573044</c:v>
                      </c:pt>
                      <c:pt idx="54">
                        <c:v>0.9559122111573044</c:v>
                      </c:pt>
                      <c:pt idx="55">
                        <c:v>0.9559122111573044</c:v>
                      </c:pt>
                      <c:pt idx="56">
                        <c:v>0.9559122111573044</c:v>
                      </c:pt>
                      <c:pt idx="57">
                        <c:v>0.9559122111573044</c:v>
                      </c:pt>
                      <c:pt idx="58">
                        <c:v>0.9557616149908239</c:v>
                      </c:pt>
                      <c:pt idx="59">
                        <c:v>0.9557616149908239</c:v>
                      </c:pt>
                      <c:pt idx="60">
                        <c:v>0.96246260735308309</c:v>
                      </c:pt>
                      <c:pt idx="61">
                        <c:v>0.96381356749975877</c:v>
                      </c:pt>
                      <c:pt idx="62">
                        <c:v>0.96593979158626009</c:v>
                      </c:pt>
                      <c:pt idx="63">
                        <c:v>0.96667954413753143</c:v>
                      </c:pt>
                      <c:pt idx="64">
                        <c:v>0.96820948883950142</c:v>
                      </c:pt>
                      <c:pt idx="65">
                        <c:v>0.96926645404465062</c:v>
                      </c:pt>
                      <c:pt idx="66">
                        <c:v>0.97013915732508693</c:v>
                      </c:pt>
                      <c:pt idx="67">
                        <c:v>0.97015934331240949</c:v>
                      </c:pt>
                      <c:pt idx="68">
                        <c:v>0.97112506035731527</c:v>
                      </c:pt>
                      <c:pt idx="69">
                        <c:v>0.97159145811189485</c:v>
                      </c:pt>
                      <c:pt idx="70">
                        <c:v>0.97196984341774595</c:v>
                      </c:pt>
                      <c:pt idx="71">
                        <c:v>0.97205839698346708</c:v>
                      </c:pt>
                      <c:pt idx="72">
                        <c:v>0.97446808510638294</c:v>
                      </c:pt>
                      <c:pt idx="73">
                        <c:v>0.97465415497726615</c:v>
                      </c:pt>
                      <c:pt idx="74">
                        <c:v>0.97513544891640869</c:v>
                      </c:pt>
                      <c:pt idx="75">
                        <c:v>0.97879140034863454</c:v>
                      </c:pt>
                      <c:pt idx="76">
                        <c:v>0.97926758380158885</c:v>
                      </c:pt>
                      <c:pt idx="77">
                        <c:v>0.98100959209378935</c:v>
                      </c:pt>
                      <c:pt idx="78">
                        <c:v>0.98311499272197966</c:v>
                      </c:pt>
                      <c:pt idx="79">
                        <c:v>0.98427947598253274</c:v>
                      </c:pt>
                      <c:pt idx="80">
                        <c:v>0.98504418762746426</c:v>
                      </c:pt>
                      <c:pt idx="81">
                        <c:v>0.98620287602020984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E104-4DD3-93BD-F04786D0E94C}"/>
                  </c:ext>
                </c:extLst>
              </c15:ser>
            </c15:filteredLineSeries>
          </c:ext>
        </c:extLst>
      </c:lineChart>
      <c:dateAx>
        <c:axId val="52765776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7658416"/>
        <c:crosses val="autoZero"/>
        <c:auto val="1"/>
        <c:lblOffset val="100"/>
        <c:baseTimeUnit val="days"/>
      </c:dateAx>
      <c:valAx>
        <c:axId val="527658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_);_(&quot;$&quot;* \(#,##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7657760"/>
        <c:crosses val="autoZero"/>
        <c:crossBetween val="between"/>
      </c:valAx>
      <c:valAx>
        <c:axId val="796891024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extTo"/>
        <c:crossAx val="196576544"/>
        <c:crosses val="max"/>
        <c:crossBetween val="between"/>
      </c:valAx>
      <c:catAx>
        <c:axId val="19657654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7968910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Change in $ and # of Finalized Students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066136839220634E-2"/>
          <c:y val="0.16317158486030367"/>
          <c:w val="0.8678160363843187"/>
          <c:h val="0.82313989256015896"/>
        </c:manualLayout>
      </c:layout>
      <c:lineChart>
        <c:grouping val="standard"/>
        <c:varyColors val="0"/>
        <c:ser>
          <c:idx val="18"/>
          <c:order val="16"/>
          <c:tx>
            <c:strRef>
              <c:f>'Fall 2023 Data'!$W$1</c:f>
              <c:strCache>
                <c:ptCount val="1"/>
                <c:pt idx="0">
                  <c:v>CHANGE_IN_FINALIZED_$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'Fall 2023 Data'!$A$2:$A$83</c:f>
              <c:numCache>
                <c:formatCode>m/d/yyyy</c:formatCode>
                <c:ptCount val="82"/>
                <c:pt idx="0">
                  <c:v>45123</c:v>
                </c:pt>
                <c:pt idx="1">
                  <c:v>45125</c:v>
                </c:pt>
                <c:pt idx="2">
                  <c:v>45126</c:v>
                </c:pt>
                <c:pt idx="3">
                  <c:v>45127</c:v>
                </c:pt>
                <c:pt idx="4">
                  <c:v>45128</c:v>
                </c:pt>
                <c:pt idx="5">
                  <c:v>45131</c:v>
                </c:pt>
                <c:pt idx="6">
                  <c:v>45132</c:v>
                </c:pt>
                <c:pt idx="7">
                  <c:v>45133</c:v>
                </c:pt>
                <c:pt idx="8">
                  <c:v>45134</c:v>
                </c:pt>
                <c:pt idx="9">
                  <c:v>45135</c:v>
                </c:pt>
                <c:pt idx="10">
                  <c:v>45138</c:v>
                </c:pt>
                <c:pt idx="11">
                  <c:v>45139</c:v>
                </c:pt>
                <c:pt idx="12">
                  <c:v>45140</c:v>
                </c:pt>
                <c:pt idx="13">
                  <c:v>45141</c:v>
                </c:pt>
                <c:pt idx="14">
                  <c:v>45142</c:v>
                </c:pt>
                <c:pt idx="15">
                  <c:v>45145</c:v>
                </c:pt>
                <c:pt idx="16">
                  <c:v>45146</c:v>
                </c:pt>
                <c:pt idx="17">
                  <c:v>45147</c:v>
                </c:pt>
                <c:pt idx="18">
                  <c:v>45148</c:v>
                </c:pt>
                <c:pt idx="19">
                  <c:v>45149</c:v>
                </c:pt>
                <c:pt idx="20">
                  <c:v>45152</c:v>
                </c:pt>
                <c:pt idx="21">
                  <c:v>45153</c:v>
                </c:pt>
                <c:pt idx="22">
                  <c:v>45154</c:v>
                </c:pt>
                <c:pt idx="23">
                  <c:v>45155</c:v>
                </c:pt>
                <c:pt idx="24">
                  <c:v>45156</c:v>
                </c:pt>
                <c:pt idx="25">
                  <c:v>45159</c:v>
                </c:pt>
                <c:pt idx="26">
                  <c:v>45160</c:v>
                </c:pt>
                <c:pt idx="27">
                  <c:v>45161</c:v>
                </c:pt>
                <c:pt idx="28">
                  <c:v>45162</c:v>
                </c:pt>
                <c:pt idx="29">
                  <c:v>45163</c:v>
                </c:pt>
                <c:pt idx="30">
                  <c:v>45166</c:v>
                </c:pt>
                <c:pt idx="31">
                  <c:v>45167</c:v>
                </c:pt>
                <c:pt idx="32">
                  <c:v>45168</c:v>
                </c:pt>
                <c:pt idx="33">
                  <c:v>45169</c:v>
                </c:pt>
                <c:pt idx="34">
                  <c:v>45170</c:v>
                </c:pt>
                <c:pt idx="35">
                  <c:v>45174</c:v>
                </c:pt>
                <c:pt idx="36">
                  <c:v>45175</c:v>
                </c:pt>
                <c:pt idx="37">
                  <c:v>45176</c:v>
                </c:pt>
                <c:pt idx="38">
                  <c:v>45177</c:v>
                </c:pt>
                <c:pt idx="39">
                  <c:v>45180</c:v>
                </c:pt>
                <c:pt idx="40">
                  <c:v>45181</c:v>
                </c:pt>
                <c:pt idx="41">
                  <c:v>45182</c:v>
                </c:pt>
                <c:pt idx="42">
                  <c:v>45183</c:v>
                </c:pt>
                <c:pt idx="43">
                  <c:v>45184</c:v>
                </c:pt>
                <c:pt idx="44">
                  <c:v>45187</c:v>
                </c:pt>
                <c:pt idx="45">
                  <c:v>45188</c:v>
                </c:pt>
                <c:pt idx="46">
                  <c:v>45189</c:v>
                </c:pt>
                <c:pt idx="47">
                  <c:v>45190</c:v>
                </c:pt>
                <c:pt idx="48">
                  <c:v>45191</c:v>
                </c:pt>
                <c:pt idx="49">
                  <c:v>45194</c:v>
                </c:pt>
                <c:pt idx="50">
                  <c:v>45195</c:v>
                </c:pt>
                <c:pt idx="51">
                  <c:v>45196</c:v>
                </c:pt>
                <c:pt idx="52">
                  <c:v>45197</c:v>
                </c:pt>
                <c:pt idx="53">
                  <c:v>45198</c:v>
                </c:pt>
                <c:pt idx="54">
                  <c:v>45201</c:v>
                </c:pt>
                <c:pt idx="55">
                  <c:v>45202</c:v>
                </c:pt>
                <c:pt idx="56">
                  <c:v>45203</c:v>
                </c:pt>
                <c:pt idx="57">
                  <c:v>45204</c:v>
                </c:pt>
                <c:pt idx="58">
                  <c:v>45205</c:v>
                </c:pt>
                <c:pt idx="59">
                  <c:v>45208</c:v>
                </c:pt>
                <c:pt idx="60">
                  <c:v>45209</c:v>
                </c:pt>
                <c:pt idx="61">
                  <c:v>45210</c:v>
                </c:pt>
                <c:pt idx="62">
                  <c:v>45211</c:v>
                </c:pt>
                <c:pt idx="63">
                  <c:v>45212</c:v>
                </c:pt>
                <c:pt idx="64">
                  <c:v>45215</c:v>
                </c:pt>
                <c:pt idx="65">
                  <c:v>45216</c:v>
                </c:pt>
                <c:pt idx="66">
                  <c:v>45217</c:v>
                </c:pt>
                <c:pt idx="67">
                  <c:v>45218</c:v>
                </c:pt>
                <c:pt idx="68">
                  <c:v>45219</c:v>
                </c:pt>
                <c:pt idx="69">
                  <c:v>45222</c:v>
                </c:pt>
                <c:pt idx="70">
                  <c:v>45223</c:v>
                </c:pt>
                <c:pt idx="71">
                  <c:v>45224</c:v>
                </c:pt>
                <c:pt idx="72">
                  <c:v>45225</c:v>
                </c:pt>
                <c:pt idx="73">
                  <c:v>45226</c:v>
                </c:pt>
                <c:pt idx="74">
                  <c:v>45229</c:v>
                </c:pt>
                <c:pt idx="75">
                  <c:v>45230</c:v>
                </c:pt>
                <c:pt idx="76">
                  <c:v>45231</c:v>
                </c:pt>
                <c:pt idx="77">
                  <c:v>45232</c:v>
                </c:pt>
                <c:pt idx="78">
                  <c:v>45233</c:v>
                </c:pt>
                <c:pt idx="79">
                  <c:v>45236</c:v>
                </c:pt>
                <c:pt idx="80">
                  <c:v>45237</c:v>
                </c:pt>
                <c:pt idx="81">
                  <c:v>45238</c:v>
                </c:pt>
              </c:numCache>
            </c:numRef>
          </c:cat>
          <c:val>
            <c:numRef>
              <c:f>'Fall 2023 Data'!$W$2:$W$83</c:f>
              <c:numCache>
                <c:formatCode>_("$"* #,##0_);_("$"* \(#,##0\);_("$"* "-"??_);_(@_)</c:formatCode>
                <c:ptCount val="82"/>
                <c:pt idx="0">
                  <c:v>0</c:v>
                </c:pt>
                <c:pt idx="1">
                  <c:v>24301.200000000001</c:v>
                </c:pt>
                <c:pt idx="2">
                  <c:v>498121.55</c:v>
                </c:pt>
                <c:pt idx="3">
                  <c:v>260877.25</c:v>
                </c:pt>
                <c:pt idx="4">
                  <c:v>155980</c:v>
                </c:pt>
                <c:pt idx="5">
                  <c:v>185757.39999999991</c:v>
                </c:pt>
                <c:pt idx="6">
                  <c:v>411442.3600000001</c:v>
                </c:pt>
                <c:pt idx="7">
                  <c:v>209067.10000000009</c:v>
                </c:pt>
                <c:pt idx="8">
                  <c:v>178855.04999999981</c:v>
                </c:pt>
                <c:pt idx="9">
                  <c:v>249033.59999999986</c:v>
                </c:pt>
                <c:pt idx="10">
                  <c:v>165339.5</c:v>
                </c:pt>
                <c:pt idx="11">
                  <c:v>720226.43000000017</c:v>
                </c:pt>
                <c:pt idx="12">
                  <c:v>289030.89999999991</c:v>
                </c:pt>
                <c:pt idx="13">
                  <c:v>331567.95999999996</c:v>
                </c:pt>
                <c:pt idx="14">
                  <c:v>503187.15000000037</c:v>
                </c:pt>
                <c:pt idx="15">
                  <c:v>652874.78000000026</c:v>
                </c:pt>
                <c:pt idx="16">
                  <c:v>1150816.7999999998</c:v>
                </c:pt>
                <c:pt idx="17">
                  <c:v>837514.87000000011</c:v>
                </c:pt>
                <c:pt idx="18">
                  <c:v>690116.44999999925</c:v>
                </c:pt>
                <c:pt idx="19">
                  <c:v>693860.75</c:v>
                </c:pt>
                <c:pt idx="20">
                  <c:v>661890.70000000112</c:v>
                </c:pt>
                <c:pt idx="21">
                  <c:v>1155986.2299999986</c:v>
                </c:pt>
                <c:pt idx="22">
                  <c:v>1704482.120000001</c:v>
                </c:pt>
                <c:pt idx="23">
                  <c:v>1149437.4499999993</c:v>
                </c:pt>
                <c:pt idx="24">
                  <c:v>1260459.4000000004</c:v>
                </c:pt>
                <c:pt idx="25">
                  <c:v>1359453.1500000004</c:v>
                </c:pt>
                <c:pt idx="26">
                  <c:v>2520162.459999999</c:v>
                </c:pt>
                <c:pt idx="27">
                  <c:v>1787714.9000000022</c:v>
                </c:pt>
                <c:pt idx="28">
                  <c:v>1769644.7599999979</c:v>
                </c:pt>
                <c:pt idx="29">
                  <c:v>1842320.7300000004</c:v>
                </c:pt>
                <c:pt idx="30">
                  <c:v>2758364.0300000012</c:v>
                </c:pt>
                <c:pt idx="31">
                  <c:v>6570249.3999999985</c:v>
                </c:pt>
                <c:pt idx="32">
                  <c:v>1450331.7299999967</c:v>
                </c:pt>
                <c:pt idx="33">
                  <c:v>660661.92000000179</c:v>
                </c:pt>
                <c:pt idx="34">
                  <c:v>444340.41000000387</c:v>
                </c:pt>
                <c:pt idx="35">
                  <c:v>806442.30999999493</c:v>
                </c:pt>
                <c:pt idx="36">
                  <c:v>305939.73000000417</c:v>
                </c:pt>
                <c:pt idx="37">
                  <c:v>407902.29999999702</c:v>
                </c:pt>
                <c:pt idx="38">
                  <c:v>257979.10000000149</c:v>
                </c:pt>
                <c:pt idx="39">
                  <c:v>199095.8900000006</c:v>
                </c:pt>
                <c:pt idx="40">
                  <c:v>647786.03999999911</c:v>
                </c:pt>
                <c:pt idx="41">
                  <c:v>276875.78000000119</c:v>
                </c:pt>
                <c:pt idx="42">
                  <c:v>253520.71000000089</c:v>
                </c:pt>
                <c:pt idx="43">
                  <c:v>301808.61999999732</c:v>
                </c:pt>
                <c:pt idx="44">
                  <c:v>392592.06000000238</c:v>
                </c:pt>
                <c:pt idx="45">
                  <c:v>2951392.9699999988</c:v>
                </c:pt>
                <c:pt idx="46">
                  <c:v>-824526</c:v>
                </c:pt>
                <c:pt idx="47">
                  <c:v>-3108</c:v>
                </c:pt>
                <c:pt idx="48">
                  <c:v>-292788</c:v>
                </c:pt>
                <c:pt idx="49">
                  <c:v>125118</c:v>
                </c:pt>
                <c:pt idx="50">
                  <c:v>203566</c:v>
                </c:pt>
                <c:pt idx="51">
                  <c:v>136897</c:v>
                </c:pt>
                <c:pt idx="52">
                  <c:v>53643</c:v>
                </c:pt>
                <c:pt idx="53">
                  <c:v>-9433</c:v>
                </c:pt>
                <c:pt idx="54">
                  <c:v>74260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303509</c:v>
                </c:pt>
                <c:pt idx="59">
                  <c:v>-336753</c:v>
                </c:pt>
                <c:pt idx="60">
                  <c:v>361842</c:v>
                </c:pt>
                <c:pt idx="61">
                  <c:v>335608</c:v>
                </c:pt>
                <c:pt idx="62">
                  <c:v>130363</c:v>
                </c:pt>
                <c:pt idx="63">
                  <c:v>-231155</c:v>
                </c:pt>
                <c:pt idx="64">
                  <c:v>88315</c:v>
                </c:pt>
                <c:pt idx="65">
                  <c:v>35296.079999998212</c:v>
                </c:pt>
                <c:pt idx="66">
                  <c:v>79316.760000005364</c:v>
                </c:pt>
                <c:pt idx="67">
                  <c:v>26700.919999994338</c:v>
                </c:pt>
                <c:pt idx="68">
                  <c:v>50484.5</c:v>
                </c:pt>
                <c:pt idx="69">
                  <c:v>8308.5500000044703</c:v>
                </c:pt>
                <c:pt idx="70">
                  <c:v>11094.5</c:v>
                </c:pt>
                <c:pt idx="71">
                  <c:v>6903.6999999955297</c:v>
                </c:pt>
                <c:pt idx="72">
                  <c:v>5601.3000000044703</c:v>
                </c:pt>
                <c:pt idx="73">
                  <c:v>-9389.9500000029802</c:v>
                </c:pt>
                <c:pt idx="74">
                  <c:v>15054.29999999702</c:v>
                </c:pt>
                <c:pt idx="75">
                  <c:v>64275.5</c:v>
                </c:pt>
                <c:pt idx="76">
                  <c:v>6116.8400000035763</c:v>
                </c:pt>
                <c:pt idx="77">
                  <c:v>58871.060000002384</c:v>
                </c:pt>
                <c:pt idx="78">
                  <c:v>36802.79999999702</c:v>
                </c:pt>
                <c:pt idx="79">
                  <c:v>43741</c:v>
                </c:pt>
                <c:pt idx="80">
                  <c:v>3147</c:v>
                </c:pt>
                <c:pt idx="81">
                  <c:v>59169.39999999851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0-EBB2-451E-8A3A-6A89B7466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7657760"/>
        <c:axId val="52765841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'Fall 2023 Data'!$B$1</c15:sqref>
                        </c15:formulaRef>
                      </c:ext>
                    </c:extLst>
                    <c:strCache>
                      <c:ptCount val="1"/>
                      <c:pt idx="0">
                        <c:v>BUDGET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'Fall 2023 Data'!$A$2:$A$83</c15:sqref>
                        </c15:formulaRef>
                      </c:ext>
                    </c:extLst>
                    <c:numCache>
                      <c:formatCode>m/d/yyyy</c:formatCode>
                      <c:ptCount val="82"/>
                      <c:pt idx="0">
                        <c:v>45123</c:v>
                      </c:pt>
                      <c:pt idx="1">
                        <c:v>45125</c:v>
                      </c:pt>
                      <c:pt idx="2">
                        <c:v>45126</c:v>
                      </c:pt>
                      <c:pt idx="3">
                        <c:v>45127</c:v>
                      </c:pt>
                      <c:pt idx="4">
                        <c:v>45128</c:v>
                      </c:pt>
                      <c:pt idx="5">
                        <c:v>45131</c:v>
                      </c:pt>
                      <c:pt idx="6">
                        <c:v>45132</c:v>
                      </c:pt>
                      <c:pt idx="7">
                        <c:v>45133</c:v>
                      </c:pt>
                      <c:pt idx="8">
                        <c:v>45134</c:v>
                      </c:pt>
                      <c:pt idx="9">
                        <c:v>45135</c:v>
                      </c:pt>
                      <c:pt idx="10">
                        <c:v>45138</c:v>
                      </c:pt>
                      <c:pt idx="11">
                        <c:v>45139</c:v>
                      </c:pt>
                      <c:pt idx="12">
                        <c:v>45140</c:v>
                      </c:pt>
                      <c:pt idx="13">
                        <c:v>45141</c:v>
                      </c:pt>
                      <c:pt idx="14">
                        <c:v>45142</c:v>
                      </c:pt>
                      <c:pt idx="15">
                        <c:v>45145</c:v>
                      </c:pt>
                      <c:pt idx="16">
                        <c:v>45146</c:v>
                      </c:pt>
                      <c:pt idx="17">
                        <c:v>45147</c:v>
                      </c:pt>
                      <c:pt idx="18">
                        <c:v>45148</c:v>
                      </c:pt>
                      <c:pt idx="19">
                        <c:v>45149</c:v>
                      </c:pt>
                      <c:pt idx="20">
                        <c:v>45152</c:v>
                      </c:pt>
                      <c:pt idx="21">
                        <c:v>45153</c:v>
                      </c:pt>
                      <c:pt idx="22">
                        <c:v>45154</c:v>
                      </c:pt>
                      <c:pt idx="23">
                        <c:v>45155</c:v>
                      </c:pt>
                      <c:pt idx="24">
                        <c:v>45156</c:v>
                      </c:pt>
                      <c:pt idx="25">
                        <c:v>45159</c:v>
                      </c:pt>
                      <c:pt idx="26">
                        <c:v>45160</c:v>
                      </c:pt>
                      <c:pt idx="27">
                        <c:v>45161</c:v>
                      </c:pt>
                      <c:pt idx="28">
                        <c:v>45162</c:v>
                      </c:pt>
                      <c:pt idx="29">
                        <c:v>45163</c:v>
                      </c:pt>
                      <c:pt idx="30">
                        <c:v>45166</c:v>
                      </c:pt>
                      <c:pt idx="31">
                        <c:v>45167</c:v>
                      </c:pt>
                      <c:pt idx="32">
                        <c:v>45168</c:v>
                      </c:pt>
                      <c:pt idx="33">
                        <c:v>45169</c:v>
                      </c:pt>
                      <c:pt idx="34">
                        <c:v>45170</c:v>
                      </c:pt>
                      <c:pt idx="35">
                        <c:v>45174</c:v>
                      </c:pt>
                      <c:pt idx="36">
                        <c:v>45175</c:v>
                      </c:pt>
                      <c:pt idx="37">
                        <c:v>45176</c:v>
                      </c:pt>
                      <c:pt idx="38">
                        <c:v>45177</c:v>
                      </c:pt>
                      <c:pt idx="39">
                        <c:v>45180</c:v>
                      </c:pt>
                      <c:pt idx="40">
                        <c:v>45181</c:v>
                      </c:pt>
                      <c:pt idx="41">
                        <c:v>45182</c:v>
                      </c:pt>
                      <c:pt idx="42">
                        <c:v>45183</c:v>
                      </c:pt>
                      <c:pt idx="43">
                        <c:v>45184</c:v>
                      </c:pt>
                      <c:pt idx="44">
                        <c:v>45187</c:v>
                      </c:pt>
                      <c:pt idx="45">
                        <c:v>45188</c:v>
                      </c:pt>
                      <c:pt idx="46">
                        <c:v>45189</c:v>
                      </c:pt>
                      <c:pt idx="47">
                        <c:v>45190</c:v>
                      </c:pt>
                      <c:pt idx="48">
                        <c:v>45191</c:v>
                      </c:pt>
                      <c:pt idx="49">
                        <c:v>45194</c:v>
                      </c:pt>
                      <c:pt idx="50">
                        <c:v>45195</c:v>
                      </c:pt>
                      <c:pt idx="51">
                        <c:v>45196</c:v>
                      </c:pt>
                      <c:pt idx="52">
                        <c:v>45197</c:v>
                      </c:pt>
                      <c:pt idx="53">
                        <c:v>45198</c:v>
                      </c:pt>
                      <c:pt idx="54">
                        <c:v>45201</c:v>
                      </c:pt>
                      <c:pt idx="55">
                        <c:v>45202</c:v>
                      </c:pt>
                      <c:pt idx="56">
                        <c:v>45203</c:v>
                      </c:pt>
                      <c:pt idx="57">
                        <c:v>45204</c:v>
                      </c:pt>
                      <c:pt idx="58">
                        <c:v>45205</c:v>
                      </c:pt>
                      <c:pt idx="59">
                        <c:v>45208</c:v>
                      </c:pt>
                      <c:pt idx="60">
                        <c:v>45209</c:v>
                      </c:pt>
                      <c:pt idx="61">
                        <c:v>45210</c:v>
                      </c:pt>
                      <c:pt idx="62">
                        <c:v>45211</c:v>
                      </c:pt>
                      <c:pt idx="63">
                        <c:v>45212</c:v>
                      </c:pt>
                      <c:pt idx="64">
                        <c:v>45215</c:v>
                      </c:pt>
                      <c:pt idx="65">
                        <c:v>45216</c:v>
                      </c:pt>
                      <c:pt idx="66">
                        <c:v>45217</c:v>
                      </c:pt>
                      <c:pt idx="67">
                        <c:v>45218</c:v>
                      </c:pt>
                      <c:pt idx="68">
                        <c:v>45219</c:v>
                      </c:pt>
                      <c:pt idx="69">
                        <c:v>45222</c:v>
                      </c:pt>
                      <c:pt idx="70">
                        <c:v>45223</c:v>
                      </c:pt>
                      <c:pt idx="71">
                        <c:v>45224</c:v>
                      </c:pt>
                      <c:pt idx="72">
                        <c:v>45225</c:v>
                      </c:pt>
                      <c:pt idx="73">
                        <c:v>45226</c:v>
                      </c:pt>
                      <c:pt idx="74">
                        <c:v>45229</c:v>
                      </c:pt>
                      <c:pt idx="75">
                        <c:v>45230</c:v>
                      </c:pt>
                      <c:pt idx="76">
                        <c:v>45231</c:v>
                      </c:pt>
                      <c:pt idx="77">
                        <c:v>45232</c:v>
                      </c:pt>
                      <c:pt idx="78">
                        <c:v>45233</c:v>
                      </c:pt>
                      <c:pt idx="79">
                        <c:v>45236</c:v>
                      </c:pt>
                      <c:pt idx="80">
                        <c:v>45237</c:v>
                      </c:pt>
                      <c:pt idx="81">
                        <c:v>45238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'Fall 2023 Data'!$B$2:$B$83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82"/>
                      <c:pt idx="0">
                        <c:v>42775690</c:v>
                      </c:pt>
                      <c:pt idx="1">
                        <c:v>42775690</c:v>
                      </c:pt>
                      <c:pt idx="2">
                        <c:v>42775690</c:v>
                      </c:pt>
                      <c:pt idx="3">
                        <c:v>42775690</c:v>
                      </c:pt>
                      <c:pt idx="4">
                        <c:v>42775690</c:v>
                      </c:pt>
                      <c:pt idx="5">
                        <c:v>42775690</c:v>
                      </c:pt>
                      <c:pt idx="6">
                        <c:v>42775690</c:v>
                      </c:pt>
                      <c:pt idx="7">
                        <c:v>42775690</c:v>
                      </c:pt>
                      <c:pt idx="8">
                        <c:v>42775690</c:v>
                      </c:pt>
                      <c:pt idx="9">
                        <c:v>42775690</c:v>
                      </c:pt>
                      <c:pt idx="10">
                        <c:v>42775690</c:v>
                      </c:pt>
                      <c:pt idx="11">
                        <c:v>42775690</c:v>
                      </c:pt>
                      <c:pt idx="12">
                        <c:v>42775690</c:v>
                      </c:pt>
                      <c:pt idx="13">
                        <c:v>42775690</c:v>
                      </c:pt>
                      <c:pt idx="14">
                        <c:v>42775690</c:v>
                      </c:pt>
                      <c:pt idx="15">
                        <c:v>42775690</c:v>
                      </c:pt>
                      <c:pt idx="16">
                        <c:v>42775690</c:v>
                      </c:pt>
                      <c:pt idx="17">
                        <c:v>42775690</c:v>
                      </c:pt>
                      <c:pt idx="18">
                        <c:v>42775690</c:v>
                      </c:pt>
                      <c:pt idx="19">
                        <c:v>42775690</c:v>
                      </c:pt>
                      <c:pt idx="20">
                        <c:v>42775690</c:v>
                      </c:pt>
                      <c:pt idx="21">
                        <c:v>42775690</c:v>
                      </c:pt>
                      <c:pt idx="22">
                        <c:v>42775690</c:v>
                      </c:pt>
                      <c:pt idx="23">
                        <c:v>42775690</c:v>
                      </c:pt>
                      <c:pt idx="24">
                        <c:v>42775690</c:v>
                      </c:pt>
                      <c:pt idx="25">
                        <c:v>42775690</c:v>
                      </c:pt>
                      <c:pt idx="26">
                        <c:v>42775690</c:v>
                      </c:pt>
                      <c:pt idx="27">
                        <c:v>42775690</c:v>
                      </c:pt>
                      <c:pt idx="28">
                        <c:v>42775690</c:v>
                      </c:pt>
                      <c:pt idx="29">
                        <c:v>42775690</c:v>
                      </c:pt>
                      <c:pt idx="30">
                        <c:v>42775690</c:v>
                      </c:pt>
                      <c:pt idx="31">
                        <c:v>42775690</c:v>
                      </c:pt>
                      <c:pt idx="32">
                        <c:v>42775690</c:v>
                      </c:pt>
                      <c:pt idx="33">
                        <c:v>42775690</c:v>
                      </c:pt>
                      <c:pt idx="34">
                        <c:v>42775690</c:v>
                      </c:pt>
                      <c:pt idx="35">
                        <c:v>42775690</c:v>
                      </c:pt>
                      <c:pt idx="36">
                        <c:v>42775690</c:v>
                      </c:pt>
                      <c:pt idx="37">
                        <c:v>42775690</c:v>
                      </c:pt>
                      <c:pt idx="38">
                        <c:v>42775690</c:v>
                      </c:pt>
                      <c:pt idx="39">
                        <c:v>42775690</c:v>
                      </c:pt>
                      <c:pt idx="40">
                        <c:v>42775690</c:v>
                      </c:pt>
                      <c:pt idx="41">
                        <c:v>42775690</c:v>
                      </c:pt>
                      <c:pt idx="42">
                        <c:v>42775690</c:v>
                      </c:pt>
                      <c:pt idx="43">
                        <c:v>42775690</c:v>
                      </c:pt>
                      <c:pt idx="44">
                        <c:v>42775690</c:v>
                      </c:pt>
                      <c:pt idx="45">
                        <c:v>42775690</c:v>
                      </c:pt>
                      <c:pt idx="46">
                        <c:v>42775690</c:v>
                      </c:pt>
                      <c:pt idx="47">
                        <c:v>42775690</c:v>
                      </c:pt>
                      <c:pt idx="48">
                        <c:v>42775690</c:v>
                      </c:pt>
                      <c:pt idx="49">
                        <c:v>42775690</c:v>
                      </c:pt>
                      <c:pt idx="50">
                        <c:v>42775690</c:v>
                      </c:pt>
                      <c:pt idx="51">
                        <c:v>42775690</c:v>
                      </c:pt>
                      <c:pt idx="52">
                        <c:v>42775690</c:v>
                      </c:pt>
                      <c:pt idx="53">
                        <c:v>42775690</c:v>
                      </c:pt>
                      <c:pt idx="54">
                        <c:v>42775690</c:v>
                      </c:pt>
                      <c:pt idx="55">
                        <c:v>42775690</c:v>
                      </c:pt>
                      <c:pt idx="56">
                        <c:v>42775690</c:v>
                      </c:pt>
                      <c:pt idx="57">
                        <c:v>42775690</c:v>
                      </c:pt>
                      <c:pt idx="58">
                        <c:v>42775690</c:v>
                      </c:pt>
                      <c:pt idx="59">
                        <c:v>42775690</c:v>
                      </c:pt>
                      <c:pt idx="60">
                        <c:v>42775690</c:v>
                      </c:pt>
                      <c:pt idx="61">
                        <c:v>42775690</c:v>
                      </c:pt>
                      <c:pt idx="62">
                        <c:v>42775690</c:v>
                      </c:pt>
                      <c:pt idx="63">
                        <c:v>42775690</c:v>
                      </c:pt>
                      <c:pt idx="64">
                        <c:v>42775690</c:v>
                      </c:pt>
                      <c:pt idx="65">
                        <c:v>42775690</c:v>
                      </c:pt>
                      <c:pt idx="66">
                        <c:v>42775690</c:v>
                      </c:pt>
                      <c:pt idx="67">
                        <c:v>42775690</c:v>
                      </c:pt>
                      <c:pt idx="68">
                        <c:v>42775690</c:v>
                      </c:pt>
                      <c:pt idx="69">
                        <c:v>42775690</c:v>
                      </c:pt>
                      <c:pt idx="70">
                        <c:v>42775690</c:v>
                      </c:pt>
                      <c:pt idx="71">
                        <c:v>42775690</c:v>
                      </c:pt>
                      <c:pt idx="72">
                        <c:v>42775690</c:v>
                      </c:pt>
                      <c:pt idx="73">
                        <c:v>42775690</c:v>
                      </c:pt>
                      <c:pt idx="74">
                        <c:v>42775690</c:v>
                      </c:pt>
                      <c:pt idx="75">
                        <c:v>42775690</c:v>
                      </c:pt>
                      <c:pt idx="76">
                        <c:v>42775690</c:v>
                      </c:pt>
                      <c:pt idx="77">
                        <c:v>42775690</c:v>
                      </c:pt>
                      <c:pt idx="78">
                        <c:v>42775690</c:v>
                      </c:pt>
                      <c:pt idx="79">
                        <c:v>42775690</c:v>
                      </c:pt>
                      <c:pt idx="80">
                        <c:v>42775690</c:v>
                      </c:pt>
                      <c:pt idx="81">
                        <c:v>42775690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EBB2-451E-8A3A-6A89B7466513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Data'!$E$1</c15:sqref>
                        </c15:formulaRef>
                      </c:ext>
                    </c:extLst>
                    <c:strCache>
                      <c:ptCount val="1"/>
                      <c:pt idx="0">
                        <c:v>BUDGET_BAL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Data'!$A$2:$A$83</c15:sqref>
                        </c15:formulaRef>
                      </c:ext>
                    </c:extLst>
                    <c:numCache>
                      <c:formatCode>m/d/yyyy</c:formatCode>
                      <c:ptCount val="82"/>
                      <c:pt idx="0">
                        <c:v>45123</c:v>
                      </c:pt>
                      <c:pt idx="1">
                        <c:v>45125</c:v>
                      </c:pt>
                      <c:pt idx="2">
                        <c:v>45126</c:v>
                      </c:pt>
                      <c:pt idx="3">
                        <c:v>45127</c:v>
                      </c:pt>
                      <c:pt idx="4">
                        <c:v>45128</c:v>
                      </c:pt>
                      <c:pt idx="5">
                        <c:v>45131</c:v>
                      </c:pt>
                      <c:pt idx="6">
                        <c:v>45132</c:v>
                      </c:pt>
                      <c:pt idx="7">
                        <c:v>45133</c:v>
                      </c:pt>
                      <c:pt idx="8">
                        <c:v>45134</c:v>
                      </c:pt>
                      <c:pt idx="9">
                        <c:v>45135</c:v>
                      </c:pt>
                      <c:pt idx="10">
                        <c:v>45138</c:v>
                      </c:pt>
                      <c:pt idx="11">
                        <c:v>45139</c:v>
                      </c:pt>
                      <c:pt idx="12">
                        <c:v>45140</c:v>
                      </c:pt>
                      <c:pt idx="13">
                        <c:v>45141</c:v>
                      </c:pt>
                      <c:pt idx="14">
                        <c:v>45142</c:v>
                      </c:pt>
                      <c:pt idx="15">
                        <c:v>45145</c:v>
                      </c:pt>
                      <c:pt idx="16">
                        <c:v>45146</c:v>
                      </c:pt>
                      <c:pt idx="17">
                        <c:v>45147</c:v>
                      </c:pt>
                      <c:pt idx="18">
                        <c:v>45148</c:v>
                      </c:pt>
                      <c:pt idx="19">
                        <c:v>45149</c:v>
                      </c:pt>
                      <c:pt idx="20">
                        <c:v>45152</c:v>
                      </c:pt>
                      <c:pt idx="21">
                        <c:v>45153</c:v>
                      </c:pt>
                      <c:pt idx="22">
                        <c:v>45154</c:v>
                      </c:pt>
                      <c:pt idx="23">
                        <c:v>45155</c:v>
                      </c:pt>
                      <c:pt idx="24">
                        <c:v>45156</c:v>
                      </c:pt>
                      <c:pt idx="25">
                        <c:v>45159</c:v>
                      </c:pt>
                      <c:pt idx="26">
                        <c:v>45160</c:v>
                      </c:pt>
                      <c:pt idx="27">
                        <c:v>45161</c:v>
                      </c:pt>
                      <c:pt idx="28">
                        <c:v>45162</c:v>
                      </c:pt>
                      <c:pt idx="29">
                        <c:v>45163</c:v>
                      </c:pt>
                      <c:pt idx="30">
                        <c:v>45166</c:v>
                      </c:pt>
                      <c:pt idx="31">
                        <c:v>45167</c:v>
                      </c:pt>
                      <c:pt idx="32">
                        <c:v>45168</c:v>
                      </c:pt>
                      <c:pt idx="33">
                        <c:v>45169</c:v>
                      </c:pt>
                      <c:pt idx="34">
                        <c:v>45170</c:v>
                      </c:pt>
                      <c:pt idx="35">
                        <c:v>45174</c:v>
                      </c:pt>
                      <c:pt idx="36">
                        <c:v>45175</c:v>
                      </c:pt>
                      <c:pt idx="37">
                        <c:v>45176</c:v>
                      </c:pt>
                      <c:pt idx="38">
                        <c:v>45177</c:v>
                      </c:pt>
                      <c:pt idx="39">
                        <c:v>45180</c:v>
                      </c:pt>
                      <c:pt idx="40">
                        <c:v>45181</c:v>
                      </c:pt>
                      <c:pt idx="41">
                        <c:v>45182</c:v>
                      </c:pt>
                      <c:pt idx="42">
                        <c:v>45183</c:v>
                      </c:pt>
                      <c:pt idx="43">
                        <c:v>45184</c:v>
                      </c:pt>
                      <c:pt idx="44">
                        <c:v>45187</c:v>
                      </c:pt>
                      <c:pt idx="45">
                        <c:v>45188</c:v>
                      </c:pt>
                      <c:pt idx="46">
                        <c:v>45189</c:v>
                      </c:pt>
                      <c:pt idx="47">
                        <c:v>45190</c:v>
                      </c:pt>
                      <c:pt idx="48">
                        <c:v>45191</c:v>
                      </c:pt>
                      <c:pt idx="49">
                        <c:v>45194</c:v>
                      </c:pt>
                      <c:pt idx="50">
                        <c:v>45195</c:v>
                      </c:pt>
                      <c:pt idx="51">
                        <c:v>45196</c:v>
                      </c:pt>
                      <c:pt idx="52">
                        <c:v>45197</c:v>
                      </c:pt>
                      <c:pt idx="53">
                        <c:v>45198</c:v>
                      </c:pt>
                      <c:pt idx="54">
                        <c:v>45201</c:v>
                      </c:pt>
                      <c:pt idx="55">
                        <c:v>45202</c:v>
                      </c:pt>
                      <c:pt idx="56">
                        <c:v>45203</c:v>
                      </c:pt>
                      <c:pt idx="57">
                        <c:v>45204</c:v>
                      </c:pt>
                      <c:pt idx="58">
                        <c:v>45205</c:v>
                      </c:pt>
                      <c:pt idx="59">
                        <c:v>45208</c:v>
                      </c:pt>
                      <c:pt idx="60">
                        <c:v>45209</c:v>
                      </c:pt>
                      <c:pt idx="61">
                        <c:v>45210</c:v>
                      </c:pt>
                      <c:pt idx="62">
                        <c:v>45211</c:v>
                      </c:pt>
                      <c:pt idx="63">
                        <c:v>45212</c:v>
                      </c:pt>
                      <c:pt idx="64">
                        <c:v>45215</c:v>
                      </c:pt>
                      <c:pt idx="65">
                        <c:v>45216</c:v>
                      </c:pt>
                      <c:pt idx="66">
                        <c:v>45217</c:v>
                      </c:pt>
                      <c:pt idx="67">
                        <c:v>45218</c:v>
                      </c:pt>
                      <c:pt idx="68">
                        <c:v>45219</c:v>
                      </c:pt>
                      <c:pt idx="69">
                        <c:v>45222</c:v>
                      </c:pt>
                      <c:pt idx="70">
                        <c:v>45223</c:v>
                      </c:pt>
                      <c:pt idx="71">
                        <c:v>45224</c:v>
                      </c:pt>
                      <c:pt idx="72">
                        <c:v>45225</c:v>
                      </c:pt>
                      <c:pt idx="73">
                        <c:v>45226</c:v>
                      </c:pt>
                      <c:pt idx="74">
                        <c:v>45229</c:v>
                      </c:pt>
                      <c:pt idx="75">
                        <c:v>45230</c:v>
                      </c:pt>
                      <c:pt idx="76">
                        <c:v>45231</c:v>
                      </c:pt>
                      <c:pt idx="77">
                        <c:v>45232</c:v>
                      </c:pt>
                      <c:pt idx="78">
                        <c:v>45233</c:v>
                      </c:pt>
                      <c:pt idx="79">
                        <c:v>45236</c:v>
                      </c:pt>
                      <c:pt idx="80">
                        <c:v>45237</c:v>
                      </c:pt>
                      <c:pt idx="81">
                        <c:v>45238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Data'!$E$2:$E$83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82"/>
                      <c:pt idx="0">
                        <c:v>42775690</c:v>
                      </c:pt>
                      <c:pt idx="1">
                        <c:v>42751388.799999997</c:v>
                      </c:pt>
                      <c:pt idx="2">
                        <c:v>42127260.649999999</c:v>
                      </c:pt>
                      <c:pt idx="3">
                        <c:v>41965360.549999997</c:v>
                      </c:pt>
                      <c:pt idx="4">
                        <c:v>41807158</c:v>
                      </c:pt>
                      <c:pt idx="5">
                        <c:v>41465408.049999997</c:v>
                      </c:pt>
                      <c:pt idx="6">
                        <c:v>41197947.740000002</c:v>
                      </c:pt>
                      <c:pt idx="7">
                        <c:v>40990405.689999998</c:v>
                      </c:pt>
                      <c:pt idx="8">
                        <c:v>40817344.390000001</c:v>
                      </c:pt>
                      <c:pt idx="9">
                        <c:v>40549782.789999999</c:v>
                      </c:pt>
                      <c:pt idx="10">
                        <c:v>40138564.189999998</c:v>
                      </c:pt>
                      <c:pt idx="11">
                        <c:v>39587943.659999996</c:v>
                      </c:pt>
                      <c:pt idx="12">
                        <c:v>39365845.359999999</c:v>
                      </c:pt>
                      <c:pt idx="13">
                        <c:v>39015716.149999999</c:v>
                      </c:pt>
                      <c:pt idx="14">
                        <c:v>38532955.170000002</c:v>
                      </c:pt>
                      <c:pt idx="15">
                        <c:v>37261089.380000003</c:v>
                      </c:pt>
                      <c:pt idx="16">
                        <c:v>36736468.82</c:v>
                      </c:pt>
                      <c:pt idx="17">
                        <c:v>35791679.25</c:v>
                      </c:pt>
                      <c:pt idx="18">
                        <c:v>35161664.899999999</c:v>
                      </c:pt>
                      <c:pt idx="19">
                        <c:v>34498535.289999999</c:v>
                      </c:pt>
                      <c:pt idx="20">
                        <c:v>33231728.489999998</c:v>
                      </c:pt>
                      <c:pt idx="21">
                        <c:v>32352819.670000002</c:v>
                      </c:pt>
                      <c:pt idx="22">
                        <c:v>30790143.18</c:v>
                      </c:pt>
                      <c:pt idx="23">
                        <c:v>29733243.149999999</c:v>
                      </c:pt>
                      <c:pt idx="24">
                        <c:v>28367430.649999999</c:v>
                      </c:pt>
                      <c:pt idx="25">
                        <c:v>25980575.419999998</c:v>
                      </c:pt>
                      <c:pt idx="26">
                        <c:v>24505455.640000001</c:v>
                      </c:pt>
                      <c:pt idx="27">
                        <c:v>22546875.099999998</c:v>
                      </c:pt>
                      <c:pt idx="28">
                        <c:v>20872463.300000001</c:v>
                      </c:pt>
                      <c:pt idx="29">
                        <c:v>18869259.829999998</c:v>
                      </c:pt>
                      <c:pt idx="30">
                        <c:v>12980281.029999997</c:v>
                      </c:pt>
                      <c:pt idx="31">
                        <c:v>9329119.0800000019</c:v>
                      </c:pt>
                      <c:pt idx="32">
                        <c:v>8488442.9400000051</c:v>
                      </c:pt>
                      <c:pt idx="33">
                        <c:v>7819484.2700000033</c:v>
                      </c:pt>
                      <c:pt idx="34">
                        <c:v>7373450.2100000009</c:v>
                      </c:pt>
                      <c:pt idx="35">
                        <c:v>6608640.8000000045</c:v>
                      </c:pt>
                      <c:pt idx="36">
                        <c:v>6292173.7699999958</c:v>
                      </c:pt>
                      <c:pt idx="37">
                        <c:v>5904292.7199999988</c:v>
                      </c:pt>
                      <c:pt idx="38">
                        <c:v>5663915.2700000033</c:v>
                      </c:pt>
                      <c:pt idx="39">
                        <c:v>5347791.3500000015</c:v>
                      </c:pt>
                      <c:pt idx="40">
                        <c:v>4819965.9399999976</c:v>
                      </c:pt>
                      <c:pt idx="41">
                        <c:v>4534056.1599999964</c:v>
                      </c:pt>
                      <c:pt idx="42">
                        <c:v>4251295.18</c:v>
                      </c:pt>
                      <c:pt idx="43">
                        <c:v>3993970.3000000045</c:v>
                      </c:pt>
                      <c:pt idx="44">
                        <c:v>3622276.9699999988</c:v>
                      </c:pt>
                      <c:pt idx="45">
                        <c:v>680062.25</c:v>
                      </c:pt>
                      <c:pt idx="46">
                        <c:v>1495410</c:v>
                      </c:pt>
                      <c:pt idx="47">
                        <c:v>1498518</c:v>
                      </c:pt>
                      <c:pt idx="48">
                        <c:v>1791306</c:v>
                      </c:pt>
                      <c:pt idx="49">
                        <c:v>1666188</c:v>
                      </c:pt>
                      <c:pt idx="50">
                        <c:v>1462622</c:v>
                      </c:pt>
                      <c:pt idx="51">
                        <c:v>1325725</c:v>
                      </c:pt>
                      <c:pt idx="52">
                        <c:v>1272082</c:v>
                      </c:pt>
                      <c:pt idx="53">
                        <c:v>1281515</c:v>
                      </c:pt>
                      <c:pt idx="54">
                        <c:v>1207255</c:v>
                      </c:pt>
                      <c:pt idx="55">
                        <c:v>1207255</c:v>
                      </c:pt>
                      <c:pt idx="56">
                        <c:v>1207255</c:v>
                      </c:pt>
                      <c:pt idx="57">
                        <c:v>1207255</c:v>
                      </c:pt>
                      <c:pt idx="58">
                        <c:v>903746</c:v>
                      </c:pt>
                      <c:pt idx="59">
                        <c:v>1240499</c:v>
                      </c:pt>
                      <c:pt idx="60">
                        <c:v>878657</c:v>
                      </c:pt>
                      <c:pt idx="61">
                        <c:v>543049</c:v>
                      </c:pt>
                      <c:pt idx="62">
                        <c:v>412686</c:v>
                      </c:pt>
                      <c:pt idx="63">
                        <c:v>643841</c:v>
                      </c:pt>
                      <c:pt idx="64">
                        <c:v>555526</c:v>
                      </c:pt>
                      <c:pt idx="65">
                        <c:v>520229.92000000179</c:v>
                      </c:pt>
                      <c:pt idx="66">
                        <c:v>440913.15999999642</c:v>
                      </c:pt>
                      <c:pt idx="67">
                        <c:v>414212.24000000209</c:v>
                      </c:pt>
                      <c:pt idx="68">
                        <c:v>363727.74000000209</c:v>
                      </c:pt>
                      <c:pt idx="69">
                        <c:v>355419.18999999762</c:v>
                      </c:pt>
                      <c:pt idx="70">
                        <c:v>344324.68999999762</c:v>
                      </c:pt>
                      <c:pt idx="71">
                        <c:v>337420.99000000209</c:v>
                      </c:pt>
                      <c:pt idx="72">
                        <c:v>331819.68999999762</c:v>
                      </c:pt>
                      <c:pt idx="73">
                        <c:v>341209.6400000006</c:v>
                      </c:pt>
                      <c:pt idx="74">
                        <c:v>326155.34000000358</c:v>
                      </c:pt>
                      <c:pt idx="75">
                        <c:v>261879.84000000358</c:v>
                      </c:pt>
                      <c:pt idx="76">
                        <c:v>255763</c:v>
                      </c:pt>
                      <c:pt idx="77">
                        <c:v>196891.93999999762</c:v>
                      </c:pt>
                      <c:pt idx="78">
                        <c:v>160089.1400000006</c:v>
                      </c:pt>
                      <c:pt idx="79">
                        <c:v>116348.1400000006</c:v>
                      </c:pt>
                      <c:pt idx="80">
                        <c:v>113201.1400000006</c:v>
                      </c:pt>
                      <c:pt idx="81">
                        <c:v>54031.740000002086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EBB2-451E-8A3A-6A89B7466513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Data'!$F$1</c15:sqref>
                        </c15:formulaRef>
                      </c:ext>
                    </c:extLst>
                    <c:strCache>
                      <c:ptCount val="1"/>
                      <c:pt idx="0">
                        <c:v>%_OF_BUDGET_(FED)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Data'!$A$2:$A$83</c15:sqref>
                        </c15:formulaRef>
                      </c:ext>
                    </c:extLst>
                    <c:numCache>
                      <c:formatCode>m/d/yyyy</c:formatCode>
                      <c:ptCount val="82"/>
                      <c:pt idx="0">
                        <c:v>45123</c:v>
                      </c:pt>
                      <c:pt idx="1">
                        <c:v>45125</c:v>
                      </c:pt>
                      <c:pt idx="2">
                        <c:v>45126</c:v>
                      </c:pt>
                      <c:pt idx="3">
                        <c:v>45127</c:v>
                      </c:pt>
                      <c:pt idx="4">
                        <c:v>45128</c:v>
                      </c:pt>
                      <c:pt idx="5">
                        <c:v>45131</c:v>
                      </c:pt>
                      <c:pt idx="6">
                        <c:v>45132</c:v>
                      </c:pt>
                      <c:pt idx="7">
                        <c:v>45133</c:v>
                      </c:pt>
                      <c:pt idx="8">
                        <c:v>45134</c:v>
                      </c:pt>
                      <c:pt idx="9">
                        <c:v>45135</c:v>
                      </c:pt>
                      <c:pt idx="10">
                        <c:v>45138</c:v>
                      </c:pt>
                      <c:pt idx="11">
                        <c:v>45139</c:v>
                      </c:pt>
                      <c:pt idx="12">
                        <c:v>45140</c:v>
                      </c:pt>
                      <c:pt idx="13">
                        <c:v>45141</c:v>
                      </c:pt>
                      <c:pt idx="14">
                        <c:v>45142</c:v>
                      </c:pt>
                      <c:pt idx="15">
                        <c:v>45145</c:v>
                      </c:pt>
                      <c:pt idx="16">
                        <c:v>45146</c:v>
                      </c:pt>
                      <c:pt idx="17">
                        <c:v>45147</c:v>
                      </c:pt>
                      <c:pt idx="18">
                        <c:v>45148</c:v>
                      </c:pt>
                      <c:pt idx="19">
                        <c:v>45149</c:v>
                      </c:pt>
                      <c:pt idx="20">
                        <c:v>45152</c:v>
                      </c:pt>
                      <c:pt idx="21">
                        <c:v>45153</c:v>
                      </c:pt>
                      <c:pt idx="22">
                        <c:v>45154</c:v>
                      </c:pt>
                      <c:pt idx="23">
                        <c:v>45155</c:v>
                      </c:pt>
                      <c:pt idx="24">
                        <c:v>45156</c:v>
                      </c:pt>
                      <c:pt idx="25">
                        <c:v>45159</c:v>
                      </c:pt>
                      <c:pt idx="26">
                        <c:v>45160</c:v>
                      </c:pt>
                      <c:pt idx="27">
                        <c:v>45161</c:v>
                      </c:pt>
                      <c:pt idx="28">
                        <c:v>45162</c:v>
                      </c:pt>
                      <c:pt idx="29">
                        <c:v>45163</c:v>
                      </c:pt>
                      <c:pt idx="30">
                        <c:v>45166</c:v>
                      </c:pt>
                      <c:pt idx="31">
                        <c:v>45167</c:v>
                      </c:pt>
                      <c:pt idx="32">
                        <c:v>45168</c:v>
                      </c:pt>
                      <c:pt idx="33">
                        <c:v>45169</c:v>
                      </c:pt>
                      <c:pt idx="34">
                        <c:v>45170</c:v>
                      </c:pt>
                      <c:pt idx="35">
                        <c:v>45174</c:v>
                      </c:pt>
                      <c:pt idx="36">
                        <c:v>45175</c:v>
                      </c:pt>
                      <c:pt idx="37">
                        <c:v>45176</c:v>
                      </c:pt>
                      <c:pt idx="38">
                        <c:v>45177</c:v>
                      </c:pt>
                      <c:pt idx="39">
                        <c:v>45180</c:v>
                      </c:pt>
                      <c:pt idx="40">
                        <c:v>45181</c:v>
                      </c:pt>
                      <c:pt idx="41">
                        <c:v>45182</c:v>
                      </c:pt>
                      <c:pt idx="42">
                        <c:v>45183</c:v>
                      </c:pt>
                      <c:pt idx="43">
                        <c:v>45184</c:v>
                      </c:pt>
                      <c:pt idx="44">
                        <c:v>45187</c:v>
                      </c:pt>
                      <c:pt idx="45">
                        <c:v>45188</c:v>
                      </c:pt>
                      <c:pt idx="46">
                        <c:v>45189</c:v>
                      </c:pt>
                      <c:pt idx="47">
                        <c:v>45190</c:v>
                      </c:pt>
                      <c:pt idx="48">
                        <c:v>45191</c:v>
                      </c:pt>
                      <c:pt idx="49">
                        <c:v>45194</c:v>
                      </c:pt>
                      <c:pt idx="50">
                        <c:v>45195</c:v>
                      </c:pt>
                      <c:pt idx="51">
                        <c:v>45196</c:v>
                      </c:pt>
                      <c:pt idx="52">
                        <c:v>45197</c:v>
                      </c:pt>
                      <c:pt idx="53">
                        <c:v>45198</c:v>
                      </c:pt>
                      <c:pt idx="54">
                        <c:v>45201</c:v>
                      </c:pt>
                      <c:pt idx="55">
                        <c:v>45202</c:v>
                      </c:pt>
                      <c:pt idx="56">
                        <c:v>45203</c:v>
                      </c:pt>
                      <c:pt idx="57">
                        <c:v>45204</c:v>
                      </c:pt>
                      <c:pt idx="58">
                        <c:v>45205</c:v>
                      </c:pt>
                      <c:pt idx="59">
                        <c:v>45208</c:v>
                      </c:pt>
                      <c:pt idx="60">
                        <c:v>45209</c:v>
                      </c:pt>
                      <c:pt idx="61">
                        <c:v>45210</c:v>
                      </c:pt>
                      <c:pt idx="62">
                        <c:v>45211</c:v>
                      </c:pt>
                      <c:pt idx="63">
                        <c:v>45212</c:v>
                      </c:pt>
                      <c:pt idx="64">
                        <c:v>45215</c:v>
                      </c:pt>
                      <c:pt idx="65">
                        <c:v>45216</c:v>
                      </c:pt>
                      <c:pt idx="66">
                        <c:v>45217</c:v>
                      </c:pt>
                      <c:pt idx="67">
                        <c:v>45218</c:v>
                      </c:pt>
                      <c:pt idx="68">
                        <c:v>45219</c:v>
                      </c:pt>
                      <c:pt idx="69">
                        <c:v>45222</c:v>
                      </c:pt>
                      <c:pt idx="70">
                        <c:v>45223</c:v>
                      </c:pt>
                      <c:pt idx="71">
                        <c:v>45224</c:v>
                      </c:pt>
                      <c:pt idx="72">
                        <c:v>45225</c:v>
                      </c:pt>
                      <c:pt idx="73">
                        <c:v>45226</c:v>
                      </c:pt>
                      <c:pt idx="74">
                        <c:v>45229</c:v>
                      </c:pt>
                      <c:pt idx="75">
                        <c:v>45230</c:v>
                      </c:pt>
                      <c:pt idx="76">
                        <c:v>45231</c:v>
                      </c:pt>
                      <c:pt idx="77">
                        <c:v>45232</c:v>
                      </c:pt>
                      <c:pt idx="78">
                        <c:v>45233</c:v>
                      </c:pt>
                      <c:pt idx="79">
                        <c:v>45236</c:v>
                      </c:pt>
                      <c:pt idx="80">
                        <c:v>45237</c:v>
                      </c:pt>
                      <c:pt idx="81">
                        <c:v>45238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Data'!$F$2:$F$83</c15:sqref>
                        </c15:formulaRef>
                      </c:ext>
                    </c:extLst>
                    <c:numCache>
                      <c:formatCode>0.0%</c:formatCode>
                      <c:ptCount val="82"/>
                      <c:pt idx="0">
                        <c:v>0</c:v>
                      </c:pt>
                      <c:pt idx="1">
                        <c:v>5.6810772660826746E-4</c:v>
                      </c:pt>
                      <c:pt idx="2">
                        <c:v>1.2213075931679886E-2</c:v>
                      </c:pt>
                      <c:pt idx="3">
                        <c:v>1.8311802802012077E-2</c:v>
                      </c:pt>
                      <c:pt idx="4">
                        <c:v>2.1958266482668076E-2</c:v>
                      </c:pt>
                      <c:pt idx="5">
                        <c:v>2.6300859202972527E-2</c:v>
                      </c:pt>
                      <c:pt idx="6">
                        <c:v>3.5919461731651788E-2</c:v>
                      </c:pt>
                      <c:pt idx="7">
                        <c:v>4.0806983125228374E-2</c:v>
                      </c:pt>
                      <c:pt idx="8">
                        <c:v>4.4988214333889179E-2</c:v>
                      </c:pt>
                      <c:pt idx="9">
                        <c:v>5.0810063145679235E-2</c:v>
                      </c:pt>
                      <c:pt idx="10">
                        <c:v>5.4675331011609624E-2</c:v>
                      </c:pt>
                      <c:pt idx="11">
                        <c:v>7.1512614758522886E-2</c:v>
                      </c:pt>
                      <c:pt idx="12">
                        <c:v>7.8269511023667873E-2</c:v>
                      </c:pt>
                      <c:pt idx="13">
                        <c:v>8.6020828652910095E-2</c:v>
                      </c:pt>
                      <c:pt idx="14">
                        <c:v>9.7784219260986793E-2</c:v>
                      </c:pt>
                      <c:pt idx="15">
                        <c:v>0.11304697200676367</c:v>
                      </c:pt>
                      <c:pt idx="16">
                        <c:v>0.13995049594758144</c:v>
                      </c:pt>
                      <c:pt idx="17">
                        <c:v>0.15952972120379591</c:v>
                      </c:pt>
                      <c:pt idx="18">
                        <c:v>0.17566310093419882</c:v>
                      </c:pt>
                      <c:pt idx="19">
                        <c:v>0.1918840140275937</c:v>
                      </c:pt>
                      <c:pt idx="20">
                        <c:v>0.20735753882637548</c:v>
                      </c:pt>
                      <c:pt idx="21">
                        <c:v>0.23438191248346898</c:v>
                      </c:pt>
                      <c:pt idx="22">
                        <c:v>0.27422889379458287</c:v>
                      </c:pt>
                      <c:pt idx="23">
                        <c:v>0.30110017161616798</c:v>
                      </c:pt>
                      <c:pt idx="24">
                        <c:v>0.33056689442063941</c:v>
                      </c:pt>
                      <c:pt idx="25">
                        <c:v>0.36234786978304734</c:v>
                      </c:pt>
                      <c:pt idx="26">
                        <c:v>0.42126363385371457</c:v>
                      </c:pt>
                      <c:pt idx="27">
                        <c:v>0.46305641148044607</c:v>
                      </c:pt>
                      <c:pt idx="28">
                        <c:v>0.50442674963279377</c:v>
                      </c:pt>
                      <c:pt idx="29">
                        <c:v>0.54749608948447115</c:v>
                      </c:pt>
                      <c:pt idx="30">
                        <c:v>0.61198047372234088</c:v>
                      </c:pt>
                      <c:pt idx="31">
                        <c:v>0.76557821580435059</c:v>
                      </c:pt>
                      <c:pt idx="32">
                        <c:v>0.799483729192913</c:v>
                      </c:pt>
                      <c:pt idx="33">
                        <c:v>0.81492852786243775</c:v>
                      </c:pt>
                      <c:pt idx="34">
                        <c:v>0.82531621325103122</c:v>
                      </c:pt>
                      <c:pt idx="35">
                        <c:v>0.84416903152234357</c:v>
                      </c:pt>
                      <c:pt idx="36">
                        <c:v>0.85132121843037489</c:v>
                      </c:pt>
                      <c:pt idx="37">
                        <c:v>0.86085706227064951</c:v>
                      </c:pt>
                      <c:pt idx="38">
                        <c:v>0.86688803687328009</c:v>
                      </c:pt>
                      <c:pt idx="39">
                        <c:v>0.87154245366936223</c:v>
                      </c:pt>
                      <c:pt idx="40">
                        <c:v>0.88668624305066734</c:v>
                      </c:pt>
                      <c:pt idx="41">
                        <c:v>0.89315897978501346</c:v>
                      </c:pt>
                      <c:pt idx="42">
                        <c:v>0.89908572719691959</c:v>
                      </c:pt>
                      <c:pt idx="43">
                        <c:v>0.90614133798893715</c:v>
                      </c:pt>
                      <c:pt idx="44">
                        <c:v>0.91531926264661079</c:v>
                      </c:pt>
                      <c:pt idx="45">
                        <c:v>0.98431623195324258</c:v>
                      </c:pt>
                      <c:pt idx="46">
                        <c:v>0.96504065743883971</c:v>
                      </c:pt>
                      <c:pt idx="47">
                        <c:v>0.96496799934729283</c:v>
                      </c:pt>
                      <c:pt idx="48">
                        <c:v>0.95812327048377244</c:v>
                      </c:pt>
                      <c:pt idx="49">
                        <c:v>0.96104824960158441</c:v>
                      </c:pt>
                      <c:pt idx="50">
                        <c:v>0.96580716757578899</c:v>
                      </c:pt>
                      <c:pt idx="51">
                        <c:v>0.96900751337967894</c:v>
                      </c:pt>
                      <c:pt idx="52">
                        <c:v>0.97026156679179221</c:v>
                      </c:pt>
                      <c:pt idx="53">
                        <c:v>0.97004104434083938</c:v>
                      </c:pt>
                      <c:pt idx="54">
                        <c:v>0.97177707712020545</c:v>
                      </c:pt>
                      <c:pt idx="55">
                        <c:v>0.97177707712020545</c:v>
                      </c:pt>
                      <c:pt idx="56">
                        <c:v>0.97177707712020545</c:v>
                      </c:pt>
                      <c:pt idx="57">
                        <c:v>0.97177707712020545</c:v>
                      </c:pt>
                      <c:pt idx="58">
                        <c:v>0.97887243899513954</c:v>
                      </c:pt>
                      <c:pt idx="59">
                        <c:v>0.9709999067227203</c:v>
                      </c:pt>
                      <c:pt idx="60">
                        <c:v>0.97945896372448926</c:v>
                      </c:pt>
                      <c:pt idx="61">
                        <c:v>0.98730472845674733</c:v>
                      </c:pt>
                      <c:pt idx="62">
                        <c:v>0.99035232394848571</c:v>
                      </c:pt>
                      <c:pt idx="63">
                        <c:v>0.98494843683409894</c:v>
                      </c:pt>
                      <c:pt idx="64">
                        <c:v>0.98701304409116486</c:v>
                      </c:pt>
                      <c:pt idx="65">
                        <c:v>0.98783818753128227</c:v>
                      </c:pt>
                      <c:pt idx="66">
                        <c:v>0.98969243605421686</c:v>
                      </c:pt>
                      <c:pt idx="67">
                        <c:v>0.99031664386945006</c:v>
                      </c:pt>
                      <c:pt idx="68">
                        <c:v>0.9914968586129177</c:v>
                      </c:pt>
                      <c:pt idx="69">
                        <c:v>0.99169109393676647</c:v>
                      </c:pt>
                      <c:pt idx="70">
                        <c:v>0.99195045854315855</c:v>
                      </c:pt>
                      <c:pt idx="71">
                        <c:v>0.99211185161478399</c:v>
                      </c:pt>
                      <c:pt idx="72">
                        <c:v>0.9922427974861423</c:v>
                      </c:pt>
                      <c:pt idx="73">
                        <c:v>0.99202328144794394</c:v>
                      </c:pt>
                      <c:pt idx="74">
                        <c:v>0.99237521732554157</c:v>
                      </c:pt>
                      <c:pt idx="75">
                        <c:v>0.99387783481692515</c:v>
                      </c:pt>
                      <c:pt idx="76">
                        <c:v>0.9940208328609077</c:v>
                      </c:pt>
                      <c:pt idx="77">
                        <c:v>0.9953971066276196</c:v>
                      </c:pt>
                      <c:pt idx="78">
                        <c:v>0.99625747381281282</c:v>
                      </c:pt>
                      <c:pt idx="79">
                        <c:v>0.99728004060250108</c:v>
                      </c:pt>
                      <c:pt idx="80">
                        <c:v>0.99735361042685688</c:v>
                      </c:pt>
                      <c:pt idx="81">
                        <c:v>0.99873685871577988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EBB2-451E-8A3A-6A89B7466513}"/>
                  </c:ext>
                </c:extLst>
              </c15:ser>
            </c15:filteredLineSeries>
            <c15:filteredLineSeries>
              <c15:ser>
                <c:idx val="4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Data'!$H$1</c15:sqref>
                        </c15:formulaRef>
                      </c:ext>
                    </c:extLst>
                    <c:strCache>
                      <c:ptCount val="1"/>
                      <c:pt idx="0">
                        <c:v>#_NOT_FINALIZED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Data'!$A$2:$A$83</c15:sqref>
                        </c15:formulaRef>
                      </c:ext>
                    </c:extLst>
                    <c:numCache>
                      <c:formatCode>m/d/yyyy</c:formatCode>
                      <c:ptCount val="82"/>
                      <c:pt idx="0">
                        <c:v>45123</c:v>
                      </c:pt>
                      <c:pt idx="1">
                        <c:v>45125</c:v>
                      </c:pt>
                      <c:pt idx="2">
                        <c:v>45126</c:v>
                      </c:pt>
                      <c:pt idx="3">
                        <c:v>45127</c:v>
                      </c:pt>
                      <c:pt idx="4">
                        <c:v>45128</c:v>
                      </c:pt>
                      <c:pt idx="5">
                        <c:v>45131</c:v>
                      </c:pt>
                      <c:pt idx="6">
                        <c:v>45132</c:v>
                      </c:pt>
                      <c:pt idx="7">
                        <c:v>45133</c:v>
                      </c:pt>
                      <c:pt idx="8">
                        <c:v>45134</c:v>
                      </c:pt>
                      <c:pt idx="9">
                        <c:v>45135</c:v>
                      </c:pt>
                      <c:pt idx="10">
                        <c:v>45138</c:v>
                      </c:pt>
                      <c:pt idx="11">
                        <c:v>45139</c:v>
                      </c:pt>
                      <c:pt idx="12">
                        <c:v>45140</c:v>
                      </c:pt>
                      <c:pt idx="13">
                        <c:v>45141</c:v>
                      </c:pt>
                      <c:pt idx="14">
                        <c:v>45142</c:v>
                      </c:pt>
                      <c:pt idx="15">
                        <c:v>45145</c:v>
                      </c:pt>
                      <c:pt idx="16">
                        <c:v>45146</c:v>
                      </c:pt>
                      <c:pt idx="17">
                        <c:v>45147</c:v>
                      </c:pt>
                      <c:pt idx="18">
                        <c:v>45148</c:v>
                      </c:pt>
                      <c:pt idx="19">
                        <c:v>45149</c:v>
                      </c:pt>
                      <c:pt idx="20">
                        <c:v>45152</c:v>
                      </c:pt>
                      <c:pt idx="21">
                        <c:v>45153</c:v>
                      </c:pt>
                      <c:pt idx="22">
                        <c:v>45154</c:v>
                      </c:pt>
                      <c:pt idx="23">
                        <c:v>45155</c:v>
                      </c:pt>
                      <c:pt idx="24">
                        <c:v>45156</c:v>
                      </c:pt>
                      <c:pt idx="25">
                        <c:v>45159</c:v>
                      </c:pt>
                      <c:pt idx="26">
                        <c:v>45160</c:v>
                      </c:pt>
                      <c:pt idx="27">
                        <c:v>45161</c:v>
                      </c:pt>
                      <c:pt idx="28">
                        <c:v>45162</c:v>
                      </c:pt>
                      <c:pt idx="29">
                        <c:v>45163</c:v>
                      </c:pt>
                      <c:pt idx="30">
                        <c:v>45166</c:v>
                      </c:pt>
                      <c:pt idx="31">
                        <c:v>45167</c:v>
                      </c:pt>
                      <c:pt idx="32">
                        <c:v>45168</c:v>
                      </c:pt>
                      <c:pt idx="33">
                        <c:v>45169</c:v>
                      </c:pt>
                      <c:pt idx="34">
                        <c:v>45170</c:v>
                      </c:pt>
                      <c:pt idx="35">
                        <c:v>45174</c:v>
                      </c:pt>
                      <c:pt idx="36">
                        <c:v>45175</c:v>
                      </c:pt>
                      <c:pt idx="37">
                        <c:v>45176</c:v>
                      </c:pt>
                      <c:pt idx="38">
                        <c:v>45177</c:v>
                      </c:pt>
                      <c:pt idx="39">
                        <c:v>45180</c:v>
                      </c:pt>
                      <c:pt idx="40">
                        <c:v>45181</c:v>
                      </c:pt>
                      <c:pt idx="41">
                        <c:v>45182</c:v>
                      </c:pt>
                      <c:pt idx="42">
                        <c:v>45183</c:v>
                      </c:pt>
                      <c:pt idx="43">
                        <c:v>45184</c:v>
                      </c:pt>
                      <c:pt idx="44">
                        <c:v>45187</c:v>
                      </c:pt>
                      <c:pt idx="45">
                        <c:v>45188</c:v>
                      </c:pt>
                      <c:pt idx="46">
                        <c:v>45189</c:v>
                      </c:pt>
                      <c:pt idx="47">
                        <c:v>45190</c:v>
                      </c:pt>
                      <c:pt idx="48">
                        <c:v>45191</c:v>
                      </c:pt>
                      <c:pt idx="49">
                        <c:v>45194</c:v>
                      </c:pt>
                      <c:pt idx="50">
                        <c:v>45195</c:v>
                      </c:pt>
                      <c:pt idx="51">
                        <c:v>45196</c:v>
                      </c:pt>
                      <c:pt idx="52">
                        <c:v>45197</c:v>
                      </c:pt>
                      <c:pt idx="53">
                        <c:v>45198</c:v>
                      </c:pt>
                      <c:pt idx="54">
                        <c:v>45201</c:v>
                      </c:pt>
                      <c:pt idx="55">
                        <c:v>45202</c:v>
                      </c:pt>
                      <c:pt idx="56">
                        <c:v>45203</c:v>
                      </c:pt>
                      <c:pt idx="57">
                        <c:v>45204</c:v>
                      </c:pt>
                      <c:pt idx="58">
                        <c:v>45205</c:v>
                      </c:pt>
                      <c:pt idx="59">
                        <c:v>45208</c:v>
                      </c:pt>
                      <c:pt idx="60">
                        <c:v>45209</c:v>
                      </c:pt>
                      <c:pt idx="61">
                        <c:v>45210</c:v>
                      </c:pt>
                      <c:pt idx="62">
                        <c:v>45211</c:v>
                      </c:pt>
                      <c:pt idx="63">
                        <c:v>45212</c:v>
                      </c:pt>
                      <c:pt idx="64">
                        <c:v>45215</c:v>
                      </c:pt>
                      <c:pt idx="65">
                        <c:v>45216</c:v>
                      </c:pt>
                      <c:pt idx="66">
                        <c:v>45217</c:v>
                      </c:pt>
                      <c:pt idx="67">
                        <c:v>45218</c:v>
                      </c:pt>
                      <c:pt idx="68">
                        <c:v>45219</c:v>
                      </c:pt>
                      <c:pt idx="69">
                        <c:v>45222</c:v>
                      </c:pt>
                      <c:pt idx="70">
                        <c:v>45223</c:v>
                      </c:pt>
                      <c:pt idx="71">
                        <c:v>45224</c:v>
                      </c:pt>
                      <c:pt idx="72">
                        <c:v>45225</c:v>
                      </c:pt>
                      <c:pt idx="73">
                        <c:v>45226</c:v>
                      </c:pt>
                      <c:pt idx="74">
                        <c:v>45229</c:v>
                      </c:pt>
                      <c:pt idx="75">
                        <c:v>45230</c:v>
                      </c:pt>
                      <c:pt idx="76">
                        <c:v>45231</c:v>
                      </c:pt>
                      <c:pt idx="77">
                        <c:v>45232</c:v>
                      </c:pt>
                      <c:pt idx="78">
                        <c:v>45233</c:v>
                      </c:pt>
                      <c:pt idx="79">
                        <c:v>45236</c:v>
                      </c:pt>
                      <c:pt idx="80">
                        <c:v>45237</c:v>
                      </c:pt>
                      <c:pt idx="81">
                        <c:v>45238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Data'!$H$2:$H$83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82"/>
                      <c:pt idx="0">
                        <c:v>7494</c:v>
                      </c:pt>
                      <c:pt idx="1">
                        <c:v>7739</c:v>
                      </c:pt>
                      <c:pt idx="2">
                        <c:v>7723</c:v>
                      </c:pt>
                      <c:pt idx="3">
                        <c:v>7696</c:v>
                      </c:pt>
                      <c:pt idx="4">
                        <c:v>7691</c:v>
                      </c:pt>
                      <c:pt idx="5">
                        <c:v>7638</c:v>
                      </c:pt>
                      <c:pt idx="6">
                        <c:v>7611</c:v>
                      </c:pt>
                      <c:pt idx="7">
                        <c:v>7606</c:v>
                      </c:pt>
                      <c:pt idx="8">
                        <c:v>7594</c:v>
                      </c:pt>
                      <c:pt idx="9">
                        <c:v>7600</c:v>
                      </c:pt>
                      <c:pt idx="10">
                        <c:v>7556</c:v>
                      </c:pt>
                      <c:pt idx="11">
                        <c:v>7488</c:v>
                      </c:pt>
                      <c:pt idx="12">
                        <c:v>7515</c:v>
                      </c:pt>
                      <c:pt idx="13">
                        <c:v>7461</c:v>
                      </c:pt>
                      <c:pt idx="14">
                        <c:v>7405</c:v>
                      </c:pt>
                      <c:pt idx="15">
                        <c:v>7207</c:v>
                      </c:pt>
                      <c:pt idx="16">
                        <c:v>7214</c:v>
                      </c:pt>
                      <c:pt idx="17">
                        <c:v>7157</c:v>
                      </c:pt>
                      <c:pt idx="18">
                        <c:v>7098</c:v>
                      </c:pt>
                      <c:pt idx="19">
                        <c:v>7053</c:v>
                      </c:pt>
                      <c:pt idx="20">
                        <c:v>6878</c:v>
                      </c:pt>
                      <c:pt idx="21">
                        <c:v>6733</c:v>
                      </c:pt>
                      <c:pt idx="22">
                        <c:v>6508</c:v>
                      </c:pt>
                      <c:pt idx="23">
                        <c:v>6333</c:v>
                      </c:pt>
                      <c:pt idx="24">
                        <c:v>6098</c:v>
                      </c:pt>
                      <c:pt idx="25">
                        <c:v>5646</c:v>
                      </c:pt>
                      <c:pt idx="26">
                        <c:v>5363</c:v>
                      </c:pt>
                      <c:pt idx="27">
                        <c:v>5026</c:v>
                      </c:pt>
                      <c:pt idx="28">
                        <c:v>4712</c:v>
                      </c:pt>
                      <c:pt idx="29">
                        <c:v>4332</c:v>
                      </c:pt>
                      <c:pt idx="30">
                        <c:v>3043</c:v>
                      </c:pt>
                      <c:pt idx="31">
                        <c:v>2249</c:v>
                      </c:pt>
                      <c:pt idx="32">
                        <c:v>2112</c:v>
                      </c:pt>
                      <c:pt idx="33">
                        <c:v>1977</c:v>
                      </c:pt>
                      <c:pt idx="34">
                        <c:v>1896</c:v>
                      </c:pt>
                      <c:pt idx="35">
                        <c:v>1706</c:v>
                      </c:pt>
                      <c:pt idx="36">
                        <c:v>1629</c:v>
                      </c:pt>
                      <c:pt idx="37">
                        <c:v>1576</c:v>
                      </c:pt>
                      <c:pt idx="38">
                        <c:v>1547</c:v>
                      </c:pt>
                      <c:pt idx="39">
                        <c:v>1496</c:v>
                      </c:pt>
                      <c:pt idx="40">
                        <c:v>1337</c:v>
                      </c:pt>
                      <c:pt idx="41">
                        <c:v>1263</c:v>
                      </c:pt>
                      <c:pt idx="42">
                        <c:v>713</c:v>
                      </c:pt>
                      <c:pt idx="43">
                        <c:v>496</c:v>
                      </c:pt>
                      <c:pt idx="44">
                        <c:v>424</c:v>
                      </c:pt>
                      <c:pt idx="45">
                        <c:v>0</c:v>
                      </c:pt>
                      <c:pt idx="46">
                        <c:v>0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0</c:v>
                      </c:pt>
                      <c:pt idx="51">
                        <c:v>0</c:v>
                      </c:pt>
                      <c:pt idx="52">
                        <c:v>0</c:v>
                      </c:pt>
                      <c:pt idx="53">
                        <c:v>0</c:v>
                      </c:pt>
                      <c:pt idx="54">
                        <c:v>10</c:v>
                      </c:pt>
                      <c:pt idx="55">
                        <c:v>10</c:v>
                      </c:pt>
                      <c:pt idx="56">
                        <c:v>10</c:v>
                      </c:pt>
                      <c:pt idx="57">
                        <c:v>10</c:v>
                      </c:pt>
                      <c:pt idx="58">
                        <c:v>21</c:v>
                      </c:pt>
                      <c:pt idx="59">
                        <c:v>21</c:v>
                      </c:pt>
                      <c:pt idx="60">
                        <c:v>44</c:v>
                      </c:pt>
                      <c:pt idx="61">
                        <c:v>36</c:v>
                      </c:pt>
                      <c:pt idx="62">
                        <c:v>37</c:v>
                      </c:pt>
                      <c:pt idx="63">
                        <c:v>38</c:v>
                      </c:pt>
                      <c:pt idx="64">
                        <c:v>38</c:v>
                      </c:pt>
                      <c:pt idx="65">
                        <c:v>38</c:v>
                      </c:pt>
                      <c:pt idx="66">
                        <c:v>39</c:v>
                      </c:pt>
                      <c:pt idx="67">
                        <c:v>43</c:v>
                      </c:pt>
                      <c:pt idx="68">
                        <c:v>42</c:v>
                      </c:pt>
                      <c:pt idx="69">
                        <c:v>41</c:v>
                      </c:pt>
                      <c:pt idx="70">
                        <c:v>42</c:v>
                      </c:pt>
                      <c:pt idx="71">
                        <c:v>42</c:v>
                      </c:pt>
                      <c:pt idx="72">
                        <c:v>21</c:v>
                      </c:pt>
                      <c:pt idx="73">
                        <c:v>21</c:v>
                      </c:pt>
                      <c:pt idx="74">
                        <c:v>22</c:v>
                      </c:pt>
                      <c:pt idx="75">
                        <c:v>12</c:v>
                      </c:pt>
                      <c:pt idx="76">
                        <c:v>12</c:v>
                      </c:pt>
                      <c:pt idx="77">
                        <c:v>12</c:v>
                      </c:pt>
                      <c:pt idx="78">
                        <c:v>12</c:v>
                      </c:pt>
                      <c:pt idx="79">
                        <c:v>12</c:v>
                      </c:pt>
                      <c:pt idx="80">
                        <c:v>11</c:v>
                      </c:pt>
                      <c:pt idx="81">
                        <c:v>11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EBB2-451E-8A3A-6A89B7466513}"/>
                  </c:ext>
                </c:extLst>
              </c15:ser>
            </c15:filteredLineSeries>
            <c15:filteredLineSeries>
              <c15:ser>
                <c:idx val="5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Data'!$I$1</c15:sqref>
                        </c15:formulaRef>
                      </c:ext>
                    </c:extLst>
                    <c:strCache>
                      <c:ptCount val="1"/>
                      <c:pt idx="0">
                        <c:v>#_FINALIZED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Data'!$A$2:$A$83</c15:sqref>
                        </c15:formulaRef>
                      </c:ext>
                    </c:extLst>
                    <c:numCache>
                      <c:formatCode>m/d/yyyy</c:formatCode>
                      <c:ptCount val="82"/>
                      <c:pt idx="0">
                        <c:v>45123</c:v>
                      </c:pt>
                      <c:pt idx="1">
                        <c:v>45125</c:v>
                      </c:pt>
                      <c:pt idx="2">
                        <c:v>45126</c:v>
                      </c:pt>
                      <c:pt idx="3">
                        <c:v>45127</c:v>
                      </c:pt>
                      <c:pt idx="4">
                        <c:v>45128</c:v>
                      </c:pt>
                      <c:pt idx="5">
                        <c:v>45131</c:v>
                      </c:pt>
                      <c:pt idx="6">
                        <c:v>45132</c:v>
                      </c:pt>
                      <c:pt idx="7">
                        <c:v>45133</c:v>
                      </c:pt>
                      <c:pt idx="8">
                        <c:v>45134</c:v>
                      </c:pt>
                      <c:pt idx="9">
                        <c:v>45135</c:v>
                      </c:pt>
                      <c:pt idx="10">
                        <c:v>45138</c:v>
                      </c:pt>
                      <c:pt idx="11">
                        <c:v>45139</c:v>
                      </c:pt>
                      <c:pt idx="12">
                        <c:v>45140</c:v>
                      </c:pt>
                      <c:pt idx="13">
                        <c:v>45141</c:v>
                      </c:pt>
                      <c:pt idx="14">
                        <c:v>45142</c:v>
                      </c:pt>
                      <c:pt idx="15">
                        <c:v>45145</c:v>
                      </c:pt>
                      <c:pt idx="16">
                        <c:v>45146</c:v>
                      </c:pt>
                      <c:pt idx="17">
                        <c:v>45147</c:v>
                      </c:pt>
                      <c:pt idx="18">
                        <c:v>45148</c:v>
                      </c:pt>
                      <c:pt idx="19">
                        <c:v>45149</c:v>
                      </c:pt>
                      <c:pt idx="20">
                        <c:v>45152</c:v>
                      </c:pt>
                      <c:pt idx="21">
                        <c:v>45153</c:v>
                      </c:pt>
                      <c:pt idx="22">
                        <c:v>45154</c:v>
                      </c:pt>
                      <c:pt idx="23">
                        <c:v>45155</c:v>
                      </c:pt>
                      <c:pt idx="24">
                        <c:v>45156</c:v>
                      </c:pt>
                      <c:pt idx="25">
                        <c:v>45159</c:v>
                      </c:pt>
                      <c:pt idx="26">
                        <c:v>45160</c:v>
                      </c:pt>
                      <c:pt idx="27">
                        <c:v>45161</c:v>
                      </c:pt>
                      <c:pt idx="28">
                        <c:v>45162</c:v>
                      </c:pt>
                      <c:pt idx="29">
                        <c:v>45163</c:v>
                      </c:pt>
                      <c:pt idx="30">
                        <c:v>45166</c:v>
                      </c:pt>
                      <c:pt idx="31">
                        <c:v>45167</c:v>
                      </c:pt>
                      <c:pt idx="32">
                        <c:v>45168</c:v>
                      </c:pt>
                      <c:pt idx="33">
                        <c:v>45169</c:v>
                      </c:pt>
                      <c:pt idx="34">
                        <c:v>45170</c:v>
                      </c:pt>
                      <c:pt idx="35">
                        <c:v>45174</c:v>
                      </c:pt>
                      <c:pt idx="36">
                        <c:v>45175</c:v>
                      </c:pt>
                      <c:pt idx="37">
                        <c:v>45176</c:v>
                      </c:pt>
                      <c:pt idx="38">
                        <c:v>45177</c:v>
                      </c:pt>
                      <c:pt idx="39">
                        <c:v>45180</c:v>
                      </c:pt>
                      <c:pt idx="40">
                        <c:v>45181</c:v>
                      </c:pt>
                      <c:pt idx="41">
                        <c:v>45182</c:v>
                      </c:pt>
                      <c:pt idx="42">
                        <c:v>45183</c:v>
                      </c:pt>
                      <c:pt idx="43">
                        <c:v>45184</c:v>
                      </c:pt>
                      <c:pt idx="44">
                        <c:v>45187</c:v>
                      </c:pt>
                      <c:pt idx="45">
                        <c:v>45188</c:v>
                      </c:pt>
                      <c:pt idx="46">
                        <c:v>45189</c:v>
                      </c:pt>
                      <c:pt idx="47">
                        <c:v>45190</c:v>
                      </c:pt>
                      <c:pt idx="48">
                        <c:v>45191</c:v>
                      </c:pt>
                      <c:pt idx="49">
                        <c:v>45194</c:v>
                      </c:pt>
                      <c:pt idx="50">
                        <c:v>45195</c:v>
                      </c:pt>
                      <c:pt idx="51">
                        <c:v>45196</c:v>
                      </c:pt>
                      <c:pt idx="52">
                        <c:v>45197</c:v>
                      </c:pt>
                      <c:pt idx="53">
                        <c:v>45198</c:v>
                      </c:pt>
                      <c:pt idx="54">
                        <c:v>45201</c:v>
                      </c:pt>
                      <c:pt idx="55">
                        <c:v>45202</c:v>
                      </c:pt>
                      <c:pt idx="56">
                        <c:v>45203</c:v>
                      </c:pt>
                      <c:pt idx="57">
                        <c:v>45204</c:v>
                      </c:pt>
                      <c:pt idx="58">
                        <c:v>45205</c:v>
                      </c:pt>
                      <c:pt idx="59">
                        <c:v>45208</c:v>
                      </c:pt>
                      <c:pt idx="60">
                        <c:v>45209</c:v>
                      </c:pt>
                      <c:pt idx="61">
                        <c:v>45210</c:v>
                      </c:pt>
                      <c:pt idx="62">
                        <c:v>45211</c:v>
                      </c:pt>
                      <c:pt idx="63">
                        <c:v>45212</c:v>
                      </c:pt>
                      <c:pt idx="64">
                        <c:v>45215</c:v>
                      </c:pt>
                      <c:pt idx="65">
                        <c:v>45216</c:v>
                      </c:pt>
                      <c:pt idx="66">
                        <c:v>45217</c:v>
                      </c:pt>
                      <c:pt idx="67">
                        <c:v>45218</c:v>
                      </c:pt>
                      <c:pt idx="68">
                        <c:v>45219</c:v>
                      </c:pt>
                      <c:pt idx="69">
                        <c:v>45222</c:v>
                      </c:pt>
                      <c:pt idx="70">
                        <c:v>45223</c:v>
                      </c:pt>
                      <c:pt idx="71">
                        <c:v>45224</c:v>
                      </c:pt>
                      <c:pt idx="72">
                        <c:v>45225</c:v>
                      </c:pt>
                      <c:pt idx="73">
                        <c:v>45226</c:v>
                      </c:pt>
                      <c:pt idx="74">
                        <c:v>45229</c:v>
                      </c:pt>
                      <c:pt idx="75">
                        <c:v>45230</c:v>
                      </c:pt>
                      <c:pt idx="76">
                        <c:v>45231</c:v>
                      </c:pt>
                      <c:pt idx="77">
                        <c:v>45232</c:v>
                      </c:pt>
                      <c:pt idx="78">
                        <c:v>45233</c:v>
                      </c:pt>
                      <c:pt idx="79">
                        <c:v>45236</c:v>
                      </c:pt>
                      <c:pt idx="80">
                        <c:v>45237</c:v>
                      </c:pt>
                      <c:pt idx="81">
                        <c:v>45238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Data'!$I$2:$I$83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82"/>
                      <c:pt idx="0">
                        <c:v>0</c:v>
                      </c:pt>
                      <c:pt idx="1">
                        <c:v>164</c:v>
                      </c:pt>
                      <c:pt idx="2">
                        <c:v>214</c:v>
                      </c:pt>
                      <c:pt idx="3">
                        <c:v>274</c:v>
                      </c:pt>
                      <c:pt idx="4">
                        <c:v>326</c:v>
                      </c:pt>
                      <c:pt idx="5">
                        <c:v>430</c:v>
                      </c:pt>
                      <c:pt idx="6">
                        <c:v>491</c:v>
                      </c:pt>
                      <c:pt idx="7">
                        <c:v>540</c:v>
                      </c:pt>
                      <c:pt idx="8">
                        <c:v>590</c:v>
                      </c:pt>
                      <c:pt idx="9">
                        <c:v>643</c:v>
                      </c:pt>
                      <c:pt idx="10">
                        <c:v>742</c:v>
                      </c:pt>
                      <c:pt idx="11">
                        <c:v>866</c:v>
                      </c:pt>
                      <c:pt idx="12">
                        <c:v>931</c:v>
                      </c:pt>
                      <c:pt idx="13">
                        <c:v>1049</c:v>
                      </c:pt>
                      <c:pt idx="14">
                        <c:v>1159</c:v>
                      </c:pt>
                      <c:pt idx="15">
                        <c:v>1452</c:v>
                      </c:pt>
                      <c:pt idx="16">
                        <c:v>1579</c:v>
                      </c:pt>
                      <c:pt idx="17">
                        <c:v>1760</c:v>
                      </c:pt>
                      <c:pt idx="18">
                        <c:v>1910</c:v>
                      </c:pt>
                      <c:pt idx="19">
                        <c:v>2026</c:v>
                      </c:pt>
                      <c:pt idx="20">
                        <c:v>2350</c:v>
                      </c:pt>
                      <c:pt idx="21">
                        <c:v>2565</c:v>
                      </c:pt>
                      <c:pt idx="22">
                        <c:v>2931</c:v>
                      </c:pt>
                      <c:pt idx="23">
                        <c:v>3173</c:v>
                      </c:pt>
                      <c:pt idx="24">
                        <c:v>3479</c:v>
                      </c:pt>
                      <c:pt idx="25">
                        <c:v>4059</c:v>
                      </c:pt>
                      <c:pt idx="26">
                        <c:v>4398</c:v>
                      </c:pt>
                      <c:pt idx="27">
                        <c:v>4793</c:v>
                      </c:pt>
                      <c:pt idx="28">
                        <c:v>5225</c:v>
                      </c:pt>
                      <c:pt idx="29">
                        <c:v>5677</c:v>
                      </c:pt>
                      <c:pt idx="30">
                        <c:v>7086</c:v>
                      </c:pt>
                      <c:pt idx="31">
                        <c:v>7935</c:v>
                      </c:pt>
                      <c:pt idx="32">
                        <c:v>8090</c:v>
                      </c:pt>
                      <c:pt idx="33">
                        <c:v>8248</c:v>
                      </c:pt>
                      <c:pt idx="34">
                        <c:v>8344</c:v>
                      </c:pt>
                      <c:pt idx="35">
                        <c:v>8518</c:v>
                      </c:pt>
                      <c:pt idx="36">
                        <c:v>8594</c:v>
                      </c:pt>
                      <c:pt idx="37">
                        <c:v>8678</c:v>
                      </c:pt>
                      <c:pt idx="38">
                        <c:v>8734</c:v>
                      </c:pt>
                      <c:pt idx="39">
                        <c:v>8823</c:v>
                      </c:pt>
                      <c:pt idx="40">
                        <c:v>9003</c:v>
                      </c:pt>
                      <c:pt idx="41">
                        <c:v>9083</c:v>
                      </c:pt>
                      <c:pt idx="42">
                        <c:v>9154</c:v>
                      </c:pt>
                      <c:pt idx="43">
                        <c:v>9264</c:v>
                      </c:pt>
                      <c:pt idx="44">
                        <c:v>9469</c:v>
                      </c:pt>
                      <c:pt idx="45">
                        <c:v>9731</c:v>
                      </c:pt>
                      <c:pt idx="46">
                        <c:v>9777</c:v>
                      </c:pt>
                      <c:pt idx="47">
                        <c:v>9778</c:v>
                      </c:pt>
                      <c:pt idx="48">
                        <c:v>9787</c:v>
                      </c:pt>
                      <c:pt idx="49">
                        <c:v>9786</c:v>
                      </c:pt>
                      <c:pt idx="50">
                        <c:v>9845</c:v>
                      </c:pt>
                      <c:pt idx="51">
                        <c:v>9865</c:v>
                      </c:pt>
                      <c:pt idx="52">
                        <c:v>9877</c:v>
                      </c:pt>
                      <c:pt idx="53">
                        <c:v>9887</c:v>
                      </c:pt>
                      <c:pt idx="54">
                        <c:v>9887</c:v>
                      </c:pt>
                      <c:pt idx="55">
                        <c:v>9887</c:v>
                      </c:pt>
                      <c:pt idx="56">
                        <c:v>9887</c:v>
                      </c:pt>
                      <c:pt idx="57">
                        <c:v>9887</c:v>
                      </c:pt>
                      <c:pt idx="58">
                        <c:v>9895</c:v>
                      </c:pt>
                      <c:pt idx="59">
                        <c:v>9895</c:v>
                      </c:pt>
                      <c:pt idx="60">
                        <c:v>9974</c:v>
                      </c:pt>
                      <c:pt idx="61">
                        <c:v>9988</c:v>
                      </c:pt>
                      <c:pt idx="62">
                        <c:v>10011</c:v>
                      </c:pt>
                      <c:pt idx="63">
                        <c:v>10009</c:v>
                      </c:pt>
                      <c:pt idx="64">
                        <c:v>10020</c:v>
                      </c:pt>
                      <c:pt idx="65">
                        <c:v>10029</c:v>
                      </c:pt>
                      <c:pt idx="66">
                        <c:v>10039</c:v>
                      </c:pt>
                      <c:pt idx="67">
                        <c:v>10046</c:v>
                      </c:pt>
                      <c:pt idx="68">
                        <c:v>10056</c:v>
                      </c:pt>
                      <c:pt idx="69">
                        <c:v>10055</c:v>
                      </c:pt>
                      <c:pt idx="70">
                        <c:v>10056</c:v>
                      </c:pt>
                      <c:pt idx="71">
                        <c:v>10054</c:v>
                      </c:pt>
                      <c:pt idx="72">
                        <c:v>10076</c:v>
                      </c:pt>
                      <c:pt idx="73">
                        <c:v>10075</c:v>
                      </c:pt>
                      <c:pt idx="74">
                        <c:v>10079</c:v>
                      </c:pt>
                      <c:pt idx="75">
                        <c:v>10107</c:v>
                      </c:pt>
                      <c:pt idx="76">
                        <c:v>10108</c:v>
                      </c:pt>
                      <c:pt idx="77">
                        <c:v>10125</c:v>
                      </c:pt>
                      <c:pt idx="78">
                        <c:v>10131</c:v>
                      </c:pt>
                      <c:pt idx="79">
                        <c:v>10143</c:v>
                      </c:pt>
                      <c:pt idx="80">
                        <c:v>10143</c:v>
                      </c:pt>
                      <c:pt idx="81">
                        <c:v>10150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EBB2-451E-8A3A-6A89B7466513}"/>
                  </c:ext>
                </c:extLst>
              </c15:ser>
            </c15:filteredLineSeries>
            <c15:filteredLineSeries>
              <c15:ser>
                <c:idx val="6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Data'!$J$1</c15:sqref>
                        </c15:formulaRef>
                      </c:ext>
                    </c:extLst>
                    <c:strCache>
                      <c:ptCount val="1"/>
                      <c:pt idx="0">
                        <c:v>TOTAL_STUDENTS</c:v>
                      </c:pt>
                    </c:strCache>
                  </c:strRef>
                </c:tx>
                <c:spPr>
                  <a:ln w="28575" cap="rnd">
                    <a:solidFill>
                      <a:srgbClr val="C0000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Data'!$A$2:$A$83</c15:sqref>
                        </c15:formulaRef>
                      </c:ext>
                    </c:extLst>
                    <c:numCache>
                      <c:formatCode>m/d/yyyy</c:formatCode>
                      <c:ptCount val="82"/>
                      <c:pt idx="0">
                        <c:v>45123</c:v>
                      </c:pt>
                      <c:pt idx="1">
                        <c:v>45125</c:v>
                      </c:pt>
                      <c:pt idx="2">
                        <c:v>45126</c:v>
                      </c:pt>
                      <c:pt idx="3">
                        <c:v>45127</c:v>
                      </c:pt>
                      <c:pt idx="4">
                        <c:v>45128</c:v>
                      </c:pt>
                      <c:pt idx="5">
                        <c:v>45131</c:v>
                      </c:pt>
                      <c:pt idx="6">
                        <c:v>45132</c:v>
                      </c:pt>
                      <c:pt idx="7">
                        <c:v>45133</c:v>
                      </c:pt>
                      <c:pt idx="8">
                        <c:v>45134</c:v>
                      </c:pt>
                      <c:pt idx="9">
                        <c:v>45135</c:v>
                      </c:pt>
                      <c:pt idx="10">
                        <c:v>45138</c:v>
                      </c:pt>
                      <c:pt idx="11">
                        <c:v>45139</c:v>
                      </c:pt>
                      <c:pt idx="12">
                        <c:v>45140</c:v>
                      </c:pt>
                      <c:pt idx="13">
                        <c:v>45141</c:v>
                      </c:pt>
                      <c:pt idx="14">
                        <c:v>45142</c:v>
                      </c:pt>
                      <c:pt idx="15">
                        <c:v>45145</c:v>
                      </c:pt>
                      <c:pt idx="16">
                        <c:v>45146</c:v>
                      </c:pt>
                      <c:pt idx="17">
                        <c:v>45147</c:v>
                      </c:pt>
                      <c:pt idx="18">
                        <c:v>45148</c:v>
                      </c:pt>
                      <c:pt idx="19">
                        <c:v>45149</c:v>
                      </c:pt>
                      <c:pt idx="20">
                        <c:v>45152</c:v>
                      </c:pt>
                      <c:pt idx="21">
                        <c:v>45153</c:v>
                      </c:pt>
                      <c:pt idx="22">
                        <c:v>45154</c:v>
                      </c:pt>
                      <c:pt idx="23">
                        <c:v>45155</c:v>
                      </c:pt>
                      <c:pt idx="24">
                        <c:v>45156</c:v>
                      </c:pt>
                      <c:pt idx="25">
                        <c:v>45159</c:v>
                      </c:pt>
                      <c:pt idx="26">
                        <c:v>45160</c:v>
                      </c:pt>
                      <c:pt idx="27">
                        <c:v>45161</c:v>
                      </c:pt>
                      <c:pt idx="28">
                        <c:v>45162</c:v>
                      </c:pt>
                      <c:pt idx="29">
                        <c:v>45163</c:v>
                      </c:pt>
                      <c:pt idx="30">
                        <c:v>45166</c:v>
                      </c:pt>
                      <c:pt idx="31">
                        <c:v>45167</c:v>
                      </c:pt>
                      <c:pt idx="32">
                        <c:v>45168</c:v>
                      </c:pt>
                      <c:pt idx="33">
                        <c:v>45169</c:v>
                      </c:pt>
                      <c:pt idx="34">
                        <c:v>45170</c:v>
                      </c:pt>
                      <c:pt idx="35">
                        <c:v>45174</c:v>
                      </c:pt>
                      <c:pt idx="36">
                        <c:v>45175</c:v>
                      </c:pt>
                      <c:pt idx="37">
                        <c:v>45176</c:v>
                      </c:pt>
                      <c:pt idx="38">
                        <c:v>45177</c:v>
                      </c:pt>
                      <c:pt idx="39">
                        <c:v>45180</c:v>
                      </c:pt>
                      <c:pt idx="40">
                        <c:v>45181</c:v>
                      </c:pt>
                      <c:pt idx="41">
                        <c:v>45182</c:v>
                      </c:pt>
                      <c:pt idx="42">
                        <c:v>45183</c:v>
                      </c:pt>
                      <c:pt idx="43">
                        <c:v>45184</c:v>
                      </c:pt>
                      <c:pt idx="44">
                        <c:v>45187</c:v>
                      </c:pt>
                      <c:pt idx="45">
                        <c:v>45188</c:v>
                      </c:pt>
                      <c:pt idx="46">
                        <c:v>45189</c:v>
                      </c:pt>
                      <c:pt idx="47">
                        <c:v>45190</c:v>
                      </c:pt>
                      <c:pt idx="48">
                        <c:v>45191</c:v>
                      </c:pt>
                      <c:pt idx="49">
                        <c:v>45194</c:v>
                      </c:pt>
                      <c:pt idx="50">
                        <c:v>45195</c:v>
                      </c:pt>
                      <c:pt idx="51">
                        <c:v>45196</c:v>
                      </c:pt>
                      <c:pt idx="52">
                        <c:v>45197</c:v>
                      </c:pt>
                      <c:pt idx="53">
                        <c:v>45198</c:v>
                      </c:pt>
                      <c:pt idx="54">
                        <c:v>45201</c:v>
                      </c:pt>
                      <c:pt idx="55">
                        <c:v>45202</c:v>
                      </c:pt>
                      <c:pt idx="56">
                        <c:v>45203</c:v>
                      </c:pt>
                      <c:pt idx="57">
                        <c:v>45204</c:v>
                      </c:pt>
                      <c:pt idx="58">
                        <c:v>45205</c:v>
                      </c:pt>
                      <c:pt idx="59">
                        <c:v>45208</c:v>
                      </c:pt>
                      <c:pt idx="60">
                        <c:v>45209</c:v>
                      </c:pt>
                      <c:pt idx="61">
                        <c:v>45210</c:v>
                      </c:pt>
                      <c:pt idx="62">
                        <c:v>45211</c:v>
                      </c:pt>
                      <c:pt idx="63">
                        <c:v>45212</c:v>
                      </c:pt>
                      <c:pt idx="64">
                        <c:v>45215</c:v>
                      </c:pt>
                      <c:pt idx="65">
                        <c:v>45216</c:v>
                      </c:pt>
                      <c:pt idx="66">
                        <c:v>45217</c:v>
                      </c:pt>
                      <c:pt idx="67">
                        <c:v>45218</c:v>
                      </c:pt>
                      <c:pt idx="68">
                        <c:v>45219</c:v>
                      </c:pt>
                      <c:pt idx="69">
                        <c:v>45222</c:v>
                      </c:pt>
                      <c:pt idx="70">
                        <c:v>45223</c:v>
                      </c:pt>
                      <c:pt idx="71">
                        <c:v>45224</c:v>
                      </c:pt>
                      <c:pt idx="72">
                        <c:v>45225</c:v>
                      </c:pt>
                      <c:pt idx="73">
                        <c:v>45226</c:v>
                      </c:pt>
                      <c:pt idx="74">
                        <c:v>45229</c:v>
                      </c:pt>
                      <c:pt idx="75">
                        <c:v>45230</c:v>
                      </c:pt>
                      <c:pt idx="76">
                        <c:v>45231</c:v>
                      </c:pt>
                      <c:pt idx="77">
                        <c:v>45232</c:v>
                      </c:pt>
                      <c:pt idx="78">
                        <c:v>45233</c:v>
                      </c:pt>
                      <c:pt idx="79">
                        <c:v>45236</c:v>
                      </c:pt>
                      <c:pt idx="80">
                        <c:v>45237</c:v>
                      </c:pt>
                      <c:pt idx="81">
                        <c:v>45238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Data'!$J$2:$J$83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82"/>
                      <c:pt idx="0">
                        <c:v>7494</c:v>
                      </c:pt>
                      <c:pt idx="1">
                        <c:v>7909</c:v>
                      </c:pt>
                      <c:pt idx="2">
                        <c:v>7943</c:v>
                      </c:pt>
                      <c:pt idx="3">
                        <c:v>7976</c:v>
                      </c:pt>
                      <c:pt idx="4">
                        <c:v>8023</c:v>
                      </c:pt>
                      <c:pt idx="5">
                        <c:v>8074</c:v>
                      </c:pt>
                      <c:pt idx="6">
                        <c:v>8108</c:v>
                      </c:pt>
                      <c:pt idx="7">
                        <c:v>8152</c:v>
                      </c:pt>
                      <c:pt idx="8">
                        <c:v>8190</c:v>
                      </c:pt>
                      <c:pt idx="9">
                        <c:v>8251</c:v>
                      </c:pt>
                      <c:pt idx="10">
                        <c:v>8306</c:v>
                      </c:pt>
                      <c:pt idx="11">
                        <c:v>8362</c:v>
                      </c:pt>
                      <c:pt idx="12">
                        <c:v>8454</c:v>
                      </c:pt>
                      <c:pt idx="13">
                        <c:v>8518</c:v>
                      </c:pt>
                      <c:pt idx="14">
                        <c:v>8572</c:v>
                      </c:pt>
                      <c:pt idx="15">
                        <c:v>8667</c:v>
                      </c:pt>
                      <c:pt idx="16">
                        <c:v>8801</c:v>
                      </c:pt>
                      <c:pt idx="17">
                        <c:v>8925</c:v>
                      </c:pt>
                      <c:pt idx="18">
                        <c:v>9016</c:v>
                      </c:pt>
                      <c:pt idx="19">
                        <c:v>9087</c:v>
                      </c:pt>
                      <c:pt idx="20">
                        <c:v>9236</c:v>
                      </c:pt>
                      <c:pt idx="21">
                        <c:v>9306</c:v>
                      </c:pt>
                      <c:pt idx="22">
                        <c:v>9447</c:v>
                      </c:pt>
                      <c:pt idx="23">
                        <c:v>9514</c:v>
                      </c:pt>
                      <c:pt idx="24">
                        <c:v>9587</c:v>
                      </c:pt>
                      <c:pt idx="25">
                        <c:v>9714</c:v>
                      </c:pt>
                      <c:pt idx="26">
                        <c:v>9770</c:v>
                      </c:pt>
                      <c:pt idx="27">
                        <c:v>9828</c:v>
                      </c:pt>
                      <c:pt idx="28">
                        <c:v>9947</c:v>
                      </c:pt>
                      <c:pt idx="29">
                        <c:v>10019</c:v>
                      </c:pt>
                      <c:pt idx="30">
                        <c:v>10141</c:v>
                      </c:pt>
                      <c:pt idx="31">
                        <c:v>10197</c:v>
                      </c:pt>
                      <c:pt idx="32">
                        <c:v>10217</c:v>
                      </c:pt>
                      <c:pt idx="33">
                        <c:v>10238</c:v>
                      </c:pt>
                      <c:pt idx="34">
                        <c:v>10253</c:v>
                      </c:pt>
                      <c:pt idx="35">
                        <c:v>10259</c:v>
                      </c:pt>
                      <c:pt idx="36">
                        <c:v>10258</c:v>
                      </c:pt>
                      <c:pt idx="37">
                        <c:v>10268</c:v>
                      </c:pt>
                      <c:pt idx="38">
                        <c:v>10295</c:v>
                      </c:pt>
                      <c:pt idx="39">
                        <c:v>10332</c:v>
                      </c:pt>
                      <c:pt idx="40">
                        <c:v>10355</c:v>
                      </c:pt>
                      <c:pt idx="41">
                        <c:v>10364</c:v>
                      </c:pt>
                      <c:pt idx="42">
                        <c:v>10396</c:v>
                      </c:pt>
                      <c:pt idx="43">
                        <c:v>10399</c:v>
                      </c:pt>
                      <c:pt idx="44">
                        <c:v>10441</c:v>
                      </c:pt>
                      <c:pt idx="45">
                        <c:v>10148</c:v>
                      </c:pt>
                      <c:pt idx="46">
                        <c:v>10257</c:v>
                      </c:pt>
                      <c:pt idx="47">
                        <c:v>10309</c:v>
                      </c:pt>
                      <c:pt idx="48">
                        <c:v>10343</c:v>
                      </c:pt>
                      <c:pt idx="49">
                        <c:v>10334</c:v>
                      </c:pt>
                      <c:pt idx="50">
                        <c:v>10340</c:v>
                      </c:pt>
                      <c:pt idx="51">
                        <c:v>10339</c:v>
                      </c:pt>
                      <c:pt idx="52">
                        <c:v>10336</c:v>
                      </c:pt>
                      <c:pt idx="53">
                        <c:v>10343</c:v>
                      </c:pt>
                      <c:pt idx="54">
                        <c:v>10343</c:v>
                      </c:pt>
                      <c:pt idx="55">
                        <c:v>10343</c:v>
                      </c:pt>
                      <c:pt idx="56">
                        <c:v>10343</c:v>
                      </c:pt>
                      <c:pt idx="57">
                        <c:v>10343</c:v>
                      </c:pt>
                      <c:pt idx="58">
                        <c:v>10353</c:v>
                      </c:pt>
                      <c:pt idx="59">
                        <c:v>10353</c:v>
                      </c:pt>
                      <c:pt idx="60">
                        <c:v>10363</c:v>
                      </c:pt>
                      <c:pt idx="61">
                        <c:v>10363</c:v>
                      </c:pt>
                      <c:pt idx="62">
                        <c:v>10364</c:v>
                      </c:pt>
                      <c:pt idx="63">
                        <c:v>10354</c:v>
                      </c:pt>
                      <c:pt idx="64">
                        <c:v>10349</c:v>
                      </c:pt>
                      <c:pt idx="65">
                        <c:v>10347</c:v>
                      </c:pt>
                      <c:pt idx="66">
                        <c:v>10348</c:v>
                      </c:pt>
                      <c:pt idx="67">
                        <c:v>10355</c:v>
                      </c:pt>
                      <c:pt idx="68">
                        <c:v>10355</c:v>
                      </c:pt>
                      <c:pt idx="69">
                        <c:v>10349</c:v>
                      </c:pt>
                      <c:pt idx="70">
                        <c:v>10346</c:v>
                      </c:pt>
                      <c:pt idx="71">
                        <c:v>10343</c:v>
                      </c:pt>
                      <c:pt idx="72">
                        <c:v>10340</c:v>
                      </c:pt>
                      <c:pt idx="73">
                        <c:v>10337</c:v>
                      </c:pt>
                      <c:pt idx="74">
                        <c:v>10336</c:v>
                      </c:pt>
                      <c:pt idx="75">
                        <c:v>10326</c:v>
                      </c:pt>
                      <c:pt idx="76">
                        <c:v>10322</c:v>
                      </c:pt>
                      <c:pt idx="77">
                        <c:v>10321</c:v>
                      </c:pt>
                      <c:pt idx="78">
                        <c:v>10305</c:v>
                      </c:pt>
                      <c:pt idx="79">
                        <c:v>10305</c:v>
                      </c:pt>
                      <c:pt idx="80">
                        <c:v>10297</c:v>
                      </c:pt>
                      <c:pt idx="81">
                        <c:v>10292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EBB2-451E-8A3A-6A89B7466513}"/>
                  </c:ext>
                </c:extLst>
              </c15:ser>
            </c15:filteredLineSeries>
            <c15:filteredLineSeries>
              <c15:ser>
                <c:idx val="7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Data'!$K$1</c15:sqref>
                        </c15:formulaRef>
                      </c:ext>
                    </c:extLst>
                    <c:strCache>
                      <c:ptCount val="1"/>
                      <c:pt idx="0">
                        <c:v>CHANGE_IN_STUDENTS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Data'!$A$2:$A$83</c15:sqref>
                        </c15:formulaRef>
                      </c:ext>
                    </c:extLst>
                    <c:numCache>
                      <c:formatCode>m/d/yyyy</c:formatCode>
                      <c:ptCount val="82"/>
                      <c:pt idx="0">
                        <c:v>45123</c:v>
                      </c:pt>
                      <c:pt idx="1">
                        <c:v>45125</c:v>
                      </c:pt>
                      <c:pt idx="2">
                        <c:v>45126</c:v>
                      </c:pt>
                      <c:pt idx="3">
                        <c:v>45127</c:v>
                      </c:pt>
                      <c:pt idx="4">
                        <c:v>45128</c:v>
                      </c:pt>
                      <c:pt idx="5">
                        <c:v>45131</c:v>
                      </c:pt>
                      <c:pt idx="6">
                        <c:v>45132</c:v>
                      </c:pt>
                      <c:pt idx="7">
                        <c:v>45133</c:v>
                      </c:pt>
                      <c:pt idx="8">
                        <c:v>45134</c:v>
                      </c:pt>
                      <c:pt idx="9">
                        <c:v>45135</c:v>
                      </c:pt>
                      <c:pt idx="10">
                        <c:v>45138</c:v>
                      </c:pt>
                      <c:pt idx="11">
                        <c:v>45139</c:v>
                      </c:pt>
                      <c:pt idx="12">
                        <c:v>45140</c:v>
                      </c:pt>
                      <c:pt idx="13">
                        <c:v>45141</c:v>
                      </c:pt>
                      <c:pt idx="14">
                        <c:v>45142</c:v>
                      </c:pt>
                      <c:pt idx="15">
                        <c:v>45145</c:v>
                      </c:pt>
                      <c:pt idx="16">
                        <c:v>45146</c:v>
                      </c:pt>
                      <c:pt idx="17">
                        <c:v>45147</c:v>
                      </c:pt>
                      <c:pt idx="18">
                        <c:v>45148</c:v>
                      </c:pt>
                      <c:pt idx="19">
                        <c:v>45149</c:v>
                      </c:pt>
                      <c:pt idx="20">
                        <c:v>45152</c:v>
                      </c:pt>
                      <c:pt idx="21">
                        <c:v>45153</c:v>
                      </c:pt>
                      <c:pt idx="22">
                        <c:v>45154</c:v>
                      </c:pt>
                      <c:pt idx="23">
                        <c:v>45155</c:v>
                      </c:pt>
                      <c:pt idx="24">
                        <c:v>45156</c:v>
                      </c:pt>
                      <c:pt idx="25">
                        <c:v>45159</c:v>
                      </c:pt>
                      <c:pt idx="26">
                        <c:v>45160</c:v>
                      </c:pt>
                      <c:pt idx="27">
                        <c:v>45161</c:v>
                      </c:pt>
                      <c:pt idx="28">
                        <c:v>45162</c:v>
                      </c:pt>
                      <c:pt idx="29">
                        <c:v>45163</c:v>
                      </c:pt>
                      <c:pt idx="30">
                        <c:v>45166</c:v>
                      </c:pt>
                      <c:pt idx="31">
                        <c:v>45167</c:v>
                      </c:pt>
                      <c:pt idx="32">
                        <c:v>45168</c:v>
                      </c:pt>
                      <c:pt idx="33">
                        <c:v>45169</c:v>
                      </c:pt>
                      <c:pt idx="34">
                        <c:v>45170</c:v>
                      </c:pt>
                      <c:pt idx="35">
                        <c:v>45174</c:v>
                      </c:pt>
                      <c:pt idx="36">
                        <c:v>45175</c:v>
                      </c:pt>
                      <c:pt idx="37">
                        <c:v>45176</c:v>
                      </c:pt>
                      <c:pt idx="38">
                        <c:v>45177</c:v>
                      </c:pt>
                      <c:pt idx="39">
                        <c:v>45180</c:v>
                      </c:pt>
                      <c:pt idx="40">
                        <c:v>45181</c:v>
                      </c:pt>
                      <c:pt idx="41">
                        <c:v>45182</c:v>
                      </c:pt>
                      <c:pt idx="42">
                        <c:v>45183</c:v>
                      </c:pt>
                      <c:pt idx="43">
                        <c:v>45184</c:v>
                      </c:pt>
                      <c:pt idx="44">
                        <c:v>45187</c:v>
                      </c:pt>
                      <c:pt idx="45">
                        <c:v>45188</c:v>
                      </c:pt>
                      <c:pt idx="46">
                        <c:v>45189</c:v>
                      </c:pt>
                      <c:pt idx="47">
                        <c:v>45190</c:v>
                      </c:pt>
                      <c:pt idx="48">
                        <c:v>45191</c:v>
                      </c:pt>
                      <c:pt idx="49">
                        <c:v>45194</c:v>
                      </c:pt>
                      <c:pt idx="50">
                        <c:v>45195</c:v>
                      </c:pt>
                      <c:pt idx="51">
                        <c:v>45196</c:v>
                      </c:pt>
                      <c:pt idx="52">
                        <c:v>45197</c:v>
                      </c:pt>
                      <c:pt idx="53">
                        <c:v>45198</c:v>
                      </c:pt>
                      <c:pt idx="54">
                        <c:v>45201</c:v>
                      </c:pt>
                      <c:pt idx="55">
                        <c:v>45202</c:v>
                      </c:pt>
                      <c:pt idx="56">
                        <c:v>45203</c:v>
                      </c:pt>
                      <c:pt idx="57">
                        <c:v>45204</c:v>
                      </c:pt>
                      <c:pt idx="58">
                        <c:v>45205</c:v>
                      </c:pt>
                      <c:pt idx="59">
                        <c:v>45208</c:v>
                      </c:pt>
                      <c:pt idx="60">
                        <c:v>45209</c:v>
                      </c:pt>
                      <c:pt idx="61">
                        <c:v>45210</c:v>
                      </c:pt>
                      <c:pt idx="62">
                        <c:v>45211</c:v>
                      </c:pt>
                      <c:pt idx="63">
                        <c:v>45212</c:v>
                      </c:pt>
                      <c:pt idx="64">
                        <c:v>45215</c:v>
                      </c:pt>
                      <c:pt idx="65">
                        <c:v>45216</c:v>
                      </c:pt>
                      <c:pt idx="66">
                        <c:v>45217</c:v>
                      </c:pt>
                      <c:pt idx="67">
                        <c:v>45218</c:v>
                      </c:pt>
                      <c:pt idx="68">
                        <c:v>45219</c:v>
                      </c:pt>
                      <c:pt idx="69">
                        <c:v>45222</c:v>
                      </c:pt>
                      <c:pt idx="70">
                        <c:v>45223</c:v>
                      </c:pt>
                      <c:pt idx="71">
                        <c:v>45224</c:v>
                      </c:pt>
                      <c:pt idx="72">
                        <c:v>45225</c:v>
                      </c:pt>
                      <c:pt idx="73">
                        <c:v>45226</c:v>
                      </c:pt>
                      <c:pt idx="74">
                        <c:v>45229</c:v>
                      </c:pt>
                      <c:pt idx="75">
                        <c:v>45230</c:v>
                      </c:pt>
                      <c:pt idx="76">
                        <c:v>45231</c:v>
                      </c:pt>
                      <c:pt idx="77">
                        <c:v>45232</c:v>
                      </c:pt>
                      <c:pt idx="78">
                        <c:v>45233</c:v>
                      </c:pt>
                      <c:pt idx="79">
                        <c:v>45236</c:v>
                      </c:pt>
                      <c:pt idx="80">
                        <c:v>45237</c:v>
                      </c:pt>
                      <c:pt idx="81">
                        <c:v>45238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Data'!$K$2:$K$83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82"/>
                      <c:pt idx="0">
                        <c:v>7494</c:v>
                      </c:pt>
                      <c:pt idx="1">
                        <c:v>415</c:v>
                      </c:pt>
                      <c:pt idx="2">
                        <c:v>34</c:v>
                      </c:pt>
                      <c:pt idx="3">
                        <c:v>33</c:v>
                      </c:pt>
                      <c:pt idx="4">
                        <c:v>47</c:v>
                      </c:pt>
                      <c:pt idx="5">
                        <c:v>51</c:v>
                      </c:pt>
                      <c:pt idx="6">
                        <c:v>34</c:v>
                      </c:pt>
                      <c:pt idx="7">
                        <c:v>44</c:v>
                      </c:pt>
                      <c:pt idx="8">
                        <c:v>38</c:v>
                      </c:pt>
                      <c:pt idx="9">
                        <c:v>61</c:v>
                      </c:pt>
                      <c:pt idx="10">
                        <c:v>55</c:v>
                      </c:pt>
                      <c:pt idx="11">
                        <c:v>56</c:v>
                      </c:pt>
                      <c:pt idx="12">
                        <c:v>92</c:v>
                      </c:pt>
                      <c:pt idx="13">
                        <c:v>64</c:v>
                      </c:pt>
                      <c:pt idx="14">
                        <c:v>54</c:v>
                      </c:pt>
                      <c:pt idx="15">
                        <c:v>95</c:v>
                      </c:pt>
                      <c:pt idx="16">
                        <c:v>134</c:v>
                      </c:pt>
                      <c:pt idx="17">
                        <c:v>124</c:v>
                      </c:pt>
                      <c:pt idx="18">
                        <c:v>91</c:v>
                      </c:pt>
                      <c:pt idx="19">
                        <c:v>71</c:v>
                      </c:pt>
                      <c:pt idx="20">
                        <c:v>149</c:v>
                      </c:pt>
                      <c:pt idx="21">
                        <c:v>70</c:v>
                      </c:pt>
                      <c:pt idx="22">
                        <c:v>141</c:v>
                      </c:pt>
                      <c:pt idx="23">
                        <c:v>67</c:v>
                      </c:pt>
                      <c:pt idx="24">
                        <c:v>73</c:v>
                      </c:pt>
                      <c:pt idx="25">
                        <c:v>127</c:v>
                      </c:pt>
                      <c:pt idx="26">
                        <c:v>56</c:v>
                      </c:pt>
                      <c:pt idx="27">
                        <c:v>58</c:v>
                      </c:pt>
                      <c:pt idx="28">
                        <c:v>119</c:v>
                      </c:pt>
                      <c:pt idx="29">
                        <c:v>72</c:v>
                      </c:pt>
                      <c:pt idx="30">
                        <c:v>122</c:v>
                      </c:pt>
                      <c:pt idx="31">
                        <c:v>56</c:v>
                      </c:pt>
                      <c:pt idx="32">
                        <c:v>20</c:v>
                      </c:pt>
                      <c:pt idx="33">
                        <c:v>21</c:v>
                      </c:pt>
                      <c:pt idx="34">
                        <c:v>15</c:v>
                      </c:pt>
                      <c:pt idx="35">
                        <c:v>6</c:v>
                      </c:pt>
                      <c:pt idx="36">
                        <c:v>-1</c:v>
                      </c:pt>
                      <c:pt idx="37">
                        <c:v>10</c:v>
                      </c:pt>
                      <c:pt idx="38">
                        <c:v>27</c:v>
                      </c:pt>
                      <c:pt idx="39">
                        <c:v>37</c:v>
                      </c:pt>
                      <c:pt idx="40">
                        <c:v>23</c:v>
                      </c:pt>
                      <c:pt idx="41">
                        <c:v>9</c:v>
                      </c:pt>
                      <c:pt idx="42">
                        <c:v>32</c:v>
                      </c:pt>
                      <c:pt idx="43">
                        <c:v>3</c:v>
                      </c:pt>
                      <c:pt idx="44">
                        <c:v>42</c:v>
                      </c:pt>
                      <c:pt idx="45">
                        <c:v>-293</c:v>
                      </c:pt>
                      <c:pt idx="46">
                        <c:v>109</c:v>
                      </c:pt>
                      <c:pt idx="47">
                        <c:v>52</c:v>
                      </c:pt>
                      <c:pt idx="48">
                        <c:v>34</c:v>
                      </c:pt>
                      <c:pt idx="49">
                        <c:v>-9</c:v>
                      </c:pt>
                      <c:pt idx="50">
                        <c:v>6</c:v>
                      </c:pt>
                      <c:pt idx="51">
                        <c:v>-1</c:v>
                      </c:pt>
                      <c:pt idx="52">
                        <c:v>-3</c:v>
                      </c:pt>
                      <c:pt idx="53">
                        <c:v>7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10</c:v>
                      </c:pt>
                      <c:pt idx="59">
                        <c:v>0</c:v>
                      </c:pt>
                      <c:pt idx="60">
                        <c:v>10</c:v>
                      </c:pt>
                      <c:pt idx="61">
                        <c:v>0</c:v>
                      </c:pt>
                      <c:pt idx="62">
                        <c:v>1</c:v>
                      </c:pt>
                      <c:pt idx="63">
                        <c:v>-10</c:v>
                      </c:pt>
                      <c:pt idx="64">
                        <c:v>-5</c:v>
                      </c:pt>
                      <c:pt idx="65">
                        <c:v>-2</c:v>
                      </c:pt>
                      <c:pt idx="66">
                        <c:v>1</c:v>
                      </c:pt>
                      <c:pt idx="67">
                        <c:v>7</c:v>
                      </c:pt>
                      <c:pt idx="68">
                        <c:v>0</c:v>
                      </c:pt>
                      <c:pt idx="69">
                        <c:v>-6</c:v>
                      </c:pt>
                      <c:pt idx="70">
                        <c:v>-3</c:v>
                      </c:pt>
                      <c:pt idx="71">
                        <c:v>-3</c:v>
                      </c:pt>
                      <c:pt idx="72">
                        <c:v>-3</c:v>
                      </c:pt>
                      <c:pt idx="73">
                        <c:v>-3</c:v>
                      </c:pt>
                      <c:pt idx="74">
                        <c:v>-1</c:v>
                      </c:pt>
                      <c:pt idx="75">
                        <c:v>-10</c:v>
                      </c:pt>
                      <c:pt idx="76">
                        <c:v>-4</c:v>
                      </c:pt>
                      <c:pt idx="77">
                        <c:v>-1</c:v>
                      </c:pt>
                      <c:pt idx="78">
                        <c:v>-16</c:v>
                      </c:pt>
                      <c:pt idx="79">
                        <c:v>0</c:v>
                      </c:pt>
                      <c:pt idx="80">
                        <c:v>-8</c:v>
                      </c:pt>
                      <c:pt idx="81">
                        <c:v>-5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EBB2-451E-8A3A-6A89B7466513}"/>
                  </c:ext>
                </c:extLst>
              </c15:ser>
            </c15:filteredLineSeries>
            <c15:filteredLineSeries>
              <c15:ser>
                <c:idx val="11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Data'!$P$1</c15:sqref>
                        </c15:formulaRef>
                      </c:ext>
                    </c:extLst>
                    <c:strCache>
                      <c:ptCount val="1"/>
                      <c:pt idx="0">
                        <c:v>NOT_FINALIZED_TUITION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Data'!$A$2:$A$83</c15:sqref>
                        </c15:formulaRef>
                      </c:ext>
                    </c:extLst>
                    <c:numCache>
                      <c:formatCode>m/d/yyyy</c:formatCode>
                      <c:ptCount val="82"/>
                      <c:pt idx="0">
                        <c:v>45123</c:v>
                      </c:pt>
                      <c:pt idx="1">
                        <c:v>45125</c:v>
                      </c:pt>
                      <c:pt idx="2">
                        <c:v>45126</c:v>
                      </c:pt>
                      <c:pt idx="3">
                        <c:v>45127</c:v>
                      </c:pt>
                      <c:pt idx="4">
                        <c:v>45128</c:v>
                      </c:pt>
                      <c:pt idx="5">
                        <c:v>45131</c:v>
                      </c:pt>
                      <c:pt idx="6">
                        <c:v>45132</c:v>
                      </c:pt>
                      <c:pt idx="7">
                        <c:v>45133</c:v>
                      </c:pt>
                      <c:pt idx="8">
                        <c:v>45134</c:v>
                      </c:pt>
                      <c:pt idx="9">
                        <c:v>45135</c:v>
                      </c:pt>
                      <c:pt idx="10">
                        <c:v>45138</c:v>
                      </c:pt>
                      <c:pt idx="11">
                        <c:v>45139</c:v>
                      </c:pt>
                      <c:pt idx="12">
                        <c:v>45140</c:v>
                      </c:pt>
                      <c:pt idx="13">
                        <c:v>45141</c:v>
                      </c:pt>
                      <c:pt idx="14">
                        <c:v>45142</c:v>
                      </c:pt>
                      <c:pt idx="15">
                        <c:v>45145</c:v>
                      </c:pt>
                      <c:pt idx="16">
                        <c:v>45146</c:v>
                      </c:pt>
                      <c:pt idx="17">
                        <c:v>45147</c:v>
                      </c:pt>
                      <c:pt idx="18">
                        <c:v>45148</c:v>
                      </c:pt>
                      <c:pt idx="19">
                        <c:v>45149</c:v>
                      </c:pt>
                      <c:pt idx="20">
                        <c:v>45152</c:v>
                      </c:pt>
                      <c:pt idx="21">
                        <c:v>45153</c:v>
                      </c:pt>
                      <c:pt idx="22">
                        <c:v>45154</c:v>
                      </c:pt>
                      <c:pt idx="23">
                        <c:v>45155</c:v>
                      </c:pt>
                      <c:pt idx="24">
                        <c:v>45156</c:v>
                      </c:pt>
                      <c:pt idx="25">
                        <c:v>45159</c:v>
                      </c:pt>
                      <c:pt idx="26">
                        <c:v>45160</c:v>
                      </c:pt>
                      <c:pt idx="27">
                        <c:v>45161</c:v>
                      </c:pt>
                      <c:pt idx="28">
                        <c:v>45162</c:v>
                      </c:pt>
                      <c:pt idx="29">
                        <c:v>45163</c:v>
                      </c:pt>
                      <c:pt idx="30">
                        <c:v>45166</c:v>
                      </c:pt>
                      <c:pt idx="31">
                        <c:v>45167</c:v>
                      </c:pt>
                      <c:pt idx="32">
                        <c:v>45168</c:v>
                      </c:pt>
                      <c:pt idx="33">
                        <c:v>45169</c:v>
                      </c:pt>
                      <c:pt idx="34">
                        <c:v>45170</c:v>
                      </c:pt>
                      <c:pt idx="35">
                        <c:v>45174</c:v>
                      </c:pt>
                      <c:pt idx="36">
                        <c:v>45175</c:v>
                      </c:pt>
                      <c:pt idx="37">
                        <c:v>45176</c:v>
                      </c:pt>
                      <c:pt idx="38">
                        <c:v>45177</c:v>
                      </c:pt>
                      <c:pt idx="39">
                        <c:v>45180</c:v>
                      </c:pt>
                      <c:pt idx="40">
                        <c:v>45181</c:v>
                      </c:pt>
                      <c:pt idx="41">
                        <c:v>45182</c:v>
                      </c:pt>
                      <c:pt idx="42">
                        <c:v>45183</c:v>
                      </c:pt>
                      <c:pt idx="43">
                        <c:v>45184</c:v>
                      </c:pt>
                      <c:pt idx="44">
                        <c:v>45187</c:v>
                      </c:pt>
                      <c:pt idx="45">
                        <c:v>45188</c:v>
                      </c:pt>
                      <c:pt idx="46">
                        <c:v>45189</c:v>
                      </c:pt>
                      <c:pt idx="47">
                        <c:v>45190</c:v>
                      </c:pt>
                      <c:pt idx="48">
                        <c:v>45191</c:v>
                      </c:pt>
                      <c:pt idx="49">
                        <c:v>45194</c:v>
                      </c:pt>
                      <c:pt idx="50">
                        <c:v>45195</c:v>
                      </c:pt>
                      <c:pt idx="51">
                        <c:v>45196</c:v>
                      </c:pt>
                      <c:pt idx="52">
                        <c:v>45197</c:v>
                      </c:pt>
                      <c:pt idx="53">
                        <c:v>45198</c:v>
                      </c:pt>
                      <c:pt idx="54">
                        <c:v>45201</c:v>
                      </c:pt>
                      <c:pt idx="55">
                        <c:v>45202</c:v>
                      </c:pt>
                      <c:pt idx="56">
                        <c:v>45203</c:v>
                      </c:pt>
                      <c:pt idx="57">
                        <c:v>45204</c:v>
                      </c:pt>
                      <c:pt idx="58">
                        <c:v>45205</c:v>
                      </c:pt>
                      <c:pt idx="59">
                        <c:v>45208</c:v>
                      </c:pt>
                      <c:pt idx="60">
                        <c:v>45209</c:v>
                      </c:pt>
                      <c:pt idx="61">
                        <c:v>45210</c:v>
                      </c:pt>
                      <c:pt idx="62">
                        <c:v>45211</c:v>
                      </c:pt>
                      <c:pt idx="63">
                        <c:v>45212</c:v>
                      </c:pt>
                      <c:pt idx="64">
                        <c:v>45215</c:v>
                      </c:pt>
                      <c:pt idx="65">
                        <c:v>45216</c:v>
                      </c:pt>
                      <c:pt idx="66">
                        <c:v>45217</c:v>
                      </c:pt>
                      <c:pt idx="67">
                        <c:v>45218</c:v>
                      </c:pt>
                      <c:pt idx="68">
                        <c:v>45219</c:v>
                      </c:pt>
                      <c:pt idx="69">
                        <c:v>45222</c:v>
                      </c:pt>
                      <c:pt idx="70">
                        <c:v>45223</c:v>
                      </c:pt>
                      <c:pt idx="71">
                        <c:v>45224</c:v>
                      </c:pt>
                      <c:pt idx="72">
                        <c:v>45225</c:v>
                      </c:pt>
                      <c:pt idx="73">
                        <c:v>45226</c:v>
                      </c:pt>
                      <c:pt idx="74">
                        <c:v>45229</c:v>
                      </c:pt>
                      <c:pt idx="75">
                        <c:v>45230</c:v>
                      </c:pt>
                      <c:pt idx="76">
                        <c:v>45231</c:v>
                      </c:pt>
                      <c:pt idx="77">
                        <c:v>45232</c:v>
                      </c:pt>
                      <c:pt idx="78">
                        <c:v>45233</c:v>
                      </c:pt>
                      <c:pt idx="79">
                        <c:v>45236</c:v>
                      </c:pt>
                      <c:pt idx="80">
                        <c:v>45237</c:v>
                      </c:pt>
                      <c:pt idx="81">
                        <c:v>45238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Data'!$P$2:$P$83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82"/>
                      <c:pt idx="0">
                        <c:v>38150967.039999999</c:v>
                      </c:pt>
                      <c:pt idx="1">
                        <c:v>38545683.219999999</c:v>
                      </c:pt>
                      <c:pt idx="2">
                        <c:v>38728520.719999999</c:v>
                      </c:pt>
                      <c:pt idx="3">
                        <c:v>39446676.579999998</c:v>
                      </c:pt>
                      <c:pt idx="4">
                        <c:v>39388067</c:v>
                      </c:pt>
                      <c:pt idx="5">
                        <c:v>39297434.890000001</c:v>
                      </c:pt>
                      <c:pt idx="6">
                        <c:v>39071356.439999998</c:v>
                      </c:pt>
                      <c:pt idx="7">
                        <c:v>39140428.799999997</c:v>
                      </c:pt>
                      <c:pt idx="8">
                        <c:v>39052641.549999997</c:v>
                      </c:pt>
                      <c:pt idx="9">
                        <c:v>39123278.579999998</c:v>
                      </c:pt>
                      <c:pt idx="10">
                        <c:v>38974650.229999997</c:v>
                      </c:pt>
                      <c:pt idx="11">
                        <c:v>38672641.390000001</c:v>
                      </c:pt>
                      <c:pt idx="12">
                        <c:v>38813759.840000004</c:v>
                      </c:pt>
                      <c:pt idx="13">
                        <c:v>38231814.25</c:v>
                      </c:pt>
                      <c:pt idx="14">
                        <c:v>38052341.57</c:v>
                      </c:pt>
                      <c:pt idx="15">
                        <c:v>37043067.909999996</c:v>
                      </c:pt>
                      <c:pt idx="16">
                        <c:v>36642626.109999999</c:v>
                      </c:pt>
                      <c:pt idx="17">
                        <c:v>35888214.670000002</c:v>
                      </c:pt>
                      <c:pt idx="18">
                        <c:v>35438366.369999997</c:v>
                      </c:pt>
                      <c:pt idx="19">
                        <c:v>35426937.009999998</c:v>
                      </c:pt>
                      <c:pt idx="20">
                        <c:v>34305150.020000003</c:v>
                      </c:pt>
                      <c:pt idx="21">
                        <c:v>33381503.899999999</c:v>
                      </c:pt>
                      <c:pt idx="22">
                        <c:v>31909967.690000001</c:v>
                      </c:pt>
                      <c:pt idx="23">
                        <c:v>30855499.960000001</c:v>
                      </c:pt>
                      <c:pt idx="24">
                        <c:v>29677659.140000001</c:v>
                      </c:pt>
                      <c:pt idx="25">
                        <c:v>27510329</c:v>
                      </c:pt>
                      <c:pt idx="26">
                        <c:v>25972961.34</c:v>
                      </c:pt>
                      <c:pt idx="27">
                        <c:v>24124526.670000002</c:v>
                      </c:pt>
                      <c:pt idx="28">
                        <c:v>22633021.93</c:v>
                      </c:pt>
                      <c:pt idx="29">
                        <c:v>20732929.300000001</c:v>
                      </c:pt>
                      <c:pt idx="30">
                        <c:v>15004207.23</c:v>
                      </c:pt>
                      <c:pt idx="31">
                        <c:v>11389976.140000001</c:v>
                      </c:pt>
                      <c:pt idx="32">
                        <c:v>10459859.029999999</c:v>
                      </c:pt>
                      <c:pt idx="33">
                        <c:v>9816458.0899999999</c:v>
                      </c:pt>
                      <c:pt idx="34">
                        <c:v>9410075.8300000001</c:v>
                      </c:pt>
                      <c:pt idx="35">
                        <c:v>8525675.7699999996</c:v>
                      </c:pt>
                      <c:pt idx="36">
                        <c:v>8063715.4000000004</c:v>
                      </c:pt>
                      <c:pt idx="37">
                        <c:v>7770544.8499999996</c:v>
                      </c:pt>
                      <c:pt idx="38">
                        <c:v>7502584.4400000004</c:v>
                      </c:pt>
                      <c:pt idx="39">
                        <c:v>7069162.8499999996</c:v>
                      </c:pt>
                      <c:pt idx="40">
                        <c:v>6424431.0099999998</c:v>
                      </c:pt>
                      <c:pt idx="41">
                        <c:v>5947127.8799999999</c:v>
                      </c:pt>
                      <c:pt idx="42">
                        <c:v>3221649.43</c:v>
                      </c:pt>
                      <c:pt idx="43">
                        <c:v>3031303.59</c:v>
                      </c:pt>
                      <c:pt idx="44">
                        <c:v>2303168.29</c:v>
                      </c:pt>
                      <c:pt idx="45">
                        <c:v>0</c:v>
                      </c:pt>
                      <c:pt idx="46">
                        <c:v>0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0</c:v>
                      </c:pt>
                      <c:pt idx="51">
                        <c:v>0</c:v>
                      </c:pt>
                      <c:pt idx="52">
                        <c:v>0</c:v>
                      </c:pt>
                      <c:pt idx="53">
                        <c:v>0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0</c:v>
                      </c:pt>
                      <c:pt idx="59">
                        <c:v>0</c:v>
                      </c:pt>
                      <c:pt idx="60">
                        <c:v>0</c:v>
                      </c:pt>
                      <c:pt idx="61">
                        <c:v>0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0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0</c:v>
                      </c:pt>
                      <c:pt idx="70">
                        <c:v>0</c:v>
                      </c:pt>
                      <c:pt idx="71">
                        <c:v>0</c:v>
                      </c:pt>
                      <c:pt idx="72">
                        <c:v>0</c:v>
                      </c:pt>
                      <c:pt idx="73">
                        <c:v>0</c:v>
                      </c:pt>
                      <c:pt idx="74">
                        <c:v>0</c:v>
                      </c:pt>
                      <c:pt idx="75">
                        <c:v>0</c:v>
                      </c:pt>
                      <c:pt idx="76">
                        <c:v>0</c:v>
                      </c:pt>
                      <c:pt idx="77">
                        <c:v>0</c:v>
                      </c:pt>
                      <c:pt idx="78">
                        <c:v>0</c:v>
                      </c:pt>
                      <c:pt idx="79">
                        <c:v>0</c:v>
                      </c:pt>
                      <c:pt idx="80">
                        <c:v>0</c:v>
                      </c:pt>
                      <c:pt idx="81">
                        <c:v>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EBB2-451E-8A3A-6A89B7466513}"/>
                  </c:ext>
                </c:extLst>
              </c15:ser>
            </c15:filteredLineSeries>
            <c15:filteredLineSeries>
              <c15:ser>
                <c:idx val="12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Data'!$Q$1</c15:sqref>
                        </c15:formulaRef>
                      </c:ext>
                    </c:extLst>
                    <c:strCache>
                      <c:ptCount val="1"/>
                      <c:pt idx="0">
                        <c:v>FINALIZED_TUITION</c:v>
                      </c:pt>
                    </c:strCache>
                  </c:strRef>
                </c:tx>
                <c:spPr>
                  <a:ln w="28575" cap="rnd">
                    <a:solidFill>
                      <a:srgbClr val="0070C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Data'!$A$2:$A$83</c15:sqref>
                        </c15:formulaRef>
                      </c:ext>
                    </c:extLst>
                    <c:numCache>
                      <c:formatCode>m/d/yyyy</c:formatCode>
                      <c:ptCount val="82"/>
                      <c:pt idx="0">
                        <c:v>45123</c:v>
                      </c:pt>
                      <c:pt idx="1">
                        <c:v>45125</c:v>
                      </c:pt>
                      <c:pt idx="2">
                        <c:v>45126</c:v>
                      </c:pt>
                      <c:pt idx="3">
                        <c:v>45127</c:v>
                      </c:pt>
                      <c:pt idx="4">
                        <c:v>45128</c:v>
                      </c:pt>
                      <c:pt idx="5">
                        <c:v>45131</c:v>
                      </c:pt>
                      <c:pt idx="6">
                        <c:v>45132</c:v>
                      </c:pt>
                      <c:pt idx="7">
                        <c:v>45133</c:v>
                      </c:pt>
                      <c:pt idx="8">
                        <c:v>45134</c:v>
                      </c:pt>
                      <c:pt idx="9">
                        <c:v>45135</c:v>
                      </c:pt>
                      <c:pt idx="10">
                        <c:v>45138</c:v>
                      </c:pt>
                      <c:pt idx="11">
                        <c:v>45139</c:v>
                      </c:pt>
                      <c:pt idx="12">
                        <c:v>45140</c:v>
                      </c:pt>
                      <c:pt idx="13">
                        <c:v>45141</c:v>
                      </c:pt>
                      <c:pt idx="14">
                        <c:v>45142</c:v>
                      </c:pt>
                      <c:pt idx="15">
                        <c:v>45145</c:v>
                      </c:pt>
                      <c:pt idx="16">
                        <c:v>45146</c:v>
                      </c:pt>
                      <c:pt idx="17">
                        <c:v>45147</c:v>
                      </c:pt>
                      <c:pt idx="18">
                        <c:v>45148</c:v>
                      </c:pt>
                      <c:pt idx="19">
                        <c:v>45149</c:v>
                      </c:pt>
                      <c:pt idx="20">
                        <c:v>45152</c:v>
                      </c:pt>
                      <c:pt idx="21">
                        <c:v>45153</c:v>
                      </c:pt>
                      <c:pt idx="22">
                        <c:v>45154</c:v>
                      </c:pt>
                      <c:pt idx="23">
                        <c:v>45155</c:v>
                      </c:pt>
                      <c:pt idx="24">
                        <c:v>45156</c:v>
                      </c:pt>
                      <c:pt idx="25">
                        <c:v>45159</c:v>
                      </c:pt>
                      <c:pt idx="26">
                        <c:v>45160</c:v>
                      </c:pt>
                      <c:pt idx="27">
                        <c:v>45161</c:v>
                      </c:pt>
                      <c:pt idx="28">
                        <c:v>45162</c:v>
                      </c:pt>
                      <c:pt idx="29">
                        <c:v>45163</c:v>
                      </c:pt>
                      <c:pt idx="30">
                        <c:v>45166</c:v>
                      </c:pt>
                      <c:pt idx="31">
                        <c:v>45167</c:v>
                      </c:pt>
                      <c:pt idx="32">
                        <c:v>45168</c:v>
                      </c:pt>
                      <c:pt idx="33">
                        <c:v>45169</c:v>
                      </c:pt>
                      <c:pt idx="34">
                        <c:v>45170</c:v>
                      </c:pt>
                      <c:pt idx="35">
                        <c:v>45174</c:v>
                      </c:pt>
                      <c:pt idx="36">
                        <c:v>45175</c:v>
                      </c:pt>
                      <c:pt idx="37">
                        <c:v>45176</c:v>
                      </c:pt>
                      <c:pt idx="38">
                        <c:v>45177</c:v>
                      </c:pt>
                      <c:pt idx="39">
                        <c:v>45180</c:v>
                      </c:pt>
                      <c:pt idx="40">
                        <c:v>45181</c:v>
                      </c:pt>
                      <c:pt idx="41">
                        <c:v>45182</c:v>
                      </c:pt>
                      <c:pt idx="42">
                        <c:v>45183</c:v>
                      </c:pt>
                      <c:pt idx="43">
                        <c:v>45184</c:v>
                      </c:pt>
                      <c:pt idx="44">
                        <c:v>45187</c:v>
                      </c:pt>
                      <c:pt idx="45">
                        <c:v>45188</c:v>
                      </c:pt>
                      <c:pt idx="46">
                        <c:v>45189</c:v>
                      </c:pt>
                      <c:pt idx="47">
                        <c:v>45190</c:v>
                      </c:pt>
                      <c:pt idx="48">
                        <c:v>45191</c:v>
                      </c:pt>
                      <c:pt idx="49">
                        <c:v>45194</c:v>
                      </c:pt>
                      <c:pt idx="50">
                        <c:v>45195</c:v>
                      </c:pt>
                      <c:pt idx="51">
                        <c:v>45196</c:v>
                      </c:pt>
                      <c:pt idx="52">
                        <c:v>45197</c:v>
                      </c:pt>
                      <c:pt idx="53">
                        <c:v>45198</c:v>
                      </c:pt>
                      <c:pt idx="54">
                        <c:v>45201</c:v>
                      </c:pt>
                      <c:pt idx="55">
                        <c:v>45202</c:v>
                      </c:pt>
                      <c:pt idx="56">
                        <c:v>45203</c:v>
                      </c:pt>
                      <c:pt idx="57">
                        <c:v>45204</c:v>
                      </c:pt>
                      <c:pt idx="58">
                        <c:v>45205</c:v>
                      </c:pt>
                      <c:pt idx="59">
                        <c:v>45208</c:v>
                      </c:pt>
                      <c:pt idx="60">
                        <c:v>45209</c:v>
                      </c:pt>
                      <c:pt idx="61">
                        <c:v>45210</c:v>
                      </c:pt>
                      <c:pt idx="62">
                        <c:v>45211</c:v>
                      </c:pt>
                      <c:pt idx="63">
                        <c:v>45212</c:v>
                      </c:pt>
                      <c:pt idx="64">
                        <c:v>45215</c:v>
                      </c:pt>
                      <c:pt idx="65">
                        <c:v>45216</c:v>
                      </c:pt>
                      <c:pt idx="66">
                        <c:v>45217</c:v>
                      </c:pt>
                      <c:pt idx="67">
                        <c:v>45218</c:v>
                      </c:pt>
                      <c:pt idx="68">
                        <c:v>45219</c:v>
                      </c:pt>
                      <c:pt idx="69">
                        <c:v>45222</c:v>
                      </c:pt>
                      <c:pt idx="70">
                        <c:v>45223</c:v>
                      </c:pt>
                      <c:pt idx="71">
                        <c:v>45224</c:v>
                      </c:pt>
                      <c:pt idx="72">
                        <c:v>45225</c:v>
                      </c:pt>
                      <c:pt idx="73">
                        <c:v>45226</c:v>
                      </c:pt>
                      <c:pt idx="74">
                        <c:v>45229</c:v>
                      </c:pt>
                      <c:pt idx="75">
                        <c:v>45230</c:v>
                      </c:pt>
                      <c:pt idx="76">
                        <c:v>45231</c:v>
                      </c:pt>
                      <c:pt idx="77">
                        <c:v>45232</c:v>
                      </c:pt>
                      <c:pt idx="78">
                        <c:v>45233</c:v>
                      </c:pt>
                      <c:pt idx="79">
                        <c:v>45236</c:v>
                      </c:pt>
                      <c:pt idx="80">
                        <c:v>45237</c:v>
                      </c:pt>
                      <c:pt idx="81">
                        <c:v>45238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Data'!$Q$2:$Q$83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82"/>
                      <c:pt idx="0">
                        <c:v>0</c:v>
                      </c:pt>
                      <c:pt idx="1">
                        <c:v>24301.200000000001</c:v>
                      </c:pt>
                      <c:pt idx="2">
                        <c:v>648429.35</c:v>
                      </c:pt>
                      <c:pt idx="3">
                        <c:v>810329.45</c:v>
                      </c:pt>
                      <c:pt idx="4">
                        <c:v>968532</c:v>
                      </c:pt>
                      <c:pt idx="5">
                        <c:v>1310281.95</c:v>
                      </c:pt>
                      <c:pt idx="6">
                        <c:v>1577742.26</c:v>
                      </c:pt>
                      <c:pt idx="7">
                        <c:v>1785284.31</c:v>
                      </c:pt>
                      <c:pt idx="8">
                        <c:v>1958345.6099999999</c:v>
                      </c:pt>
                      <c:pt idx="9">
                        <c:v>2225907.21</c:v>
                      </c:pt>
                      <c:pt idx="10">
                        <c:v>2637125.8099999996</c:v>
                      </c:pt>
                      <c:pt idx="11">
                        <c:v>3187746.34</c:v>
                      </c:pt>
                      <c:pt idx="12">
                        <c:v>3409844.6399999997</c:v>
                      </c:pt>
                      <c:pt idx="13">
                        <c:v>3759973.8499999996</c:v>
                      </c:pt>
                      <c:pt idx="14">
                        <c:v>4242734.83</c:v>
                      </c:pt>
                      <c:pt idx="15">
                        <c:v>5514600.6200000001</c:v>
                      </c:pt>
                      <c:pt idx="16">
                        <c:v>6039221.1800000006</c:v>
                      </c:pt>
                      <c:pt idx="17">
                        <c:v>6984010.75</c:v>
                      </c:pt>
                      <c:pt idx="18">
                        <c:v>7614025.0999999996</c:v>
                      </c:pt>
                      <c:pt idx="19">
                        <c:v>8277154.71</c:v>
                      </c:pt>
                      <c:pt idx="20">
                        <c:v>9543961.5100000016</c:v>
                      </c:pt>
                      <c:pt idx="21">
                        <c:v>10422870.33</c:v>
                      </c:pt>
                      <c:pt idx="22">
                        <c:v>11985546.82</c:v>
                      </c:pt>
                      <c:pt idx="23">
                        <c:v>13042446.85</c:v>
                      </c:pt>
                      <c:pt idx="24">
                        <c:v>14408259.35</c:v>
                      </c:pt>
                      <c:pt idx="25">
                        <c:v>16795114.580000002</c:v>
                      </c:pt>
                      <c:pt idx="26">
                        <c:v>18270234.359999999</c:v>
                      </c:pt>
                      <c:pt idx="27">
                        <c:v>20228814.900000002</c:v>
                      </c:pt>
                      <c:pt idx="28">
                        <c:v>21903226.699999999</c:v>
                      </c:pt>
                      <c:pt idx="29">
                        <c:v>23906430.170000002</c:v>
                      </c:pt>
                      <c:pt idx="30">
                        <c:v>29795408.970000003</c:v>
                      </c:pt>
                      <c:pt idx="31">
                        <c:v>33446570.919999998</c:v>
                      </c:pt>
                      <c:pt idx="32">
                        <c:v>34287247.059999995</c:v>
                      </c:pt>
                      <c:pt idx="33">
                        <c:v>34956205.729999997</c:v>
                      </c:pt>
                      <c:pt idx="34">
                        <c:v>35402239.789999999</c:v>
                      </c:pt>
                      <c:pt idx="35">
                        <c:v>36167049.199999996</c:v>
                      </c:pt>
                      <c:pt idx="36">
                        <c:v>36483516.230000004</c:v>
                      </c:pt>
                      <c:pt idx="37">
                        <c:v>36871397.280000001</c:v>
                      </c:pt>
                      <c:pt idx="38">
                        <c:v>37111774.729999997</c:v>
                      </c:pt>
                      <c:pt idx="39">
                        <c:v>37427898.649999999</c:v>
                      </c:pt>
                      <c:pt idx="40">
                        <c:v>37955724.060000002</c:v>
                      </c:pt>
                      <c:pt idx="41">
                        <c:v>38241633.840000004</c:v>
                      </c:pt>
                      <c:pt idx="42">
                        <c:v>38524394.82</c:v>
                      </c:pt>
                      <c:pt idx="43">
                        <c:v>38781719.699999996</c:v>
                      </c:pt>
                      <c:pt idx="44">
                        <c:v>39153413.030000001</c:v>
                      </c:pt>
                      <c:pt idx="45">
                        <c:v>42095627.75</c:v>
                      </c:pt>
                      <c:pt idx="46">
                        <c:v>41280280</c:v>
                      </c:pt>
                      <c:pt idx="47">
                        <c:v>41277172</c:v>
                      </c:pt>
                      <c:pt idx="48">
                        <c:v>40984384</c:v>
                      </c:pt>
                      <c:pt idx="49">
                        <c:v>41109502</c:v>
                      </c:pt>
                      <c:pt idx="50">
                        <c:v>41313068</c:v>
                      </c:pt>
                      <c:pt idx="51">
                        <c:v>41449965</c:v>
                      </c:pt>
                      <c:pt idx="52">
                        <c:v>41503608</c:v>
                      </c:pt>
                      <c:pt idx="53">
                        <c:v>41494175</c:v>
                      </c:pt>
                      <c:pt idx="54">
                        <c:v>41568435</c:v>
                      </c:pt>
                      <c:pt idx="55">
                        <c:v>41568435</c:v>
                      </c:pt>
                      <c:pt idx="56">
                        <c:v>41568435</c:v>
                      </c:pt>
                      <c:pt idx="57">
                        <c:v>41568435</c:v>
                      </c:pt>
                      <c:pt idx="58">
                        <c:v>41871944</c:v>
                      </c:pt>
                      <c:pt idx="59">
                        <c:v>41535191</c:v>
                      </c:pt>
                      <c:pt idx="60">
                        <c:v>41897033</c:v>
                      </c:pt>
                      <c:pt idx="61">
                        <c:v>42232641</c:v>
                      </c:pt>
                      <c:pt idx="62">
                        <c:v>42363004</c:v>
                      </c:pt>
                      <c:pt idx="63">
                        <c:v>42131849</c:v>
                      </c:pt>
                      <c:pt idx="64">
                        <c:v>42220164</c:v>
                      </c:pt>
                      <c:pt idx="65">
                        <c:v>42255460.079999998</c:v>
                      </c:pt>
                      <c:pt idx="66">
                        <c:v>42334776.840000004</c:v>
                      </c:pt>
                      <c:pt idx="67">
                        <c:v>42361477.759999998</c:v>
                      </c:pt>
                      <c:pt idx="68">
                        <c:v>42411962.259999998</c:v>
                      </c:pt>
                      <c:pt idx="69">
                        <c:v>42420270.810000002</c:v>
                      </c:pt>
                      <c:pt idx="70">
                        <c:v>42431365.310000002</c:v>
                      </c:pt>
                      <c:pt idx="71">
                        <c:v>42438269.009999998</c:v>
                      </c:pt>
                      <c:pt idx="72">
                        <c:v>42443870.310000002</c:v>
                      </c:pt>
                      <c:pt idx="73">
                        <c:v>42434480.359999999</c:v>
                      </c:pt>
                      <c:pt idx="74">
                        <c:v>42449534.659999996</c:v>
                      </c:pt>
                      <c:pt idx="75">
                        <c:v>42513810.159999996</c:v>
                      </c:pt>
                      <c:pt idx="76">
                        <c:v>42519927</c:v>
                      </c:pt>
                      <c:pt idx="77">
                        <c:v>42578798.060000002</c:v>
                      </c:pt>
                      <c:pt idx="78">
                        <c:v>42615600.859999999</c:v>
                      </c:pt>
                      <c:pt idx="79">
                        <c:v>42659341.859999999</c:v>
                      </c:pt>
                      <c:pt idx="80">
                        <c:v>42662488.859999999</c:v>
                      </c:pt>
                      <c:pt idx="81">
                        <c:v>42721658.259999998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EBB2-451E-8A3A-6A89B7466513}"/>
                  </c:ext>
                </c:extLst>
              </c15:ser>
            </c15:filteredLineSeries>
            <c15:filteredLineSeries>
              <c15:ser>
                <c:idx val="13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Data'!$R$1</c15:sqref>
                        </c15:formulaRef>
                      </c:ext>
                    </c:extLst>
                    <c:strCache>
                      <c:ptCount val="1"/>
                      <c:pt idx="0">
                        <c:v>%_OF_TUITION_FINALIZED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Data'!$A$2:$A$83</c15:sqref>
                        </c15:formulaRef>
                      </c:ext>
                    </c:extLst>
                    <c:numCache>
                      <c:formatCode>m/d/yyyy</c:formatCode>
                      <c:ptCount val="82"/>
                      <c:pt idx="0">
                        <c:v>45123</c:v>
                      </c:pt>
                      <c:pt idx="1">
                        <c:v>45125</c:v>
                      </c:pt>
                      <c:pt idx="2">
                        <c:v>45126</c:v>
                      </c:pt>
                      <c:pt idx="3">
                        <c:v>45127</c:v>
                      </c:pt>
                      <c:pt idx="4">
                        <c:v>45128</c:v>
                      </c:pt>
                      <c:pt idx="5">
                        <c:v>45131</c:v>
                      </c:pt>
                      <c:pt idx="6">
                        <c:v>45132</c:v>
                      </c:pt>
                      <c:pt idx="7">
                        <c:v>45133</c:v>
                      </c:pt>
                      <c:pt idx="8">
                        <c:v>45134</c:v>
                      </c:pt>
                      <c:pt idx="9">
                        <c:v>45135</c:v>
                      </c:pt>
                      <c:pt idx="10">
                        <c:v>45138</c:v>
                      </c:pt>
                      <c:pt idx="11">
                        <c:v>45139</c:v>
                      </c:pt>
                      <c:pt idx="12">
                        <c:v>45140</c:v>
                      </c:pt>
                      <c:pt idx="13">
                        <c:v>45141</c:v>
                      </c:pt>
                      <c:pt idx="14">
                        <c:v>45142</c:v>
                      </c:pt>
                      <c:pt idx="15">
                        <c:v>45145</c:v>
                      </c:pt>
                      <c:pt idx="16">
                        <c:v>45146</c:v>
                      </c:pt>
                      <c:pt idx="17">
                        <c:v>45147</c:v>
                      </c:pt>
                      <c:pt idx="18">
                        <c:v>45148</c:v>
                      </c:pt>
                      <c:pt idx="19">
                        <c:v>45149</c:v>
                      </c:pt>
                      <c:pt idx="20">
                        <c:v>45152</c:v>
                      </c:pt>
                      <c:pt idx="21">
                        <c:v>45153</c:v>
                      </c:pt>
                      <c:pt idx="22">
                        <c:v>45154</c:v>
                      </c:pt>
                      <c:pt idx="23">
                        <c:v>45155</c:v>
                      </c:pt>
                      <c:pt idx="24">
                        <c:v>45156</c:v>
                      </c:pt>
                      <c:pt idx="25">
                        <c:v>45159</c:v>
                      </c:pt>
                      <c:pt idx="26">
                        <c:v>45160</c:v>
                      </c:pt>
                      <c:pt idx="27">
                        <c:v>45161</c:v>
                      </c:pt>
                      <c:pt idx="28">
                        <c:v>45162</c:v>
                      </c:pt>
                      <c:pt idx="29">
                        <c:v>45163</c:v>
                      </c:pt>
                      <c:pt idx="30">
                        <c:v>45166</c:v>
                      </c:pt>
                      <c:pt idx="31">
                        <c:v>45167</c:v>
                      </c:pt>
                      <c:pt idx="32">
                        <c:v>45168</c:v>
                      </c:pt>
                      <c:pt idx="33">
                        <c:v>45169</c:v>
                      </c:pt>
                      <c:pt idx="34">
                        <c:v>45170</c:v>
                      </c:pt>
                      <c:pt idx="35">
                        <c:v>45174</c:v>
                      </c:pt>
                      <c:pt idx="36">
                        <c:v>45175</c:v>
                      </c:pt>
                      <c:pt idx="37">
                        <c:v>45176</c:v>
                      </c:pt>
                      <c:pt idx="38">
                        <c:v>45177</c:v>
                      </c:pt>
                      <c:pt idx="39">
                        <c:v>45180</c:v>
                      </c:pt>
                      <c:pt idx="40">
                        <c:v>45181</c:v>
                      </c:pt>
                      <c:pt idx="41">
                        <c:v>45182</c:v>
                      </c:pt>
                      <c:pt idx="42">
                        <c:v>45183</c:v>
                      </c:pt>
                      <c:pt idx="43">
                        <c:v>45184</c:v>
                      </c:pt>
                      <c:pt idx="44">
                        <c:v>45187</c:v>
                      </c:pt>
                      <c:pt idx="45">
                        <c:v>45188</c:v>
                      </c:pt>
                      <c:pt idx="46">
                        <c:v>45189</c:v>
                      </c:pt>
                      <c:pt idx="47">
                        <c:v>45190</c:v>
                      </c:pt>
                      <c:pt idx="48">
                        <c:v>45191</c:v>
                      </c:pt>
                      <c:pt idx="49">
                        <c:v>45194</c:v>
                      </c:pt>
                      <c:pt idx="50">
                        <c:v>45195</c:v>
                      </c:pt>
                      <c:pt idx="51">
                        <c:v>45196</c:v>
                      </c:pt>
                      <c:pt idx="52">
                        <c:v>45197</c:v>
                      </c:pt>
                      <c:pt idx="53">
                        <c:v>45198</c:v>
                      </c:pt>
                      <c:pt idx="54">
                        <c:v>45201</c:v>
                      </c:pt>
                      <c:pt idx="55">
                        <c:v>45202</c:v>
                      </c:pt>
                      <c:pt idx="56">
                        <c:v>45203</c:v>
                      </c:pt>
                      <c:pt idx="57">
                        <c:v>45204</c:v>
                      </c:pt>
                      <c:pt idx="58">
                        <c:v>45205</c:v>
                      </c:pt>
                      <c:pt idx="59">
                        <c:v>45208</c:v>
                      </c:pt>
                      <c:pt idx="60">
                        <c:v>45209</c:v>
                      </c:pt>
                      <c:pt idx="61">
                        <c:v>45210</c:v>
                      </c:pt>
                      <c:pt idx="62">
                        <c:v>45211</c:v>
                      </c:pt>
                      <c:pt idx="63">
                        <c:v>45212</c:v>
                      </c:pt>
                      <c:pt idx="64">
                        <c:v>45215</c:v>
                      </c:pt>
                      <c:pt idx="65">
                        <c:v>45216</c:v>
                      </c:pt>
                      <c:pt idx="66">
                        <c:v>45217</c:v>
                      </c:pt>
                      <c:pt idx="67">
                        <c:v>45218</c:v>
                      </c:pt>
                      <c:pt idx="68">
                        <c:v>45219</c:v>
                      </c:pt>
                      <c:pt idx="69">
                        <c:v>45222</c:v>
                      </c:pt>
                      <c:pt idx="70">
                        <c:v>45223</c:v>
                      </c:pt>
                      <c:pt idx="71">
                        <c:v>45224</c:v>
                      </c:pt>
                      <c:pt idx="72">
                        <c:v>45225</c:v>
                      </c:pt>
                      <c:pt idx="73">
                        <c:v>45226</c:v>
                      </c:pt>
                      <c:pt idx="74">
                        <c:v>45229</c:v>
                      </c:pt>
                      <c:pt idx="75">
                        <c:v>45230</c:v>
                      </c:pt>
                      <c:pt idx="76">
                        <c:v>45231</c:v>
                      </c:pt>
                      <c:pt idx="77">
                        <c:v>45232</c:v>
                      </c:pt>
                      <c:pt idx="78">
                        <c:v>45233</c:v>
                      </c:pt>
                      <c:pt idx="79">
                        <c:v>45236</c:v>
                      </c:pt>
                      <c:pt idx="80">
                        <c:v>45237</c:v>
                      </c:pt>
                      <c:pt idx="81">
                        <c:v>45238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Data'!$R$2:$R$83</c15:sqref>
                        </c15:formulaRef>
                      </c:ext>
                    </c:extLst>
                    <c:numCache>
                      <c:formatCode>0.0%</c:formatCode>
                      <c:ptCount val="82"/>
                      <c:pt idx="0">
                        <c:v>0</c:v>
                      </c:pt>
                      <c:pt idx="1">
                        <c:v>6.3005470096583465E-4</c:v>
                      </c:pt>
                      <c:pt idx="2">
                        <c:v>1.6467231434818944E-2</c:v>
                      </c:pt>
                      <c:pt idx="3">
                        <c:v>2.0128905000936552E-2</c:v>
                      </c:pt>
                      <c:pt idx="4">
                        <c:v>2.3999346426590604E-2</c:v>
                      </c:pt>
                      <c:pt idx="5">
                        <c:v>3.2266821480328264E-2</c:v>
                      </c:pt>
                      <c:pt idx="6">
                        <c:v>3.8813708309847476E-2</c:v>
                      </c:pt>
                      <c:pt idx="7">
                        <c:v>4.3622558395049062E-2</c:v>
                      </c:pt>
                      <c:pt idx="8">
                        <c:v>4.7751730587701366E-2</c:v>
                      </c:pt>
                      <c:pt idx="9">
                        <c:v>5.383194777533732E-2</c:v>
                      </c:pt>
                      <c:pt idx="10">
                        <c:v>6.3374507434266189E-2</c:v>
                      </c:pt>
                      <c:pt idx="11">
                        <c:v>7.6151858902048439E-2</c:v>
                      </c:pt>
                      <c:pt idx="12">
                        <c:v>8.0756834524042961E-2</c:v>
                      </c:pt>
                      <c:pt idx="13">
                        <c:v>8.9540694029173751E-2</c:v>
                      </c:pt>
                      <c:pt idx="14">
                        <c:v>0.10031273592876168</c:v>
                      </c:pt>
                      <c:pt idx="15">
                        <c:v>0.12957948145379761</c:v>
                      </c:pt>
                      <c:pt idx="16">
                        <c:v>0.14149390346127169</c:v>
                      </c:pt>
                      <c:pt idx="17">
                        <c:v>0.16290292098394177</c:v>
                      </c:pt>
                      <c:pt idx="18">
                        <c:v>0.17685487007860284</c:v>
                      </c:pt>
                      <c:pt idx="19">
                        <c:v>0.18939084154933217</c:v>
                      </c:pt>
                      <c:pt idx="20">
                        <c:v>0.21765461549820372</c:v>
                      </c:pt>
                      <c:pt idx="21">
                        <c:v>0.23794131324131007</c:v>
                      </c:pt>
                      <c:pt idx="22">
                        <c:v>0.27304718839255265</c:v>
                      </c:pt>
                      <c:pt idx="23">
                        <c:v>0.29710835694549875</c:v>
                      </c:pt>
                      <c:pt idx="24">
                        <c:v>0.32682225625554839</c:v>
                      </c:pt>
                      <c:pt idx="25">
                        <c:v>0.37907564450119885</c:v>
                      </c:pt>
                      <c:pt idx="26">
                        <c:v>0.41295015133818641</c:v>
                      </c:pt>
                      <c:pt idx="27">
                        <c:v>0.45608322133010371</c:v>
                      </c:pt>
                      <c:pt idx="28">
                        <c:v>0.49180672763816485</c:v>
                      </c:pt>
                      <c:pt idx="29">
                        <c:v>0.53554599469704267</c:v>
                      </c:pt>
                      <c:pt idx="30">
                        <c:v>0.66508179081230612</c:v>
                      </c:pt>
                      <c:pt idx="31">
                        <c:v>0.74596669710631358</c:v>
                      </c:pt>
                      <c:pt idx="32">
                        <c:v>0.76624501685177016</c:v>
                      </c:pt>
                      <c:pt idx="33">
                        <c:v>0.78074884868442929</c:v>
                      </c:pt>
                      <c:pt idx="34">
                        <c:v>0.79001139084630956</c:v>
                      </c:pt>
                      <c:pt idx="35">
                        <c:v>0.8092379514625061</c:v>
                      </c:pt>
                      <c:pt idx="36">
                        <c:v>0.81898503891385366</c:v>
                      </c:pt>
                      <c:pt idx="37">
                        <c:v>0.82593622769879249</c:v>
                      </c:pt>
                      <c:pt idx="38">
                        <c:v>0.831834759490506</c:v>
                      </c:pt>
                      <c:pt idx="39">
                        <c:v>0.84113191721660086</c:v>
                      </c:pt>
                      <c:pt idx="40">
                        <c:v>0.85524090666499786</c:v>
                      </c:pt>
                      <c:pt idx="41">
                        <c:v>0.86541537602516005</c:v>
                      </c:pt>
                      <c:pt idx="42">
                        <c:v>0.92282743220634611</c:v>
                      </c:pt>
                      <c:pt idx="43">
                        <c:v>0.92750336255343291</c:v>
                      </c:pt>
                      <c:pt idx="44">
                        <c:v>0.94444384421807415</c:v>
                      </c:pt>
                      <c:pt idx="45">
                        <c:v>1</c:v>
                      </c:pt>
                      <c:pt idx="46">
                        <c:v>1</c:v>
                      </c:pt>
                      <c:pt idx="47">
                        <c:v>1</c:v>
                      </c:pt>
                      <c:pt idx="48">
                        <c:v>1</c:v>
                      </c:pt>
                      <c:pt idx="49">
                        <c:v>1</c:v>
                      </c:pt>
                      <c:pt idx="50">
                        <c:v>1</c:v>
                      </c:pt>
                      <c:pt idx="51">
                        <c:v>1</c:v>
                      </c:pt>
                      <c:pt idx="52">
                        <c:v>1</c:v>
                      </c:pt>
                      <c:pt idx="53">
                        <c:v>1</c:v>
                      </c:pt>
                      <c:pt idx="54">
                        <c:v>1</c:v>
                      </c:pt>
                      <c:pt idx="55">
                        <c:v>1</c:v>
                      </c:pt>
                      <c:pt idx="56">
                        <c:v>1</c:v>
                      </c:pt>
                      <c:pt idx="57">
                        <c:v>1</c:v>
                      </c:pt>
                      <c:pt idx="58">
                        <c:v>1</c:v>
                      </c:pt>
                      <c:pt idx="59">
                        <c:v>1</c:v>
                      </c:pt>
                      <c:pt idx="60">
                        <c:v>1</c:v>
                      </c:pt>
                      <c:pt idx="61">
                        <c:v>1</c:v>
                      </c:pt>
                      <c:pt idx="62">
                        <c:v>1</c:v>
                      </c:pt>
                      <c:pt idx="63">
                        <c:v>1</c:v>
                      </c:pt>
                      <c:pt idx="64">
                        <c:v>1</c:v>
                      </c:pt>
                      <c:pt idx="65">
                        <c:v>1</c:v>
                      </c:pt>
                      <c:pt idx="66">
                        <c:v>1</c:v>
                      </c:pt>
                      <c:pt idx="67">
                        <c:v>1</c:v>
                      </c:pt>
                      <c:pt idx="68">
                        <c:v>1</c:v>
                      </c:pt>
                      <c:pt idx="69">
                        <c:v>1</c:v>
                      </c:pt>
                      <c:pt idx="70">
                        <c:v>1</c:v>
                      </c:pt>
                      <c:pt idx="71">
                        <c:v>1</c:v>
                      </c:pt>
                      <c:pt idx="72">
                        <c:v>1</c:v>
                      </c:pt>
                      <c:pt idx="73">
                        <c:v>1</c:v>
                      </c:pt>
                      <c:pt idx="74">
                        <c:v>1</c:v>
                      </c:pt>
                      <c:pt idx="75">
                        <c:v>1</c:v>
                      </c:pt>
                      <c:pt idx="76">
                        <c:v>1</c:v>
                      </c:pt>
                      <c:pt idx="77">
                        <c:v>1</c:v>
                      </c:pt>
                      <c:pt idx="78">
                        <c:v>1</c:v>
                      </c:pt>
                      <c:pt idx="79">
                        <c:v>1</c:v>
                      </c:pt>
                      <c:pt idx="80">
                        <c:v>1</c:v>
                      </c:pt>
                      <c:pt idx="81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EBB2-451E-8A3A-6A89B7466513}"/>
                  </c:ext>
                </c:extLst>
              </c15:ser>
            </c15:filteredLineSeries>
            <c15:filteredLineSeries>
              <c15:ser>
                <c:idx val="14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Data'!$S$1</c15:sqref>
                        </c15:formulaRef>
                      </c:ext>
                    </c:extLst>
                    <c:strCache>
                      <c:ptCount val="1"/>
                      <c:pt idx="0">
                        <c:v>PENDING_FINALIZED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Data'!$A$2:$A$83</c15:sqref>
                        </c15:formulaRef>
                      </c:ext>
                    </c:extLst>
                    <c:numCache>
                      <c:formatCode>m/d/yyyy</c:formatCode>
                      <c:ptCount val="82"/>
                      <c:pt idx="0">
                        <c:v>45123</c:v>
                      </c:pt>
                      <c:pt idx="1">
                        <c:v>45125</c:v>
                      </c:pt>
                      <c:pt idx="2">
                        <c:v>45126</c:v>
                      </c:pt>
                      <c:pt idx="3">
                        <c:v>45127</c:v>
                      </c:pt>
                      <c:pt idx="4">
                        <c:v>45128</c:v>
                      </c:pt>
                      <c:pt idx="5">
                        <c:v>45131</c:v>
                      </c:pt>
                      <c:pt idx="6">
                        <c:v>45132</c:v>
                      </c:pt>
                      <c:pt idx="7">
                        <c:v>45133</c:v>
                      </c:pt>
                      <c:pt idx="8">
                        <c:v>45134</c:v>
                      </c:pt>
                      <c:pt idx="9">
                        <c:v>45135</c:v>
                      </c:pt>
                      <c:pt idx="10">
                        <c:v>45138</c:v>
                      </c:pt>
                      <c:pt idx="11">
                        <c:v>45139</c:v>
                      </c:pt>
                      <c:pt idx="12">
                        <c:v>45140</c:v>
                      </c:pt>
                      <c:pt idx="13">
                        <c:v>45141</c:v>
                      </c:pt>
                      <c:pt idx="14">
                        <c:v>45142</c:v>
                      </c:pt>
                      <c:pt idx="15">
                        <c:v>45145</c:v>
                      </c:pt>
                      <c:pt idx="16">
                        <c:v>45146</c:v>
                      </c:pt>
                      <c:pt idx="17">
                        <c:v>45147</c:v>
                      </c:pt>
                      <c:pt idx="18">
                        <c:v>45148</c:v>
                      </c:pt>
                      <c:pt idx="19">
                        <c:v>45149</c:v>
                      </c:pt>
                      <c:pt idx="20">
                        <c:v>45152</c:v>
                      </c:pt>
                      <c:pt idx="21">
                        <c:v>45153</c:v>
                      </c:pt>
                      <c:pt idx="22">
                        <c:v>45154</c:v>
                      </c:pt>
                      <c:pt idx="23">
                        <c:v>45155</c:v>
                      </c:pt>
                      <c:pt idx="24">
                        <c:v>45156</c:v>
                      </c:pt>
                      <c:pt idx="25">
                        <c:v>45159</c:v>
                      </c:pt>
                      <c:pt idx="26">
                        <c:v>45160</c:v>
                      </c:pt>
                      <c:pt idx="27">
                        <c:v>45161</c:v>
                      </c:pt>
                      <c:pt idx="28">
                        <c:v>45162</c:v>
                      </c:pt>
                      <c:pt idx="29">
                        <c:v>45163</c:v>
                      </c:pt>
                      <c:pt idx="30">
                        <c:v>45166</c:v>
                      </c:pt>
                      <c:pt idx="31">
                        <c:v>45167</c:v>
                      </c:pt>
                      <c:pt idx="32">
                        <c:v>45168</c:v>
                      </c:pt>
                      <c:pt idx="33">
                        <c:v>45169</c:v>
                      </c:pt>
                      <c:pt idx="34">
                        <c:v>45170</c:v>
                      </c:pt>
                      <c:pt idx="35">
                        <c:v>45174</c:v>
                      </c:pt>
                      <c:pt idx="36">
                        <c:v>45175</c:v>
                      </c:pt>
                      <c:pt idx="37">
                        <c:v>45176</c:v>
                      </c:pt>
                      <c:pt idx="38">
                        <c:v>45177</c:v>
                      </c:pt>
                      <c:pt idx="39">
                        <c:v>45180</c:v>
                      </c:pt>
                      <c:pt idx="40">
                        <c:v>45181</c:v>
                      </c:pt>
                      <c:pt idx="41">
                        <c:v>45182</c:v>
                      </c:pt>
                      <c:pt idx="42">
                        <c:v>45183</c:v>
                      </c:pt>
                      <c:pt idx="43">
                        <c:v>45184</c:v>
                      </c:pt>
                      <c:pt idx="44">
                        <c:v>45187</c:v>
                      </c:pt>
                      <c:pt idx="45">
                        <c:v>45188</c:v>
                      </c:pt>
                      <c:pt idx="46">
                        <c:v>45189</c:v>
                      </c:pt>
                      <c:pt idx="47">
                        <c:v>45190</c:v>
                      </c:pt>
                      <c:pt idx="48">
                        <c:v>45191</c:v>
                      </c:pt>
                      <c:pt idx="49">
                        <c:v>45194</c:v>
                      </c:pt>
                      <c:pt idx="50">
                        <c:v>45195</c:v>
                      </c:pt>
                      <c:pt idx="51">
                        <c:v>45196</c:v>
                      </c:pt>
                      <c:pt idx="52">
                        <c:v>45197</c:v>
                      </c:pt>
                      <c:pt idx="53">
                        <c:v>45198</c:v>
                      </c:pt>
                      <c:pt idx="54">
                        <c:v>45201</c:v>
                      </c:pt>
                      <c:pt idx="55">
                        <c:v>45202</c:v>
                      </c:pt>
                      <c:pt idx="56">
                        <c:v>45203</c:v>
                      </c:pt>
                      <c:pt idx="57">
                        <c:v>45204</c:v>
                      </c:pt>
                      <c:pt idx="58">
                        <c:v>45205</c:v>
                      </c:pt>
                      <c:pt idx="59">
                        <c:v>45208</c:v>
                      </c:pt>
                      <c:pt idx="60">
                        <c:v>45209</c:v>
                      </c:pt>
                      <c:pt idx="61">
                        <c:v>45210</c:v>
                      </c:pt>
                      <c:pt idx="62">
                        <c:v>45211</c:v>
                      </c:pt>
                      <c:pt idx="63">
                        <c:v>45212</c:v>
                      </c:pt>
                      <c:pt idx="64">
                        <c:v>45215</c:v>
                      </c:pt>
                      <c:pt idx="65">
                        <c:v>45216</c:v>
                      </c:pt>
                      <c:pt idx="66">
                        <c:v>45217</c:v>
                      </c:pt>
                      <c:pt idx="67">
                        <c:v>45218</c:v>
                      </c:pt>
                      <c:pt idx="68">
                        <c:v>45219</c:v>
                      </c:pt>
                      <c:pt idx="69">
                        <c:v>45222</c:v>
                      </c:pt>
                      <c:pt idx="70">
                        <c:v>45223</c:v>
                      </c:pt>
                      <c:pt idx="71">
                        <c:v>45224</c:v>
                      </c:pt>
                      <c:pt idx="72">
                        <c:v>45225</c:v>
                      </c:pt>
                      <c:pt idx="73">
                        <c:v>45226</c:v>
                      </c:pt>
                      <c:pt idx="74">
                        <c:v>45229</c:v>
                      </c:pt>
                      <c:pt idx="75">
                        <c:v>45230</c:v>
                      </c:pt>
                      <c:pt idx="76">
                        <c:v>45231</c:v>
                      </c:pt>
                      <c:pt idx="77">
                        <c:v>45232</c:v>
                      </c:pt>
                      <c:pt idx="78">
                        <c:v>45233</c:v>
                      </c:pt>
                      <c:pt idx="79">
                        <c:v>45236</c:v>
                      </c:pt>
                      <c:pt idx="80">
                        <c:v>45237</c:v>
                      </c:pt>
                      <c:pt idx="81">
                        <c:v>45238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Data'!$S$2:$S$83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82"/>
                      <c:pt idx="0">
                        <c:v>0</c:v>
                      </c:pt>
                      <c:pt idx="1">
                        <c:v>0</c:v>
                      </c:pt>
                      <c:pt idx="2">
                        <c:v>126006.6</c:v>
                      </c:pt>
                      <c:pt idx="3">
                        <c:v>27029.45</c:v>
                      </c:pt>
                      <c:pt idx="4">
                        <c:v>29252</c:v>
                      </c:pt>
                      <c:pt idx="5">
                        <c:v>185244.55</c:v>
                      </c:pt>
                      <c:pt idx="6">
                        <c:v>41262.5</c:v>
                      </c:pt>
                      <c:pt idx="7">
                        <c:v>39737.449999999997</c:v>
                      </c:pt>
                      <c:pt idx="8">
                        <c:v>33943.699999999997</c:v>
                      </c:pt>
                      <c:pt idx="9">
                        <c:v>52471.7</c:v>
                      </c:pt>
                      <c:pt idx="10">
                        <c:v>298350.8</c:v>
                      </c:pt>
                      <c:pt idx="11">
                        <c:v>128744.9</c:v>
                      </c:pt>
                      <c:pt idx="12">
                        <c:v>61812.3</c:v>
                      </c:pt>
                      <c:pt idx="13">
                        <c:v>80373.55</c:v>
                      </c:pt>
                      <c:pt idx="14">
                        <c:v>59947.38</c:v>
                      </c:pt>
                      <c:pt idx="15">
                        <c:v>678938.39</c:v>
                      </c:pt>
                      <c:pt idx="16">
                        <c:v>52742.15</c:v>
                      </c:pt>
                      <c:pt idx="17">
                        <c:v>160016.85</c:v>
                      </c:pt>
                      <c:pt idx="18">
                        <c:v>99914.75</c:v>
                      </c:pt>
                      <c:pt idx="19">
                        <c:v>69183.61</c:v>
                      </c:pt>
                      <c:pt idx="20">
                        <c:v>674099.71</c:v>
                      </c:pt>
                      <c:pt idx="21">
                        <c:v>397022.3</c:v>
                      </c:pt>
                      <c:pt idx="22">
                        <c:v>255216.67</c:v>
                      </c:pt>
                      <c:pt idx="23">
                        <c:v>162679.25</c:v>
                      </c:pt>
                      <c:pt idx="24">
                        <c:v>268032.34999999998</c:v>
                      </c:pt>
                      <c:pt idx="25">
                        <c:v>1295434.43</c:v>
                      </c:pt>
                      <c:pt idx="26">
                        <c:v>250391.75</c:v>
                      </c:pt>
                      <c:pt idx="27">
                        <c:v>421257.39</c:v>
                      </c:pt>
                      <c:pt idx="28">
                        <c:v>326024.43</c:v>
                      </c:pt>
                      <c:pt idx="29">
                        <c:v>486907.17</c:v>
                      </c:pt>
                      <c:pt idx="30">
                        <c:v>3617521.94</c:v>
                      </c:pt>
                      <c:pt idx="31">
                        <c:v>698434.49</c:v>
                      </c:pt>
                      <c:pt idx="32">
                        <c:v>88778.9</c:v>
                      </c:pt>
                      <c:pt idx="33">
                        <c:v>97075.65</c:v>
                      </c:pt>
                      <c:pt idx="34">
                        <c:v>98769.3</c:v>
                      </c:pt>
                      <c:pt idx="35">
                        <c:v>57136.4</c:v>
                      </c:pt>
                      <c:pt idx="36">
                        <c:v>67663.7</c:v>
                      </c:pt>
                      <c:pt idx="37">
                        <c:v>47642.45</c:v>
                      </c:pt>
                      <c:pt idx="38">
                        <c:v>30040.799999999999</c:v>
                      </c:pt>
                      <c:pt idx="39">
                        <c:v>147068.82999999999</c:v>
                      </c:pt>
                      <c:pt idx="40">
                        <c:v>27108.2</c:v>
                      </c:pt>
                      <c:pt idx="41">
                        <c:v>36142.199999999997</c:v>
                      </c:pt>
                      <c:pt idx="42">
                        <c:v>65382.47</c:v>
                      </c:pt>
                      <c:pt idx="43">
                        <c:v>20898.73</c:v>
                      </c:pt>
                      <c:pt idx="44">
                        <c:v>0</c:v>
                      </c:pt>
                      <c:pt idx="45">
                        <c:v>-9178.25</c:v>
                      </c:pt>
                      <c:pt idx="46">
                        <c:v>0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0</c:v>
                      </c:pt>
                      <c:pt idx="51">
                        <c:v>0</c:v>
                      </c:pt>
                      <c:pt idx="52">
                        <c:v>0</c:v>
                      </c:pt>
                      <c:pt idx="53">
                        <c:v>0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0</c:v>
                      </c:pt>
                      <c:pt idx="59">
                        <c:v>0</c:v>
                      </c:pt>
                      <c:pt idx="60">
                        <c:v>0</c:v>
                      </c:pt>
                      <c:pt idx="61">
                        <c:v>0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0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0</c:v>
                      </c:pt>
                      <c:pt idx="70">
                        <c:v>0</c:v>
                      </c:pt>
                      <c:pt idx="71">
                        <c:v>0</c:v>
                      </c:pt>
                      <c:pt idx="72">
                        <c:v>0</c:v>
                      </c:pt>
                      <c:pt idx="73">
                        <c:v>0</c:v>
                      </c:pt>
                      <c:pt idx="74">
                        <c:v>0</c:v>
                      </c:pt>
                      <c:pt idx="75">
                        <c:v>0</c:v>
                      </c:pt>
                      <c:pt idx="76">
                        <c:v>0</c:v>
                      </c:pt>
                      <c:pt idx="77">
                        <c:v>0</c:v>
                      </c:pt>
                      <c:pt idx="78">
                        <c:v>0</c:v>
                      </c:pt>
                      <c:pt idx="79">
                        <c:v>0</c:v>
                      </c:pt>
                      <c:pt idx="80">
                        <c:v>0</c:v>
                      </c:pt>
                      <c:pt idx="81">
                        <c:v>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EBB2-451E-8A3A-6A89B7466513}"/>
                  </c:ext>
                </c:extLst>
              </c15:ser>
            </c15:filteredLineSeries>
            <c15:filteredLineSeries>
              <c15:ser>
                <c:idx val="15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Data'!$T$1</c15:sqref>
                        </c15:formulaRef>
                      </c:ext>
                    </c:extLst>
                    <c:strCache>
                      <c:ptCount val="1"/>
                      <c:pt idx="0">
                        <c:v>FED_FINALIZED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Data'!$A$2:$A$83</c15:sqref>
                        </c15:formulaRef>
                      </c:ext>
                    </c:extLst>
                    <c:numCache>
                      <c:formatCode>m/d/yyyy</c:formatCode>
                      <c:ptCount val="82"/>
                      <c:pt idx="0">
                        <c:v>45123</c:v>
                      </c:pt>
                      <c:pt idx="1">
                        <c:v>45125</c:v>
                      </c:pt>
                      <c:pt idx="2">
                        <c:v>45126</c:v>
                      </c:pt>
                      <c:pt idx="3">
                        <c:v>45127</c:v>
                      </c:pt>
                      <c:pt idx="4">
                        <c:v>45128</c:v>
                      </c:pt>
                      <c:pt idx="5">
                        <c:v>45131</c:v>
                      </c:pt>
                      <c:pt idx="6">
                        <c:v>45132</c:v>
                      </c:pt>
                      <c:pt idx="7">
                        <c:v>45133</c:v>
                      </c:pt>
                      <c:pt idx="8">
                        <c:v>45134</c:v>
                      </c:pt>
                      <c:pt idx="9">
                        <c:v>45135</c:v>
                      </c:pt>
                      <c:pt idx="10">
                        <c:v>45138</c:v>
                      </c:pt>
                      <c:pt idx="11">
                        <c:v>45139</c:v>
                      </c:pt>
                      <c:pt idx="12">
                        <c:v>45140</c:v>
                      </c:pt>
                      <c:pt idx="13">
                        <c:v>45141</c:v>
                      </c:pt>
                      <c:pt idx="14">
                        <c:v>45142</c:v>
                      </c:pt>
                      <c:pt idx="15">
                        <c:v>45145</c:v>
                      </c:pt>
                      <c:pt idx="16">
                        <c:v>45146</c:v>
                      </c:pt>
                      <c:pt idx="17">
                        <c:v>45147</c:v>
                      </c:pt>
                      <c:pt idx="18">
                        <c:v>45148</c:v>
                      </c:pt>
                      <c:pt idx="19">
                        <c:v>45149</c:v>
                      </c:pt>
                      <c:pt idx="20">
                        <c:v>45152</c:v>
                      </c:pt>
                      <c:pt idx="21">
                        <c:v>45153</c:v>
                      </c:pt>
                      <c:pt idx="22">
                        <c:v>45154</c:v>
                      </c:pt>
                      <c:pt idx="23">
                        <c:v>45155</c:v>
                      </c:pt>
                      <c:pt idx="24">
                        <c:v>45156</c:v>
                      </c:pt>
                      <c:pt idx="25">
                        <c:v>45159</c:v>
                      </c:pt>
                      <c:pt idx="26">
                        <c:v>45160</c:v>
                      </c:pt>
                      <c:pt idx="27">
                        <c:v>45161</c:v>
                      </c:pt>
                      <c:pt idx="28">
                        <c:v>45162</c:v>
                      </c:pt>
                      <c:pt idx="29">
                        <c:v>45163</c:v>
                      </c:pt>
                      <c:pt idx="30">
                        <c:v>45166</c:v>
                      </c:pt>
                      <c:pt idx="31">
                        <c:v>45167</c:v>
                      </c:pt>
                      <c:pt idx="32">
                        <c:v>45168</c:v>
                      </c:pt>
                      <c:pt idx="33">
                        <c:v>45169</c:v>
                      </c:pt>
                      <c:pt idx="34">
                        <c:v>45170</c:v>
                      </c:pt>
                      <c:pt idx="35">
                        <c:v>45174</c:v>
                      </c:pt>
                      <c:pt idx="36">
                        <c:v>45175</c:v>
                      </c:pt>
                      <c:pt idx="37">
                        <c:v>45176</c:v>
                      </c:pt>
                      <c:pt idx="38">
                        <c:v>45177</c:v>
                      </c:pt>
                      <c:pt idx="39">
                        <c:v>45180</c:v>
                      </c:pt>
                      <c:pt idx="40">
                        <c:v>45181</c:v>
                      </c:pt>
                      <c:pt idx="41">
                        <c:v>45182</c:v>
                      </c:pt>
                      <c:pt idx="42">
                        <c:v>45183</c:v>
                      </c:pt>
                      <c:pt idx="43">
                        <c:v>45184</c:v>
                      </c:pt>
                      <c:pt idx="44">
                        <c:v>45187</c:v>
                      </c:pt>
                      <c:pt idx="45">
                        <c:v>45188</c:v>
                      </c:pt>
                      <c:pt idx="46">
                        <c:v>45189</c:v>
                      </c:pt>
                      <c:pt idx="47">
                        <c:v>45190</c:v>
                      </c:pt>
                      <c:pt idx="48">
                        <c:v>45191</c:v>
                      </c:pt>
                      <c:pt idx="49">
                        <c:v>45194</c:v>
                      </c:pt>
                      <c:pt idx="50">
                        <c:v>45195</c:v>
                      </c:pt>
                      <c:pt idx="51">
                        <c:v>45196</c:v>
                      </c:pt>
                      <c:pt idx="52">
                        <c:v>45197</c:v>
                      </c:pt>
                      <c:pt idx="53">
                        <c:v>45198</c:v>
                      </c:pt>
                      <c:pt idx="54">
                        <c:v>45201</c:v>
                      </c:pt>
                      <c:pt idx="55">
                        <c:v>45202</c:v>
                      </c:pt>
                      <c:pt idx="56">
                        <c:v>45203</c:v>
                      </c:pt>
                      <c:pt idx="57">
                        <c:v>45204</c:v>
                      </c:pt>
                      <c:pt idx="58">
                        <c:v>45205</c:v>
                      </c:pt>
                      <c:pt idx="59">
                        <c:v>45208</c:v>
                      </c:pt>
                      <c:pt idx="60">
                        <c:v>45209</c:v>
                      </c:pt>
                      <c:pt idx="61">
                        <c:v>45210</c:v>
                      </c:pt>
                      <c:pt idx="62">
                        <c:v>45211</c:v>
                      </c:pt>
                      <c:pt idx="63">
                        <c:v>45212</c:v>
                      </c:pt>
                      <c:pt idx="64">
                        <c:v>45215</c:v>
                      </c:pt>
                      <c:pt idx="65">
                        <c:v>45216</c:v>
                      </c:pt>
                      <c:pt idx="66">
                        <c:v>45217</c:v>
                      </c:pt>
                      <c:pt idx="67">
                        <c:v>45218</c:v>
                      </c:pt>
                      <c:pt idx="68">
                        <c:v>45219</c:v>
                      </c:pt>
                      <c:pt idx="69">
                        <c:v>45222</c:v>
                      </c:pt>
                      <c:pt idx="70">
                        <c:v>45223</c:v>
                      </c:pt>
                      <c:pt idx="71">
                        <c:v>45224</c:v>
                      </c:pt>
                      <c:pt idx="72">
                        <c:v>45225</c:v>
                      </c:pt>
                      <c:pt idx="73">
                        <c:v>45226</c:v>
                      </c:pt>
                      <c:pt idx="74">
                        <c:v>45229</c:v>
                      </c:pt>
                      <c:pt idx="75">
                        <c:v>45230</c:v>
                      </c:pt>
                      <c:pt idx="76">
                        <c:v>45231</c:v>
                      </c:pt>
                      <c:pt idx="77">
                        <c:v>45232</c:v>
                      </c:pt>
                      <c:pt idx="78">
                        <c:v>45233</c:v>
                      </c:pt>
                      <c:pt idx="79">
                        <c:v>45236</c:v>
                      </c:pt>
                      <c:pt idx="80">
                        <c:v>45237</c:v>
                      </c:pt>
                      <c:pt idx="81">
                        <c:v>45238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Data'!$T$2:$T$83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82"/>
                      <c:pt idx="0">
                        <c:v>0</c:v>
                      </c:pt>
                      <c:pt idx="1">
                        <c:v>24301.200000000001</c:v>
                      </c:pt>
                      <c:pt idx="2">
                        <c:v>522422.75</c:v>
                      </c:pt>
                      <c:pt idx="3">
                        <c:v>783300</c:v>
                      </c:pt>
                      <c:pt idx="4">
                        <c:v>939280</c:v>
                      </c:pt>
                      <c:pt idx="5">
                        <c:v>1125037.3999999999</c:v>
                      </c:pt>
                      <c:pt idx="6">
                        <c:v>1536479.76</c:v>
                      </c:pt>
                      <c:pt idx="7">
                        <c:v>1745546.86</c:v>
                      </c:pt>
                      <c:pt idx="8">
                        <c:v>1924401.91</c:v>
                      </c:pt>
                      <c:pt idx="9">
                        <c:v>2173435.5099999998</c:v>
                      </c:pt>
                      <c:pt idx="10">
                        <c:v>2338775.0099999998</c:v>
                      </c:pt>
                      <c:pt idx="11">
                        <c:v>3059001.44</c:v>
                      </c:pt>
                      <c:pt idx="12">
                        <c:v>3348032.34</c:v>
                      </c:pt>
                      <c:pt idx="13">
                        <c:v>3679600.3</c:v>
                      </c:pt>
                      <c:pt idx="14">
                        <c:v>4182787.45</c:v>
                      </c:pt>
                      <c:pt idx="15">
                        <c:v>4835662.2300000004</c:v>
                      </c:pt>
                      <c:pt idx="16">
                        <c:v>5986479.0300000003</c:v>
                      </c:pt>
                      <c:pt idx="17">
                        <c:v>6823993.9000000004</c:v>
                      </c:pt>
                      <c:pt idx="18">
                        <c:v>7514110.3499999996</c:v>
                      </c:pt>
                      <c:pt idx="19">
                        <c:v>8207971.0999999996</c:v>
                      </c:pt>
                      <c:pt idx="20">
                        <c:v>8869861.8000000007</c:v>
                      </c:pt>
                      <c:pt idx="21">
                        <c:v>10025848.029999999</c:v>
                      </c:pt>
                      <c:pt idx="22">
                        <c:v>11730330.15</c:v>
                      </c:pt>
                      <c:pt idx="23">
                        <c:v>12879767.6</c:v>
                      </c:pt>
                      <c:pt idx="24">
                        <c:v>14140227</c:v>
                      </c:pt>
                      <c:pt idx="25">
                        <c:v>15499680.15</c:v>
                      </c:pt>
                      <c:pt idx="26">
                        <c:v>18019842.609999999</c:v>
                      </c:pt>
                      <c:pt idx="27">
                        <c:v>19807557.510000002</c:v>
                      </c:pt>
                      <c:pt idx="28">
                        <c:v>21577202.27</c:v>
                      </c:pt>
                      <c:pt idx="29">
                        <c:v>23419523</c:v>
                      </c:pt>
                      <c:pt idx="30">
                        <c:v>26177887.030000001</c:v>
                      </c:pt>
                      <c:pt idx="31">
                        <c:v>32748136.43</c:v>
                      </c:pt>
                      <c:pt idx="32">
                        <c:v>34198468.159999996</c:v>
                      </c:pt>
                      <c:pt idx="33">
                        <c:v>34859130.079999998</c:v>
                      </c:pt>
                      <c:pt idx="34">
                        <c:v>35303470.490000002</c:v>
                      </c:pt>
                      <c:pt idx="35">
                        <c:v>36109912.799999997</c:v>
                      </c:pt>
                      <c:pt idx="36">
                        <c:v>36415852.530000001</c:v>
                      </c:pt>
                      <c:pt idx="37">
                        <c:v>36823754.829999998</c:v>
                      </c:pt>
                      <c:pt idx="38">
                        <c:v>37081733.93</c:v>
                      </c:pt>
                      <c:pt idx="39">
                        <c:v>37280829.82</c:v>
                      </c:pt>
                      <c:pt idx="40">
                        <c:v>37928615.859999999</c:v>
                      </c:pt>
                      <c:pt idx="41">
                        <c:v>38205491.640000001</c:v>
                      </c:pt>
                      <c:pt idx="42">
                        <c:v>38459012.350000001</c:v>
                      </c:pt>
                      <c:pt idx="43">
                        <c:v>38760820.969999999</c:v>
                      </c:pt>
                      <c:pt idx="44">
                        <c:v>39153413.030000001</c:v>
                      </c:pt>
                      <c:pt idx="45">
                        <c:v>42104806</c:v>
                      </c:pt>
                      <c:pt idx="46">
                        <c:v>41280280</c:v>
                      </c:pt>
                      <c:pt idx="47">
                        <c:v>41277172</c:v>
                      </c:pt>
                      <c:pt idx="48">
                        <c:v>40984384</c:v>
                      </c:pt>
                      <c:pt idx="49">
                        <c:v>41109502</c:v>
                      </c:pt>
                      <c:pt idx="50">
                        <c:v>41313068</c:v>
                      </c:pt>
                      <c:pt idx="51">
                        <c:v>41449965</c:v>
                      </c:pt>
                      <c:pt idx="52">
                        <c:v>41503608</c:v>
                      </c:pt>
                      <c:pt idx="53">
                        <c:v>41494175</c:v>
                      </c:pt>
                      <c:pt idx="54">
                        <c:v>41568435</c:v>
                      </c:pt>
                      <c:pt idx="55">
                        <c:v>41568435</c:v>
                      </c:pt>
                      <c:pt idx="56">
                        <c:v>41568435</c:v>
                      </c:pt>
                      <c:pt idx="57">
                        <c:v>41568435</c:v>
                      </c:pt>
                      <c:pt idx="58">
                        <c:v>41871944</c:v>
                      </c:pt>
                      <c:pt idx="59">
                        <c:v>41535191</c:v>
                      </c:pt>
                      <c:pt idx="60">
                        <c:v>41897033</c:v>
                      </c:pt>
                      <c:pt idx="61">
                        <c:v>42232641</c:v>
                      </c:pt>
                      <c:pt idx="62">
                        <c:v>42363004</c:v>
                      </c:pt>
                      <c:pt idx="63">
                        <c:v>42131849</c:v>
                      </c:pt>
                      <c:pt idx="64">
                        <c:v>42220164</c:v>
                      </c:pt>
                      <c:pt idx="65">
                        <c:v>42255460.079999998</c:v>
                      </c:pt>
                      <c:pt idx="66">
                        <c:v>42334776.840000004</c:v>
                      </c:pt>
                      <c:pt idx="67">
                        <c:v>42361477.759999998</c:v>
                      </c:pt>
                      <c:pt idx="68">
                        <c:v>42411962.259999998</c:v>
                      </c:pt>
                      <c:pt idx="69">
                        <c:v>42420270.810000002</c:v>
                      </c:pt>
                      <c:pt idx="70">
                        <c:v>42431365.310000002</c:v>
                      </c:pt>
                      <c:pt idx="71">
                        <c:v>42438269.009999998</c:v>
                      </c:pt>
                      <c:pt idx="72">
                        <c:v>42443870.310000002</c:v>
                      </c:pt>
                      <c:pt idx="73">
                        <c:v>42434480.359999999</c:v>
                      </c:pt>
                      <c:pt idx="74">
                        <c:v>42449534.659999996</c:v>
                      </c:pt>
                      <c:pt idx="75">
                        <c:v>42513810.159999996</c:v>
                      </c:pt>
                      <c:pt idx="76">
                        <c:v>42519927</c:v>
                      </c:pt>
                      <c:pt idx="77">
                        <c:v>42578798.060000002</c:v>
                      </c:pt>
                      <c:pt idx="78">
                        <c:v>42615600.859999999</c:v>
                      </c:pt>
                      <c:pt idx="79">
                        <c:v>42659341.859999999</c:v>
                      </c:pt>
                      <c:pt idx="80">
                        <c:v>42662488.859999999</c:v>
                      </c:pt>
                      <c:pt idx="81">
                        <c:v>42721658.259999998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EBB2-451E-8A3A-6A89B7466513}"/>
                  </c:ext>
                </c:extLst>
              </c15:ser>
            </c15:filteredLineSeries>
            <c15:filteredLineSeries>
              <c15:ser>
                <c:idx val="16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Data'!$U$1</c15:sqref>
                        </c15:formulaRef>
                      </c:ext>
                    </c:extLst>
                    <c:strCache>
                      <c:ptCount val="1"/>
                      <c:pt idx="0">
                        <c:v>TUITION_ASSESSED</c:v>
                      </c:pt>
                    </c:strCache>
                  </c:strRef>
                </c:tx>
                <c:spPr>
                  <a:ln w="28575" cap="rnd">
                    <a:solidFill>
                      <a:srgbClr val="C0000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Data'!$A$2:$A$83</c15:sqref>
                        </c15:formulaRef>
                      </c:ext>
                    </c:extLst>
                    <c:numCache>
                      <c:formatCode>m/d/yyyy</c:formatCode>
                      <c:ptCount val="82"/>
                      <c:pt idx="0">
                        <c:v>45123</c:v>
                      </c:pt>
                      <c:pt idx="1">
                        <c:v>45125</c:v>
                      </c:pt>
                      <c:pt idx="2">
                        <c:v>45126</c:v>
                      </c:pt>
                      <c:pt idx="3">
                        <c:v>45127</c:v>
                      </c:pt>
                      <c:pt idx="4">
                        <c:v>45128</c:v>
                      </c:pt>
                      <c:pt idx="5">
                        <c:v>45131</c:v>
                      </c:pt>
                      <c:pt idx="6">
                        <c:v>45132</c:v>
                      </c:pt>
                      <c:pt idx="7">
                        <c:v>45133</c:v>
                      </c:pt>
                      <c:pt idx="8">
                        <c:v>45134</c:v>
                      </c:pt>
                      <c:pt idx="9">
                        <c:v>45135</c:v>
                      </c:pt>
                      <c:pt idx="10">
                        <c:v>45138</c:v>
                      </c:pt>
                      <c:pt idx="11">
                        <c:v>45139</c:v>
                      </c:pt>
                      <c:pt idx="12">
                        <c:v>45140</c:v>
                      </c:pt>
                      <c:pt idx="13">
                        <c:v>45141</c:v>
                      </c:pt>
                      <c:pt idx="14">
                        <c:v>45142</c:v>
                      </c:pt>
                      <c:pt idx="15">
                        <c:v>45145</c:v>
                      </c:pt>
                      <c:pt idx="16">
                        <c:v>45146</c:v>
                      </c:pt>
                      <c:pt idx="17">
                        <c:v>45147</c:v>
                      </c:pt>
                      <c:pt idx="18">
                        <c:v>45148</c:v>
                      </c:pt>
                      <c:pt idx="19">
                        <c:v>45149</c:v>
                      </c:pt>
                      <c:pt idx="20">
                        <c:v>45152</c:v>
                      </c:pt>
                      <c:pt idx="21">
                        <c:v>45153</c:v>
                      </c:pt>
                      <c:pt idx="22">
                        <c:v>45154</c:v>
                      </c:pt>
                      <c:pt idx="23">
                        <c:v>45155</c:v>
                      </c:pt>
                      <c:pt idx="24">
                        <c:v>45156</c:v>
                      </c:pt>
                      <c:pt idx="25">
                        <c:v>45159</c:v>
                      </c:pt>
                      <c:pt idx="26">
                        <c:v>45160</c:v>
                      </c:pt>
                      <c:pt idx="27">
                        <c:v>45161</c:v>
                      </c:pt>
                      <c:pt idx="28">
                        <c:v>45162</c:v>
                      </c:pt>
                      <c:pt idx="29">
                        <c:v>45163</c:v>
                      </c:pt>
                      <c:pt idx="30">
                        <c:v>45166</c:v>
                      </c:pt>
                      <c:pt idx="31">
                        <c:v>45167</c:v>
                      </c:pt>
                      <c:pt idx="32">
                        <c:v>45168</c:v>
                      </c:pt>
                      <c:pt idx="33">
                        <c:v>45169</c:v>
                      </c:pt>
                      <c:pt idx="34">
                        <c:v>45170</c:v>
                      </c:pt>
                      <c:pt idx="35">
                        <c:v>45174</c:v>
                      </c:pt>
                      <c:pt idx="36">
                        <c:v>45175</c:v>
                      </c:pt>
                      <c:pt idx="37">
                        <c:v>45176</c:v>
                      </c:pt>
                      <c:pt idx="38">
                        <c:v>45177</c:v>
                      </c:pt>
                      <c:pt idx="39">
                        <c:v>45180</c:v>
                      </c:pt>
                      <c:pt idx="40">
                        <c:v>45181</c:v>
                      </c:pt>
                      <c:pt idx="41">
                        <c:v>45182</c:v>
                      </c:pt>
                      <c:pt idx="42">
                        <c:v>45183</c:v>
                      </c:pt>
                      <c:pt idx="43">
                        <c:v>45184</c:v>
                      </c:pt>
                      <c:pt idx="44">
                        <c:v>45187</c:v>
                      </c:pt>
                      <c:pt idx="45">
                        <c:v>45188</c:v>
                      </c:pt>
                      <c:pt idx="46">
                        <c:v>45189</c:v>
                      </c:pt>
                      <c:pt idx="47">
                        <c:v>45190</c:v>
                      </c:pt>
                      <c:pt idx="48">
                        <c:v>45191</c:v>
                      </c:pt>
                      <c:pt idx="49">
                        <c:v>45194</c:v>
                      </c:pt>
                      <c:pt idx="50">
                        <c:v>45195</c:v>
                      </c:pt>
                      <c:pt idx="51">
                        <c:v>45196</c:v>
                      </c:pt>
                      <c:pt idx="52">
                        <c:v>45197</c:v>
                      </c:pt>
                      <c:pt idx="53">
                        <c:v>45198</c:v>
                      </c:pt>
                      <c:pt idx="54">
                        <c:v>45201</c:v>
                      </c:pt>
                      <c:pt idx="55">
                        <c:v>45202</c:v>
                      </c:pt>
                      <c:pt idx="56">
                        <c:v>45203</c:v>
                      </c:pt>
                      <c:pt idx="57">
                        <c:v>45204</c:v>
                      </c:pt>
                      <c:pt idx="58">
                        <c:v>45205</c:v>
                      </c:pt>
                      <c:pt idx="59">
                        <c:v>45208</c:v>
                      </c:pt>
                      <c:pt idx="60">
                        <c:v>45209</c:v>
                      </c:pt>
                      <c:pt idx="61">
                        <c:v>45210</c:v>
                      </c:pt>
                      <c:pt idx="62">
                        <c:v>45211</c:v>
                      </c:pt>
                      <c:pt idx="63">
                        <c:v>45212</c:v>
                      </c:pt>
                      <c:pt idx="64">
                        <c:v>45215</c:v>
                      </c:pt>
                      <c:pt idx="65">
                        <c:v>45216</c:v>
                      </c:pt>
                      <c:pt idx="66">
                        <c:v>45217</c:v>
                      </c:pt>
                      <c:pt idx="67">
                        <c:v>45218</c:v>
                      </c:pt>
                      <c:pt idx="68">
                        <c:v>45219</c:v>
                      </c:pt>
                      <c:pt idx="69">
                        <c:v>45222</c:v>
                      </c:pt>
                      <c:pt idx="70">
                        <c:v>45223</c:v>
                      </c:pt>
                      <c:pt idx="71">
                        <c:v>45224</c:v>
                      </c:pt>
                      <c:pt idx="72">
                        <c:v>45225</c:v>
                      </c:pt>
                      <c:pt idx="73">
                        <c:v>45226</c:v>
                      </c:pt>
                      <c:pt idx="74">
                        <c:v>45229</c:v>
                      </c:pt>
                      <c:pt idx="75">
                        <c:v>45230</c:v>
                      </c:pt>
                      <c:pt idx="76">
                        <c:v>45231</c:v>
                      </c:pt>
                      <c:pt idx="77">
                        <c:v>45232</c:v>
                      </c:pt>
                      <c:pt idx="78">
                        <c:v>45233</c:v>
                      </c:pt>
                      <c:pt idx="79">
                        <c:v>45236</c:v>
                      </c:pt>
                      <c:pt idx="80">
                        <c:v>45237</c:v>
                      </c:pt>
                      <c:pt idx="81">
                        <c:v>45238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Data'!$U$2:$U$83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82"/>
                      <c:pt idx="0">
                        <c:v>38150967.039999999</c:v>
                      </c:pt>
                      <c:pt idx="1">
                        <c:v>38569984.420000002</c:v>
                      </c:pt>
                      <c:pt idx="2">
                        <c:v>39376950.07</c:v>
                      </c:pt>
                      <c:pt idx="3">
                        <c:v>40257006.030000001</c:v>
                      </c:pt>
                      <c:pt idx="4">
                        <c:v>40356599</c:v>
                      </c:pt>
                      <c:pt idx="5">
                        <c:v>40607716.840000004</c:v>
                      </c:pt>
                      <c:pt idx="6">
                        <c:v>40649098.699999996</c:v>
                      </c:pt>
                      <c:pt idx="7">
                        <c:v>40925713.109999999</c:v>
                      </c:pt>
                      <c:pt idx="8">
                        <c:v>41010987.159999996</c:v>
                      </c:pt>
                      <c:pt idx="9">
                        <c:v>41351124.689999998</c:v>
                      </c:pt>
                      <c:pt idx="10">
                        <c:v>41613714.939999998</c:v>
                      </c:pt>
                      <c:pt idx="11">
                        <c:v>41862326.629999995</c:v>
                      </c:pt>
                      <c:pt idx="12">
                        <c:v>42225543.380000003</c:v>
                      </c:pt>
                      <c:pt idx="13">
                        <c:v>41993727</c:v>
                      </c:pt>
                      <c:pt idx="14">
                        <c:v>42297015.299999997</c:v>
                      </c:pt>
                      <c:pt idx="15">
                        <c:v>42559607.429999992</c:v>
                      </c:pt>
                      <c:pt idx="16">
                        <c:v>42683786.189999998</c:v>
                      </c:pt>
                      <c:pt idx="17">
                        <c:v>42874164.32</c:v>
                      </c:pt>
                      <c:pt idx="18">
                        <c:v>43054330.369999997</c:v>
                      </c:pt>
                      <c:pt idx="19">
                        <c:v>43706030.619999997</c:v>
                      </c:pt>
                      <c:pt idx="20">
                        <c:v>43851050.430000007</c:v>
                      </c:pt>
                      <c:pt idx="21">
                        <c:v>43806313.129999995</c:v>
                      </c:pt>
                      <c:pt idx="22">
                        <c:v>43897689.090000004</c:v>
                      </c:pt>
                      <c:pt idx="23">
                        <c:v>43900121.390000001</c:v>
                      </c:pt>
                      <c:pt idx="24">
                        <c:v>44088859.030000001</c:v>
                      </c:pt>
                      <c:pt idx="25">
                        <c:v>44308148.439999998</c:v>
                      </c:pt>
                      <c:pt idx="26">
                        <c:v>44246617.560000002</c:v>
                      </c:pt>
                      <c:pt idx="27">
                        <c:v>44356763.430000007</c:v>
                      </c:pt>
                      <c:pt idx="28">
                        <c:v>44539670.489999995</c:v>
                      </c:pt>
                      <c:pt idx="29">
                        <c:v>44642781.329999998</c:v>
                      </c:pt>
                      <c:pt idx="30">
                        <c:v>44831838.060000002</c:v>
                      </c:pt>
                      <c:pt idx="31">
                        <c:v>44871636.920000002</c:v>
                      </c:pt>
                      <c:pt idx="32">
                        <c:v>44786501.549999997</c:v>
                      </c:pt>
                      <c:pt idx="33">
                        <c:v>44797659.280000001</c:v>
                      </c:pt>
                      <c:pt idx="34">
                        <c:v>44837311.079999998</c:v>
                      </c:pt>
                      <c:pt idx="35">
                        <c:v>44723376.809999995</c:v>
                      </c:pt>
                      <c:pt idx="36">
                        <c:v>44577883.470000006</c:v>
                      </c:pt>
                      <c:pt idx="37">
                        <c:v>44667644.689999998</c:v>
                      </c:pt>
                      <c:pt idx="38">
                        <c:v>44640061.729999997</c:v>
                      </c:pt>
                      <c:pt idx="39">
                        <c:v>44533647.939999998</c:v>
                      </c:pt>
                      <c:pt idx="40">
                        <c:v>44444680.010000005</c:v>
                      </c:pt>
                      <c:pt idx="41">
                        <c:v>44248888.660000004</c:v>
                      </c:pt>
                      <c:pt idx="42">
                        <c:v>44270234.789999999</c:v>
                      </c:pt>
                      <c:pt idx="43">
                        <c:v>44225330.389999993</c:v>
                      </c:pt>
                      <c:pt idx="44">
                        <c:v>43545542.32</c:v>
                      </c:pt>
                      <c:pt idx="45">
                        <c:v>44070466.119999997</c:v>
                      </c:pt>
                      <c:pt idx="46">
                        <c:v>43578915.670000002</c:v>
                      </c:pt>
                      <c:pt idx="47">
                        <c:v>43578676</c:v>
                      </c:pt>
                      <c:pt idx="48">
                        <c:v>43612770.340000004</c:v>
                      </c:pt>
                      <c:pt idx="49">
                        <c:v>43653994.780000001</c:v>
                      </c:pt>
                      <c:pt idx="50">
                        <c:v>43706026.539999999</c:v>
                      </c:pt>
                      <c:pt idx="51">
                        <c:v>43704699.640000001</c:v>
                      </c:pt>
                      <c:pt idx="52">
                        <c:v>43675850.189999998</c:v>
                      </c:pt>
                      <c:pt idx="53">
                        <c:v>43694708.390000001</c:v>
                      </c:pt>
                      <c:pt idx="54">
                        <c:v>43694708.390000001</c:v>
                      </c:pt>
                      <c:pt idx="55">
                        <c:v>43694708.390000001</c:v>
                      </c:pt>
                      <c:pt idx="56">
                        <c:v>43694708.390000001</c:v>
                      </c:pt>
                      <c:pt idx="57">
                        <c:v>43694708.390000001</c:v>
                      </c:pt>
                      <c:pt idx="58">
                        <c:v>43935270.789999999</c:v>
                      </c:pt>
                      <c:pt idx="59">
                        <c:v>43598517.789999999</c:v>
                      </c:pt>
                      <c:pt idx="60">
                        <c:v>43557521.079999998</c:v>
                      </c:pt>
                      <c:pt idx="61">
                        <c:v>43868373.68</c:v>
                      </c:pt>
                      <c:pt idx="62">
                        <c:v>43868373.729999997</c:v>
                      </c:pt>
                      <c:pt idx="63">
                        <c:v>43617205.130000003</c:v>
                      </c:pt>
                      <c:pt idx="64">
                        <c:v>43617205.280000001</c:v>
                      </c:pt>
                      <c:pt idx="65">
                        <c:v>43601329.460000001</c:v>
                      </c:pt>
                      <c:pt idx="66">
                        <c:v>43601506.220000006</c:v>
                      </c:pt>
                      <c:pt idx="67">
                        <c:v>43605455.039999999</c:v>
                      </c:pt>
                      <c:pt idx="68">
                        <c:v>43606349.539999999</c:v>
                      </c:pt>
                      <c:pt idx="69">
                        <c:v>43571104.539999999</c:v>
                      </c:pt>
                      <c:pt idx="70">
                        <c:v>43561314.240000002</c:v>
                      </c:pt>
                      <c:pt idx="71">
                        <c:v>43552449.739999995</c:v>
                      </c:pt>
                      <c:pt idx="72">
                        <c:v>43544584.039999999</c:v>
                      </c:pt>
                      <c:pt idx="73">
                        <c:v>43520817.490000002</c:v>
                      </c:pt>
                      <c:pt idx="74">
                        <c:v>43513654.089999996</c:v>
                      </c:pt>
                      <c:pt idx="75">
                        <c:v>43511578.839999996</c:v>
                      </c:pt>
                      <c:pt idx="76">
                        <c:v>43512415.159999996</c:v>
                      </c:pt>
                      <c:pt idx="77">
                        <c:v>43511587.719999999</c:v>
                      </c:pt>
                      <c:pt idx="78">
                        <c:v>43410888.060000002</c:v>
                      </c:pt>
                      <c:pt idx="79">
                        <c:v>43408515.100000001</c:v>
                      </c:pt>
                      <c:pt idx="80">
                        <c:v>43384515.100000001</c:v>
                      </c:pt>
                      <c:pt idx="81">
                        <c:v>43379015.579999998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EBB2-451E-8A3A-6A89B7466513}"/>
                  </c:ext>
                </c:extLst>
              </c15:ser>
            </c15:filteredLineSeries>
            <c15:filteredLineSeries>
              <c15:ser>
                <c:idx val="17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Data'!$V$1</c15:sqref>
                        </c15:formulaRef>
                      </c:ext>
                    </c:extLst>
                    <c:strCache>
                      <c:ptCount val="1"/>
                      <c:pt idx="0">
                        <c:v>CHANGE_IN_ASSESSED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Data'!$A$2:$A$83</c15:sqref>
                        </c15:formulaRef>
                      </c:ext>
                    </c:extLst>
                    <c:numCache>
                      <c:formatCode>m/d/yyyy</c:formatCode>
                      <c:ptCount val="82"/>
                      <c:pt idx="0">
                        <c:v>45123</c:v>
                      </c:pt>
                      <c:pt idx="1">
                        <c:v>45125</c:v>
                      </c:pt>
                      <c:pt idx="2">
                        <c:v>45126</c:v>
                      </c:pt>
                      <c:pt idx="3">
                        <c:v>45127</c:v>
                      </c:pt>
                      <c:pt idx="4">
                        <c:v>45128</c:v>
                      </c:pt>
                      <c:pt idx="5">
                        <c:v>45131</c:v>
                      </c:pt>
                      <c:pt idx="6">
                        <c:v>45132</c:v>
                      </c:pt>
                      <c:pt idx="7">
                        <c:v>45133</c:v>
                      </c:pt>
                      <c:pt idx="8">
                        <c:v>45134</c:v>
                      </c:pt>
                      <c:pt idx="9">
                        <c:v>45135</c:v>
                      </c:pt>
                      <c:pt idx="10">
                        <c:v>45138</c:v>
                      </c:pt>
                      <c:pt idx="11">
                        <c:v>45139</c:v>
                      </c:pt>
                      <c:pt idx="12">
                        <c:v>45140</c:v>
                      </c:pt>
                      <c:pt idx="13">
                        <c:v>45141</c:v>
                      </c:pt>
                      <c:pt idx="14">
                        <c:v>45142</c:v>
                      </c:pt>
                      <c:pt idx="15">
                        <c:v>45145</c:v>
                      </c:pt>
                      <c:pt idx="16">
                        <c:v>45146</c:v>
                      </c:pt>
                      <c:pt idx="17">
                        <c:v>45147</c:v>
                      </c:pt>
                      <c:pt idx="18">
                        <c:v>45148</c:v>
                      </c:pt>
                      <c:pt idx="19">
                        <c:v>45149</c:v>
                      </c:pt>
                      <c:pt idx="20">
                        <c:v>45152</c:v>
                      </c:pt>
                      <c:pt idx="21">
                        <c:v>45153</c:v>
                      </c:pt>
                      <c:pt idx="22">
                        <c:v>45154</c:v>
                      </c:pt>
                      <c:pt idx="23">
                        <c:v>45155</c:v>
                      </c:pt>
                      <c:pt idx="24">
                        <c:v>45156</c:v>
                      </c:pt>
                      <c:pt idx="25">
                        <c:v>45159</c:v>
                      </c:pt>
                      <c:pt idx="26">
                        <c:v>45160</c:v>
                      </c:pt>
                      <c:pt idx="27">
                        <c:v>45161</c:v>
                      </c:pt>
                      <c:pt idx="28">
                        <c:v>45162</c:v>
                      </c:pt>
                      <c:pt idx="29">
                        <c:v>45163</c:v>
                      </c:pt>
                      <c:pt idx="30">
                        <c:v>45166</c:v>
                      </c:pt>
                      <c:pt idx="31">
                        <c:v>45167</c:v>
                      </c:pt>
                      <c:pt idx="32">
                        <c:v>45168</c:v>
                      </c:pt>
                      <c:pt idx="33">
                        <c:v>45169</c:v>
                      </c:pt>
                      <c:pt idx="34">
                        <c:v>45170</c:v>
                      </c:pt>
                      <c:pt idx="35">
                        <c:v>45174</c:v>
                      </c:pt>
                      <c:pt idx="36">
                        <c:v>45175</c:v>
                      </c:pt>
                      <c:pt idx="37">
                        <c:v>45176</c:v>
                      </c:pt>
                      <c:pt idx="38">
                        <c:v>45177</c:v>
                      </c:pt>
                      <c:pt idx="39">
                        <c:v>45180</c:v>
                      </c:pt>
                      <c:pt idx="40">
                        <c:v>45181</c:v>
                      </c:pt>
                      <c:pt idx="41">
                        <c:v>45182</c:v>
                      </c:pt>
                      <c:pt idx="42">
                        <c:v>45183</c:v>
                      </c:pt>
                      <c:pt idx="43">
                        <c:v>45184</c:v>
                      </c:pt>
                      <c:pt idx="44">
                        <c:v>45187</c:v>
                      </c:pt>
                      <c:pt idx="45">
                        <c:v>45188</c:v>
                      </c:pt>
                      <c:pt idx="46">
                        <c:v>45189</c:v>
                      </c:pt>
                      <c:pt idx="47">
                        <c:v>45190</c:v>
                      </c:pt>
                      <c:pt idx="48">
                        <c:v>45191</c:v>
                      </c:pt>
                      <c:pt idx="49">
                        <c:v>45194</c:v>
                      </c:pt>
                      <c:pt idx="50">
                        <c:v>45195</c:v>
                      </c:pt>
                      <c:pt idx="51">
                        <c:v>45196</c:v>
                      </c:pt>
                      <c:pt idx="52">
                        <c:v>45197</c:v>
                      </c:pt>
                      <c:pt idx="53">
                        <c:v>45198</c:v>
                      </c:pt>
                      <c:pt idx="54">
                        <c:v>45201</c:v>
                      </c:pt>
                      <c:pt idx="55">
                        <c:v>45202</c:v>
                      </c:pt>
                      <c:pt idx="56">
                        <c:v>45203</c:v>
                      </c:pt>
                      <c:pt idx="57">
                        <c:v>45204</c:v>
                      </c:pt>
                      <c:pt idx="58">
                        <c:v>45205</c:v>
                      </c:pt>
                      <c:pt idx="59">
                        <c:v>45208</c:v>
                      </c:pt>
                      <c:pt idx="60">
                        <c:v>45209</c:v>
                      </c:pt>
                      <c:pt idx="61">
                        <c:v>45210</c:v>
                      </c:pt>
                      <c:pt idx="62">
                        <c:v>45211</c:v>
                      </c:pt>
                      <c:pt idx="63">
                        <c:v>45212</c:v>
                      </c:pt>
                      <c:pt idx="64">
                        <c:v>45215</c:v>
                      </c:pt>
                      <c:pt idx="65">
                        <c:v>45216</c:v>
                      </c:pt>
                      <c:pt idx="66">
                        <c:v>45217</c:v>
                      </c:pt>
                      <c:pt idx="67">
                        <c:v>45218</c:v>
                      </c:pt>
                      <c:pt idx="68">
                        <c:v>45219</c:v>
                      </c:pt>
                      <c:pt idx="69">
                        <c:v>45222</c:v>
                      </c:pt>
                      <c:pt idx="70">
                        <c:v>45223</c:v>
                      </c:pt>
                      <c:pt idx="71">
                        <c:v>45224</c:v>
                      </c:pt>
                      <c:pt idx="72">
                        <c:v>45225</c:v>
                      </c:pt>
                      <c:pt idx="73">
                        <c:v>45226</c:v>
                      </c:pt>
                      <c:pt idx="74">
                        <c:v>45229</c:v>
                      </c:pt>
                      <c:pt idx="75">
                        <c:v>45230</c:v>
                      </c:pt>
                      <c:pt idx="76">
                        <c:v>45231</c:v>
                      </c:pt>
                      <c:pt idx="77">
                        <c:v>45232</c:v>
                      </c:pt>
                      <c:pt idx="78">
                        <c:v>45233</c:v>
                      </c:pt>
                      <c:pt idx="79">
                        <c:v>45236</c:v>
                      </c:pt>
                      <c:pt idx="80">
                        <c:v>45237</c:v>
                      </c:pt>
                      <c:pt idx="81">
                        <c:v>45238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Data'!$V$2:$V$83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82"/>
                      <c:pt idx="0">
                        <c:v>38150967.039999999</c:v>
                      </c:pt>
                      <c:pt idx="1">
                        <c:v>419017.38000000268</c:v>
                      </c:pt>
                      <c:pt idx="2">
                        <c:v>806965.64999999851</c:v>
                      </c:pt>
                      <c:pt idx="3">
                        <c:v>880055.96000000089</c:v>
                      </c:pt>
                      <c:pt idx="4">
                        <c:v>99592.969999998808</c:v>
                      </c:pt>
                      <c:pt idx="5">
                        <c:v>251117.84000000358</c:v>
                      </c:pt>
                      <c:pt idx="6">
                        <c:v>41381.859999991953</c:v>
                      </c:pt>
                      <c:pt idx="7">
                        <c:v>276614.41000000387</c:v>
                      </c:pt>
                      <c:pt idx="8">
                        <c:v>85274.04999999702</c:v>
                      </c:pt>
                      <c:pt idx="9">
                        <c:v>340137.53000000119</c:v>
                      </c:pt>
                      <c:pt idx="10">
                        <c:v>262590.25</c:v>
                      </c:pt>
                      <c:pt idx="11">
                        <c:v>248611.68999999762</c:v>
                      </c:pt>
                      <c:pt idx="12">
                        <c:v>363216.75000000745</c:v>
                      </c:pt>
                      <c:pt idx="13">
                        <c:v>-231816.38000000268</c:v>
                      </c:pt>
                      <c:pt idx="14">
                        <c:v>303288.29999999702</c:v>
                      </c:pt>
                      <c:pt idx="15">
                        <c:v>262592.12999999523</c:v>
                      </c:pt>
                      <c:pt idx="16">
                        <c:v>124178.76000000536</c:v>
                      </c:pt>
                      <c:pt idx="17">
                        <c:v>190378.13000000268</c:v>
                      </c:pt>
                      <c:pt idx="18">
                        <c:v>180166.04999999702</c:v>
                      </c:pt>
                      <c:pt idx="19">
                        <c:v>651700.25</c:v>
                      </c:pt>
                      <c:pt idx="20">
                        <c:v>145019.81000000983</c:v>
                      </c:pt>
                      <c:pt idx="21">
                        <c:v>-44737.300000011921</c:v>
                      </c:pt>
                      <c:pt idx="22">
                        <c:v>91375.960000008345</c:v>
                      </c:pt>
                      <c:pt idx="23">
                        <c:v>2432.2999999970198</c:v>
                      </c:pt>
                      <c:pt idx="24">
                        <c:v>188737.6400000006</c:v>
                      </c:pt>
                      <c:pt idx="25">
                        <c:v>219289.40999999642</c:v>
                      </c:pt>
                      <c:pt idx="26">
                        <c:v>-61530.879999995232</c:v>
                      </c:pt>
                      <c:pt idx="27">
                        <c:v>110145.87000000477</c:v>
                      </c:pt>
                      <c:pt idx="28">
                        <c:v>182907.05999998748</c:v>
                      </c:pt>
                      <c:pt idx="29">
                        <c:v>103110.84000000358</c:v>
                      </c:pt>
                      <c:pt idx="30">
                        <c:v>189056.73000000417</c:v>
                      </c:pt>
                      <c:pt idx="31">
                        <c:v>39798.859999999404</c:v>
                      </c:pt>
                      <c:pt idx="32">
                        <c:v>-85135.370000004768</c:v>
                      </c:pt>
                      <c:pt idx="33">
                        <c:v>11157.730000004172</c:v>
                      </c:pt>
                      <c:pt idx="34">
                        <c:v>39651.79999999702</c:v>
                      </c:pt>
                      <c:pt idx="35">
                        <c:v>-113934.27000000328</c:v>
                      </c:pt>
                      <c:pt idx="36">
                        <c:v>-145493.33999998868</c:v>
                      </c:pt>
                      <c:pt idx="37">
                        <c:v>89761.219999991357</c:v>
                      </c:pt>
                      <c:pt idx="38">
                        <c:v>-27582.960000000894</c:v>
                      </c:pt>
                      <c:pt idx="39">
                        <c:v>-106413.78999999911</c:v>
                      </c:pt>
                      <c:pt idx="40">
                        <c:v>-88967.929999992251</c:v>
                      </c:pt>
                      <c:pt idx="41">
                        <c:v>-195791.35000000149</c:v>
                      </c:pt>
                      <c:pt idx="42">
                        <c:v>21346.129999995232</c:v>
                      </c:pt>
                      <c:pt idx="43">
                        <c:v>-44904.40000000596</c:v>
                      </c:pt>
                      <c:pt idx="44">
                        <c:v>-679788.06999999285</c:v>
                      </c:pt>
                      <c:pt idx="45">
                        <c:v>524923.79999999702</c:v>
                      </c:pt>
                      <c:pt idx="46">
                        <c:v>-491550.44999999553</c:v>
                      </c:pt>
                      <c:pt idx="47">
                        <c:v>-239.67000000178814</c:v>
                      </c:pt>
                      <c:pt idx="48">
                        <c:v>34094.340000003576</c:v>
                      </c:pt>
                      <c:pt idx="49">
                        <c:v>41224.439999997616</c:v>
                      </c:pt>
                      <c:pt idx="50">
                        <c:v>52031.759999997914</c:v>
                      </c:pt>
                      <c:pt idx="51">
                        <c:v>-1326.8999999985099</c:v>
                      </c:pt>
                      <c:pt idx="52">
                        <c:v>-28849.45000000298</c:v>
                      </c:pt>
                      <c:pt idx="53">
                        <c:v>18858.20000000298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240562.39999999851</c:v>
                      </c:pt>
                      <c:pt idx="59">
                        <c:v>-336753</c:v>
                      </c:pt>
                      <c:pt idx="60">
                        <c:v>-40996.710000000894</c:v>
                      </c:pt>
                      <c:pt idx="61">
                        <c:v>310852.60000000149</c:v>
                      </c:pt>
                      <c:pt idx="62">
                        <c:v>4.9999997019767761E-2</c:v>
                      </c:pt>
                      <c:pt idx="63">
                        <c:v>-251168.59999999404</c:v>
                      </c:pt>
                      <c:pt idx="64">
                        <c:v>0.14999999850988388</c:v>
                      </c:pt>
                      <c:pt idx="65">
                        <c:v>-15875.820000000298</c:v>
                      </c:pt>
                      <c:pt idx="66">
                        <c:v>176.76000000536442</c:v>
                      </c:pt>
                      <c:pt idx="67">
                        <c:v>3948.8199999928474</c:v>
                      </c:pt>
                      <c:pt idx="68">
                        <c:v>894.5</c:v>
                      </c:pt>
                      <c:pt idx="69">
                        <c:v>-35245</c:v>
                      </c:pt>
                      <c:pt idx="70">
                        <c:v>-9790.2999999970198</c:v>
                      </c:pt>
                      <c:pt idx="71">
                        <c:v>-8864.5000000074506</c:v>
                      </c:pt>
                      <c:pt idx="72">
                        <c:v>-7865.6999999955297</c:v>
                      </c:pt>
                      <c:pt idx="73">
                        <c:v>-23766.54999999702</c:v>
                      </c:pt>
                      <c:pt idx="74">
                        <c:v>-7163.4000000059605</c:v>
                      </c:pt>
                      <c:pt idx="75">
                        <c:v>-2075.25</c:v>
                      </c:pt>
                      <c:pt idx="76">
                        <c:v>836.32000000029802</c:v>
                      </c:pt>
                      <c:pt idx="77">
                        <c:v>-827.43999999761581</c:v>
                      </c:pt>
                      <c:pt idx="78">
                        <c:v>-100699.65999999642</c:v>
                      </c:pt>
                      <c:pt idx="79">
                        <c:v>-2372.9600000008941</c:v>
                      </c:pt>
                      <c:pt idx="80">
                        <c:v>-24000</c:v>
                      </c:pt>
                      <c:pt idx="81">
                        <c:v>-5499.5200000032783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EBB2-451E-8A3A-6A89B7466513}"/>
                  </c:ext>
                </c:extLst>
              </c15:ser>
            </c15:filteredLineSeries>
            <c15:filteredLineSeries>
              <c15:ser>
                <c:idx val="19"/>
                <c:order val="1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Data'!$X$1</c15:sqref>
                        </c15:formulaRef>
                      </c:ext>
                    </c:extLst>
                    <c:strCache>
                      <c:ptCount val="1"/>
                      <c:pt idx="0">
                        <c:v>BUDGET_VARIANCE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Data'!$A$2:$A$83</c15:sqref>
                        </c15:formulaRef>
                      </c:ext>
                    </c:extLst>
                    <c:numCache>
                      <c:formatCode>m/d/yyyy</c:formatCode>
                      <c:ptCount val="82"/>
                      <c:pt idx="0">
                        <c:v>45123</c:v>
                      </c:pt>
                      <c:pt idx="1">
                        <c:v>45125</c:v>
                      </c:pt>
                      <c:pt idx="2">
                        <c:v>45126</c:v>
                      </c:pt>
                      <c:pt idx="3">
                        <c:v>45127</c:v>
                      </c:pt>
                      <c:pt idx="4">
                        <c:v>45128</c:v>
                      </c:pt>
                      <c:pt idx="5">
                        <c:v>45131</c:v>
                      </c:pt>
                      <c:pt idx="6">
                        <c:v>45132</c:v>
                      </c:pt>
                      <c:pt idx="7">
                        <c:v>45133</c:v>
                      </c:pt>
                      <c:pt idx="8">
                        <c:v>45134</c:v>
                      </c:pt>
                      <c:pt idx="9">
                        <c:v>45135</c:v>
                      </c:pt>
                      <c:pt idx="10">
                        <c:v>45138</c:v>
                      </c:pt>
                      <c:pt idx="11">
                        <c:v>45139</c:v>
                      </c:pt>
                      <c:pt idx="12">
                        <c:v>45140</c:v>
                      </c:pt>
                      <c:pt idx="13">
                        <c:v>45141</c:v>
                      </c:pt>
                      <c:pt idx="14">
                        <c:v>45142</c:v>
                      </c:pt>
                      <c:pt idx="15">
                        <c:v>45145</c:v>
                      </c:pt>
                      <c:pt idx="16">
                        <c:v>45146</c:v>
                      </c:pt>
                      <c:pt idx="17">
                        <c:v>45147</c:v>
                      </c:pt>
                      <c:pt idx="18">
                        <c:v>45148</c:v>
                      </c:pt>
                      <c:pt idx="19">
                        <c:v>45149</c:v>
                      </c:pt>
                      <c:pt idx="20">
                        <c:v>45152</c:v>
                      </c:pt>
                      <c:pt idx="21">
                        <c:v>45153</c:v>
                      </c:pt>
                      <c:pt idx="22">
                        <c:v>45154</c:v>
                      </c:pt>
                      <c:pt idx="23">
                        <c:v>45155</c:v>
                      </c:pt>
                      <c:pt idx="24">
                        <c:v>45156</c:v>
                      </c:pt>
                      <c:pt idx="25">
                        <c:v>45159</c:v>
                      </c:pt>
                      <c:pt idx="26">
                        <c:v>45160</c:v>
                      </c:pt>
                      <c:pt idx="27">
                        <c:v>45161</c:v>
                      </c:pt>
                      <c:pt idx="28">
                        <c:v>45162</c:v>
                      </c:pt>
                      <c:pt idx="29">
                        <c:v>45163</c:v>
                      </c:pt>
                      <c:pt idx="30">
                        <c:v>45166</c:v>
                      </c:pt>
                      <c:pt idx="31">
                        <c:v>45167</c:v>
                      </c:pt>
                      <c:pt idx="32">
                        <c:v>45168</c:v>
                      </c:pt>
                      <c:pt idx="33">
                        <c:v>45169</c:v>
                      </c:pt>
                      <c:pt idx="34">
                        <c:v>45170</c:v>
                      </c:pt>
                      <c:pt idx="35">
                        <c:v>45174</c:v>
                      </c:pt>
                      <c:pt idx="36">
                        <c:v>45175</c:v>
                      </c:pt>
                      <c:pt idx="37">
                        <c:v>45176</c:v>
                      </c:pt>
                      <c:pt idx="38">
                        <c:v>45177</c:v>
                      </c:pt>
                      <c:pt idx="39">
                        <c:v>45180</c:v>
                      </c:pt>
                      <c:pt idx="40">
                        <c:v>45181</c:v>
                      </c:pt>
                      <c:pt idx="41">
                        <c:v>45182</c:v>
                      </c:pt>
                      <c:pt idx="42">
                        <c:v>45183</c:v>
                      </c:pt>
                      <c:pt idx="43">
                        <c:v>45184</c:v>
                      </c:pt>
                      <c:pt idx="44">
                        <c:v>45187</c:v>
                      </c:pt>
                      <c:pt idx="45">
                        <c:v>45188</c:v>
                      </c:pt>
                      <c:pt idx="46">
                        <c:v>45189</c:v>
                      </c:pt>
                      <c:pt idx="47">
                        <c:v>45190</c:v>
                      </c:pt>
                      <c:pt idx="48">
                        <c:v>45191</c:v>
                      </c:pt>
                      <c:pt idx="49">
                        <c:v>45194</c:v>
                      </c:pt>
                      <c:pt idx="50">
                        <c:v>45195</c:v>
                      </c:pt>
                      <c:pt idx="51">
                        <c:v>45196</c:v>
                      </c:pt>
                      <c:pt idx="52">
                        <c:v>45197</c:v>
                      </c:pt>
                      <c:pt idx="53">
                        <c:v>45198</c:v>
                      </c:pt>
                      <c:pt idx="54">
                        <c:v>45201</c:v>
                      </c:pt>
                      <c:pt idx="55">
                        <c:v>45202</c:v>
                      </c:pt>
                      <c:pt idx="56">
                        <c:v>45203</c:v>
                      </c:pt>
                      <c:pt idx="57">
                        <c:v>45204</c:v>
                      </c:pt>
                      <c:pt idx="58">
                        <c:v>45205</c:v>
                      </c:pt>
                      <c:pt idx="59">
                        <c:v>45208</c:v>
                      </c:pt>
                      <c:pt idx="60">
                        <c:v>45209</c:v>
                      </c:pt>
                      <c:pt idx="61">
                        <c:v>45210</c:v>
                      </c:pt>
                      <c:pt idx="62">
                        <c:v>45211</c:v>
                      </c:pt>
                      <c:pt idx="63">
                        <c:v>45212</c:v>
                      </c:pt>
                      <c:pt idx="64">
                        <c:v>45215</c:v>
                      </c:pt>
                      <c:pt idx="65">
                        <c:v>45216</c:v>
                      </c:pt>
                      <c:pt idx="66">
                        <c:v>45217</c:v>
                      </c:pt>
                      <c:pt idx="67">
                        <c:v>45218</c:v>
                      </c:pt>
                      <c:pt idx="68">
                        <c:v>45219</c:v>
                      </c:pt>
                      <c:pt idx="69">
                        <c:v>45222</c:v>
                      </c:pt>
                      <c:pt idx="70">
                        <c:v>45223</c:v>
                      </c:pt>
                      <c:pt idx="71">
                        <c:v>45224</c:v>
                      </c:pt>
                      <c:pt idx="72">
                        <c:v>45225</c:v>
                      </c:pt>
                      <c:pt idx="73">
                        <c:v>45226</c:v>
                      </c:pt>
                      <c:pt idx="74">
                        <c:v>45229</c:v>
                      </c:pt>
                      <c:pt idx="75">
                        <c:v>45230</c:v>
                      </c:pt>
                      <c:pt idx="76">
                        <c:v>45231</c:v>
                      </c:pt>
                      <c:pt idx="77">
                        <c:v>45232</c:v>
                      </c:pt>
                      <c:pt idx="78">
                        <c:v>45233</c:v>
                      </c:pt>
                      <c:pt idx="79">
                        <c:v>45236</c:v>
                      </c:pt>
                      <c:pt idx="80">
                        <c:v>45237</c:v>
                      </c:pt>
                      <c:pt idx="81">
                        <c:v>45238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Data'!$X$2:$X$83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82"/>
                      <c:pt idx="0">
                        <c:v>-4624722.9600000009</c:v>
                      </c:pt>
                      <c:pt idx="1">
                        <c:v>-4205705.5799999982</c:v>
                      </c:pt>
                      <c:pt idx="2">
                        <c:v>-3398739.9299999997</c:v>
                      </c:pt>
                      <c:pt idx="3">
                        <c:v>-2518683.9699999988</c:v>
                      </c:pt>
                      <c:pt idx="4">
                        <c:v>-2419091</c:v>
                      </c:pt>
                      <c:pt idx="5">
                        <c:v>-2167973.1599999964</c:v>
                      </c:pt>
                      <c:pt idx="6">
                        <c:v>-2126591.3000000045</c:v>
                      </c:pt>
                      <c:pt idx="7">
                        <c:v>-1849976.8900000006</c:v>
                      </c:pt>
                      <c:pt idx="8">
                        <c:v>-1764702.8400000036</c:v>
                      </c:pt>
                      <c:pt idx="9">
                        <c:v>-1424565.3100000024</c:v>
                      </c:pt>
                      <c:pt idx="10">
                        <c:v>-1161975.0600000024</c:v>
                      </c:pt>
                      <c:pt idx="11">
                        <c:v>-913363.37000000477</c:v>
                      </c:pt>
                      <c:pt idx="12">
                        <c:v>-550146.61999999732</c:v>
                      </c:pt>
                      <c:pt idx="13">
                        <c:v>-781963</c:v>
                      </c:pt>
                      <c:pt idx="14">
                        <c:v>-478674.70000000298</c:v>
                      </c:pt>
                      <c:pt idx="15">
                        <c:v>-216082.57000000775</c:v>
                      </c:pt>
                      <c:pt idx="16">
                        <c:v>-91903.810000002384</c:v>
                      </c:pt>
                      <c:pt idx="17">
                        <c:v>98474.320000000298</c:v>
                      </c:pt>
                      <c:pt idx="18">
                        <c:v>278640.36999999732</c:v>
                      </c:pt>
                      <c:pt idx="19">
                        <c:v>930340.61999999732</c:v>
                      </c:pt>
                      <c:pt idx="20">
                        <c:v>1075360.4300000072</c:v>
                      </c:pt>
                      <c:pt idx="21">
                        <c:v>1030623.1299999952</c:v>
                      </c:pt>
                      <c:pt idx="22">
                        <c:v>1121999.0900000036</c:v>
                      </c:pt>
                      <c:pt idx="23">
                        <c:v>1124431.3900000006</c:v>
                      </c:pt>
                      <c:pt idx="24">
                        <c:v>1313169.0300000012</c:v>
                      </c:pt>
                      <c:pt idx="25">
                        <c:v>1532458.4399999976</c:v>
                      </c:pt>
                      <c:pt idx="26">
                        <c:v>1470927.5600000024</c:v>
                      </c:pt>
                      <c:pt idx="27">
                        <c:v>1581073.4300000072</c:v>
                      </c:pt>
                      <c:pt idx="28">
                        <c:v>1763980.4899999946</c:v>
                      </c:pt>
                      <c:pt idx="29">
                        <c:v>1867091.3299999982</c:v>
                      </c:pt>
                      <c:pt idx="30">
                        <c:v>2056148.0600000024</c:v>
                      </c:pt>
                      <c:pt idx="31">
                        <c:v>2095946.9200000018</c:v>
                      </c:pt>
                      <c:pt idx="32">
                        <c:v>2010811.549999997</c:v>
                      </c:pt>
                      <c:pt idx="33">
                        <c:v>2021969.2800000012</c:v>
                      </c:pt>
                      <c:pt idx="34">
                        <c:v>2061621.0799999982</c:v>
                      </c:pt>
                      <c:pt idx="35">
                        <c:v>1947686.8099999949</c:v>
                      </c:pt>
                      <c:pt idx="36">
                        <c:v>1802193.4700000063</c:v>
                      </c:pt>
                      <c:pt idx="37">
                        <c:v>1891954.6899999976</c:v>
                      </c:pt>
                      <c:pt idx="38">
                        <c:v>1864371.7299999967</c:v>
                      </c:pt>
                      <c:pt idx="39">
                        <c:v>1757957.9399999976</c:v>
                      </c:pt>
                      <c:pt idx="40">
                        <c:v>1668990.0100000054</c:v>
                      </c:pt>
                      <c:pt idx="41">
                        <c:v>1473198.6600000039</c:v>
                      </c:pt>
                      <c:pt idx="42">
                        <c:v>1494544.7899999991</c:v>
                      </c:pt>
                      <c:pt idx="43">
                        <c:v>1449640.3899999931</c:v>
                      </c:pt>
                      <c:pt idx="44">
                        <c:v>769852.3200000003</c:v>
                      </c:pt>
                      <c:pt idx="45">
                        <c:v>1294776.1199999973</c:v>
                      </c:pt>
                      <c:pt idx="46">
                        <c:v>803225.67000000179</c:v>
                      </c:pt>
                      <c:pt idx="47">
                        <c:v>802986</c:v>
                      </c:pt>
                      <c:pt idx="48">
                        <c:v>837080.34000000358</c:v>
                      </c:pt>
                      <c:pt idx="49">
                        <c:v>878304.78000000119</c:v>
                      </c:pt>
                      <c:pt idx="50">
                        <c:v>930336.53999999911</c:v>
                      </c:pt>
                      <c:pt idx="51">
                        <c:v>929009.6400000006</c:v>
                      </c:pt>
                      <c:pt idx="52">
                        <c:v>900160.18999999762</c:v>
                      </c:pt>
                      <c:pt idx="53">
                        <c:v>919018.3900000006</c:v>
                      </c:pt>
                      <c:pt idx="54">
                        <c:v>919018.3900000006</c:v>
                      </c:pt>
                      <c:pt idx="55">
                        <c:v>919018.3900000006</c:v>
                      </c:pt>
                      <c:pt idx="56">
                        <c:v>919018.3900000006</c:v>
                      </c:pt>
                      <c:pt idx="57">
                        <c:v>919018.3900000006</c:v>
                      </c:pt>
                      <c:pt idx="58">
                        <c:v>1159580.7899999991</c:v>
                      </c:pt>
                      <c:pt idx="59">
                        <c:v>822827.78999999911</c:v>
                      </c:pt>
                      <c:pt idx="60">
                        <c:v>781831.07999999821</c:v>
                      </c:pt>
                      <c:pt idx="61">
                        <c:v>1092683.6799999997</c:v>
                      </c:pt>
                      <c:pt idx="62">
                        <c:v>1092683.7299999967</c:v>
                      </c:pt>
                      <c:pt idx="63">
                        <c:v>841515.13000000268</c:v>
                      </c:pt>
                      <c:pt idx="64">
                        <c:v>841515.28000000119</c:v>
                      </c:pt>
                      <c:pt idx="65">
                        <c:v>825639.46000000089</c:v>
                      </c:pt>
                      <c:pt idx="66">
                        <c:v>825816.22000000626</c:v>
                      </c:pt>
                      <c:pt idx="67">
                        <c:v>829765.03999999911</c:v>
                      </c:pt>
                      <c:pt idx="68">
                        <c:v>830659.53999999911</c:v>
                      </c:pt>
                      <c:pt idx="69">
                        <c:v>795414.53999999911</c:v>
                      </c:pt>
                      <c:pt idx="70">
                        <c:v>785624.24000000209</c:v>
                      </c:pt>
                      <c:pt idx="71">
                        <c:v>776759.73999999464</c:v>
                      </c:pt>
                      <c:pt idx="72">
                        <c:v>768894.03999999911</c:v>
                      </c:pt>
                      <c:pt idx="73">
                        <c:v>745127.49000000209</c:v>
                      </c:pt>
                      <c:pt idx="74">
                        <c:v>737964.08999999613</c:v>
                      </c:pt>
                      <c:pt idx="75">
                        <c:v>735888.83999999613</c:v>
                      </c:pt>
                      <c:pt idx="76">
                        <c:v>736725.15999999642</c:v>
                      </c:pt>
                      <c:pt idx="77">
                        <c:v>735897.71999999881</c:v>
                      </c:pt>
                      <c:pt idx="78">
                        <c:v>635198.06000000238</c:v>
                      </c:pt>
                      <c:pt idx="79">
                        <c:v>632825.10000000149</c:v>
                      </c:pt>
                      <c:pt idx="80">
                        <c:v>608825.10000000149</c:v>
                      </c:pt>
                      <c:pt idx="81">
                        <c:v>603325.57999999821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EBB2-451E-8A3A-6A89B7466513}"/>
                  </c:ext>
                </c:extLst>
              </c15:ser>
            </c15:filteredLineSeries>
            <c15:filteredLineSeries>
              <c15:ser>
                <c:idx val="20"/>
                <c:order val="1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Data'!$Y$1</c15:sqref>
                        </c15:formulaRef>
                      </c:ext>
                    </c:extLst>
                    <c:strCache>
                      <c:ptCount val="1"/>
                      <c:pt idx="0">
                        <c:v>FINALIZED_AVG_STU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Data'!$A$2:$A$83</c15:sqref>
                        </c15:formulaRef>
                      </c:ext>
                    </c:extLst>
                    <c:numCache>
                      <c:formatCode>m/d/yyyy</c:formatCode>
                      <c:ptCount val="82"/>
                      <c:pt idx="0">
                        <c:v>45123</c:v>
                      </c:pt>
                      <c:pt idx="1">
                        <c:v>45125</c:v>
                      </c:pt>
                      <c:pt idx="2">
                        <c:v>45126</c:v>
                      </c:pt>
                      <c:pt idx="3">
                        <c:v>45127</c:v>
                      </c:pt>
                      <c:pt idx="4">
                        <c:v>45128</c:v>
                      </c:pt>
                      <c:pt idx="5">
                        <c:v>45131</c:v>
                      </c:pt>
                      <c:pt idx="6">
                        <c:v>45132</c:v>
                      </c:pt>
                      <c:pt idx="7">
                        <c:v>45133</c:v>
                      </c:pt>
                      <c:pt idx="8">
                        <c:v>45134</c:v>
                      </c:pt>
                      <c:pt idx="9">
                        <c:v>45135</c:v>
                      </c:pt>
                      <c:pt idx="10">
                        <c:v>45138</c:v>
                      </c:pt>
                      <c:pt idx="11">
                        <c:v>45139</c:v>
                      </c:pt>
                      <c:pt idx="12">
                        <c:v>45140</c:v>
                      </c:pt>
                      <c:pt idx="13">
                        <c:v>45141</c:v>
                      </c:pt>
                      <c:pt idx="14">
                        <c:v>45142</c:v>
                      </c:pt>
                      <c:pt idx="15">
                        <c:v>45145</c:v>
                      </c:pt>
                      <c:pt idx="16">
                        <c:v>45146</c:v>
                      </c:pt>
                      <c:pt idx="17">
                        <c:v>45147</c:v>
                      </c:pt>
                      <c:pt idx="18">
                        <c:v>45148</c:v>
                      </c:pt>
                      <c:pt idx="19">
                        <c:v>45149</c:v>
                      </c:pt>
                      <c:pt idx="20">
                        <c:v>45152</c:v>
                      </c:pt>
                      <c:pt idx="21">
                        <c:v>45153</c:v>
                      </c:pt>
                      <c:pt idx="22">
                        <c:v>45154</c:v>
                      </c:pt>
                      <c:pt idx="23">
                        <c:v>45155</c:v>
                      </c:pt>
                      <c:pt idx="24">
                        <c:v>45156</c:v>
                      </c:pt>
                      <c:pt idx="25">
                        <c:v>45159</c:v>
                      </c:pt>
                      <c:pt idx="26">
                        <c:v>45160</c:v>
                      </c:pt>
                      <c:pt idx="27">
                        <c:v>45161</c:v>
                      </c:pt>
                      <c:pt idx="28">
                        <c:v>45162</c:v>
                      </c:pt>
                      <c:pt idx="29">
                        <c:v>45163</c:v>
                      </c:pt>
                      <c:pt idx="30">
                        <c:v>45166</c:v>
                      </c:pt>
                      <c:pt idx="31">
                        <c:v>45167</c:v>
                      </c:pt>
                      <c:pt idx="32">
                        <c:v>45168</c:v>
                      </c:pt>
                      <c:pt idx="33">
                        <c:v>45169</c:v>
                      </c:pt>
                      <c:pt idx="34">
                        <c:v>45170</c:v>
                      </c:pt>
                      <c:pt idx="35">
                        <c:v>45174</c:v>
                      </c:pt>
                      <c:pt idx="36">
                        <c:v>45175</c:v>
                      </c:pt>
                      <c:pt idx="37">
                        <c:v>45176</c:v>
                      </c:pt>
                      <c:pt idx="38">
                        <c:v>45177</c:v>
                      </c:pt>
                      <c:pt idx="39">
                        <c:v>45180</c:v>
                      </c:pt>
                      <c:pt idx="40">
                        <c:v>45181</c:v>
                      </c:pt>
                      <c:pt idx="41">
                        <c:v>45182</c:v>
                      </c:pt>
                      <c:pt idx="42">
                        <c:v>45183</c:v>
                      </c:pt>
                      <c:pt idx="43">
                        <c:v>45184</c:v>
                      </c:pt>
                      <c:pt idx="44">
                        <c:v>45187</c:v>
                      </c:pt>
                      <c:pt idx="45">
                        <c:v>45188</c:v>
                      </c:pt>
                      <c:pt idx="46">
                        <c:v>45189</c:v>
                      </c:pt>
                      <c:pt idx="47">
                        <c:v>45190</c:v>
                      </c:pt>
                      <c:pt idx="48">
                        <c:v>45191</c:v>
                      </c:pt>
                      <c:pt idx="49">
                        <c:v>45194</c:v>
                      </c:pt>
                      <c:pt idx="50">
                        <c:v>45195</c:v>
                      </c:pt>
                      <c:pt idx="51">
                        <c:v>45196</c:v>
                      </c:pt>
                      <c:pt idx="52">
                        <c:v>45197</c:v>
                      </c:pt>
                      <c:pt idx="53">
                        <c:v>45198</c:v>
                      </c:pt>
                      <c:pt idx="54">
                        <c:v>45201</c:v>
                      </c:pt>
                      <c:pt idx="55">
                        <c:v>45202</c:v>
                      </c:pt>
                      <c:pt idx="56">
                        <c:v>45203</c:v>
                      </c:pt>
                      <c:pt idx="57">
                        <c:v>45204</c:v>
                      </c:pt>
                      <c:pt idx="58">
                        <c:v>45205</c:v>
                      </c:pt>
                      <c:pt idx="59">
                        <c:v>45208</c:v>
                      </c:pt>
                      <c:pt idx="60">
                        <c:v>45209</c:v>
                      </c:pt>
                      <c:pt idx="61">
                        <c:v>45210</c:v>
                      </c:pt>
                      <c:pt idx="62">
                        <c:v>45211</c:v>
                      </c:pt>
                      <c:pt idx="63">
                        <c:v>45212</c:v>
                      </c:pt>
                      <c:pt idx="64">
                        <c:v>45215</c:v>
                      </c:pt>
                      <c:pt idx="65">
                        <c:v>45216</c:v>
                      </c:pt>
                      <c:pt idx="66">
                        <c:v>45217</c:v>
                      </c:pt>
                      <c:pt idx="67">
                        <c:v>45218</c:v>
                      </c:pt>
                      <c:pt idx="68">
                        <c:v>45219</c:v>
                      </c:pt>
                      <c:pt idx="69">
                        <c:v>45222</c:v>
                      </c:pt>
                      <c:pt idx="70">
                        <c:v>45223</c:v>
                      </c:pt>
                      <c:pt idx="71">
                        <c:v>45224</c:v>
                      </c:pt>
                      <c:pt idx="72">
                        <c:v>45225</c:v>
                      </c:pt>
                      <c:pt idx="73">
                        <c:v>45226</c:v>
                      </c:pt>
                      <c:pt idx="74">
                        <c:v>45229</c:v>
                      </c:pt>
                      <c:pt idx="75">
                        <c:v>45230</c:v>
                      </c:pt>
                      <c:pt idx="76">
                        <c:v>45231</c:v>
                      </c:pt>
                      <c:pt idx="77">
                        <c:v>45232</c:v>
                      </c:pt>
                      <c:pt idx="78">
                        <c:v>45233</c:v>
                      </c:pt>
                      <c:pt idx="79">
                        <c:v>45236</c:v>
                      </c:pt>
                      <c:pt idx="80">
                        <c:v>45237</c:v>
                      </c:pt>
                      <c:pt idx="81">
                        <c:v>45238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Data'!$Y$2:$Y$83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82"/>
                      <c:pt idx="0">
                        <c:v>0</c:v>
                      </c:pt>
                      <c:pt idx="1">
                        <c:v>148.17804878048781</c:v>
                      </c:pt>
                      <c:pt idx="2">
                        <c:v>9962.4310000000005</c:v>
                      </c:pt>
                      <c:pt idx="3">
                        <c:v>4347.9541666666664</c:v>
                      </c:pt>
                      <c:pt idx="4">
                        <c:v>2999.6153846153848</c:v>
                      </c:pt>
                      <c:pt idx="5">
                        <c:v>1786.1288461538452</c:v>
                      </c:pt>
                      <c:pt idx="6">
                        <c:v>6744.9567213114769</c:v>
                      </c:pt>
                      <c:pt idx="7">
                        <c:v>4266.6755102040834</c:v>
                      </c:pt>
                      <c:pt idx="8">
                        <c:v>3577.1009999999965</c:v>
                      </c:pt>
                      <c:pt idx="9">
                        <c:v>4698.7471698113177</c:v>
                      </c:pt>
                      <c:pt idx="10">
                        <c:v>1670.0959595959596</c:v>
                      </c:pt>
                      <c:pt idx="11">
                        <c:v>5808.2776612903235</c:v>
                      </c:pt>
                      <c:pt idx="12">
                        <c:v>4446.6292307692293</c:v>
                      </c:pt>
                      <c:pt idx="13">
                        <c:v>2809.8979661016947</c:v>
                      </c:pt>
                      <c:pt idx="14">
                        <c:v>4574.4286363636402</c:v>
                      </c:pt>
                      <c:pt idx="15">
                        <c:v>2228.2415699658713</c:v>
                      </c:pt>
                      <c:pt idx="16">
                        <c:v>9061.5496062992115</c:v>
                      </c:pt>
                      <c:pt idx="17">
                        <c:v>4627.1539779005534</c:v>
                      </c:pt>
                      <c:pt idx="18">
                        <c:v>4600.7763333333287</c:v>
                      </c:pt>
                      <c:pt idx="19">
                        <c:v>5981.5581896551721</c:v>
                      </c:pt>
                      <c:pt idx="20">
                        <c:v>2042.8725308642011</c:v>
                      </c:pt>
                      <c:pt idx="21">
                        <c:v>5376.6801395348775</c:v>
                      </c:pt>
                      <c:pt idx="22">
                        <c:v>4657.0549726775989</c:v>
                      </c:pt>
                      <c:pt idx="23">
                        <c:v>4749.7415289256169</c:v>
                      </c:pt>
                      <c:pt idx="24">
                        <c:v>4119.1483660130734</c:v>
                      </c:pt>
                      <c:pt idx="25">
                        <c:v>2343.884741379311</c:v>
                      </c:pt>
                      <c:pt idx="26">
                        <c:v>7434.1075516224164</c:v>
                      </c:pt>
                      <c:pt idx="27">
                        <c:v>4525.8605063291197</c:v>
                      </c:pt>
                      <c:pt idx="28">
                        <c:v>4096.3999074074027</c:v>
                      </c:pt>
                      <c:pt idx="29">
                        <c:v>4075.9308185840719</c:v>
                      </c:pt>
                      <c:pt idx="30">
                        <c:v>1957.6749680624564</c:v>
                      </c:pt>
                      <c:pt idx="31">
                        <c:v>7738.809658421671</c:v>
                      </c:pt>
                      <c:pt idx="32">
                        <c:v>9356.978903225785</c:v>
                      </c:pt>
                      <c:pt idx="33">
                        <c:v>4181.4045569620366</c:v>
                      </c:pt>
                      <c:pt idx="34">
                        <c:v>4628.5459375000401</c:v>
                      </c:pt>
                      <c:pt idx="35">
                        <c:v>4634.7259195402012</c:v>
                      </c:pt>
                      <c:pt idx="36">
                        <c:v>4025.5227631579496</c:v>
                      </c:pt>
                      <c:pt idx="37">
                        <c:v>4855.9797619047267</c:v>
                      </c:pt>
                      <c:pt idx="38">
                        <c:v>4606.7696428571699</c:v>
                      </c:pt>
                      <c:pt idx="39">
                        <c:v>2237.0324719101191</c:v>
                      </c:pt>
                      <c:pt idx="40">
                        <c:v>3598.8113333333285</c:v>
                      </c:pt>
                      <c:pt idx="41">
                        <c:v>3460.9472500000147</c:v>
                      </c:pt>
                      <c:pt idx="42">
                        <c:v>3570.7142253521251</c:v>
                      </c:pt>
                      <c:pt idx="43">
                        <c:v>2743.7147272727029</c:v>
                      </c:pt>
                      <c:pt idx="44">
                        <c:v>1915.0832195122068</c:v>
                      </c:pt>
                      <c:pt idx="45">
                        <c:v>11264.858664122134</c:v>
                      </c:pt>
                      <c:pt idx="46">
                        <c:v>-17924.478260869564</c:v>
                      </c:pt>
                      <c:pt idx="47">
                        <c:v>-3108</c:v>
                      </c:pt>
                      <c:pt idx="48">
                        <c:v>-32532</c:v>
                      </c:pt>
                      <c:pt idx="49">
                        <c:v>-125118</c:v>
                      </c:pt>
                      <c:pt idx="50">
                        <c:v>3450.2711864406779</c:v>
                      </c:pt>
                      <c:pt idx="51">
                        <c:v>6844.85</c:v>
                      </c:pt>
                      <c:pt idx="52">
                        <c:v>4470.25</c:v>
                      </c:pt>
                      <c:pt idx="53">
                        <c:v>-943.3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37938.625</c:v>
                      </c:pt>
                      <c:pt idx="59">
                        <c:v>0</c:v>
                      </c:pt>
                      <c:pt idx="60">
                        <c:v>4580.2784810126586</c:v>
                      </c:pt>
                      <c:pt idx="61">
                        <c:v>23972</c:v>
                      </c:pt>
                      <c:pt idx="62">
                        <c:v>5667.95652173913</c:v>
                      </c:pt>
                      <c:pt idx="63">
                        <c:v>115577.5</c:v>
                      </c:pt>
                      <c:pt idx="64">
                        <c:v>8028.636363636364</c:v>
                      </c:pt>
                      <c:pt idx="65">
                        <c:v>3921.7866666664681</c:v>
                      </c:pt>
                      <c:pt idx="66">
                        <c:v>7931.6760000005361</c:v>
                      </c:pt>
                      <c:pt idx="67">
                        <c:v>3814.4171428563341</c:v>
                      </c:pt>
                      <c:pt idx="68">
                        <c:v>5048.45</c:v>
                      </c:pt>
                      <c:pt idx="69">
                        <c:v>-8308.5500000044703</c:v>
                      </c:pt>
                      <c:pt idx="70">
                        <c:v>11094.5</c:v>
                      </c:pt>
                      <c:pt idx="71">
                        <c:v>-3451.8499999977648</c:v>
                      </c:pt>
                      <c:pt idx="72">
                        <c:v>254.60454545474866</c:v>
                      </c:pt>
                      <c:pt idx="73">
                        <c:v>9389.9500000029802</c:v>
                      </c:pt>
                      <c:pt idx="74">
                        <c:v>3763.5749999992549</c:v>
                      </c:pt>
                      <c:pt idx="75">
                        <c:v>2295.5535714285716</c:v>
                      </c:pt>
                      <c:pt idx="76">
                        <c:v>6116.8400000035763</c:v>
                      </c:pt>
                      <c:pt idx="77">
                        <c:v>3463.0035294119048</c:v>
                      </c:pt>
                      <c:pt idx="78">
                        <c:v>6133.7999999995036</c:v>
                      </c:pt>
                      <c:pt idx="79">
                        <c:v>3645.0833333333335</c:v>
                      </c:pt>
                      <c:pt idx="80">
                        <c:v>0</c:v>
                      </c:pt>
                      <c:pt idx="81">
                        <c:v>8452.7714285712154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2-EBB2-451E-8A3A-6A89B7466513}"/>
                  </c:ext>
                </c:extLst>
              </c15:ser>
            </c15:filteredLineSeries>
            <c15:filteredLineSeries>
              <c15:ser>
                <c:idx val="21"/>
                <c:order val="1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Data'!$Z$1</c15:sqref>
                        </c15:formulaRef>
                      </c:ext>
                    </c:extLst>
                    <c:strCache>
                      <c:ptCount val="1"/>
                      <c:pt idx="0">
                        <c:v>CUMULAT_FINAL_AVG/STUDENT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Data'!$A$2:$A$83</c15:sqref>
                        </c15:formulaRef>
                      </c:ext>
                    </c:extLst>
                    <c:numCache>
                      <c:formatCode>m/d/yyyy</c:formatCode>
                      <c:ptCount val="82"/>
                      <c:pt idx="0">
                        <c:v>45123</c:v>
                      </c:pt>
                      <c:pt idx="1">
                        <c:v>45125</c:v>
                      </c:pt>
                      <c:pt idx="2">
                        <c:v>45126</c:v>
                      </c:pt>
                      <c:pt idx="3">
                        <c:v>45127</c:v>
                      </c:pt>
                      <c:pt idx="4">
                        <c:v>45128</c:v>
                      </c:pt>
                      <c:pt idx="5">
                        <c:v>45131</c:v>
                      </c:pt>
                      <c:pt idx="6">
                        <c:v>45132</c:v>
                      </c:pt>
                      <c:pt idx="7">
                        <c:v>45133</c:v>
                      </c:pt>
                      <c:pt idx="8">
                        <c:v>45134</c:v>
                      </c:pt>
                      <c:pt idx="9">
                        <c:v>45135</c:v>
                      </c:pt>
                      <c:pt idx="10">
                        <c:v>45138</c:v>
                      </c:pt>
                      <c:pt idx="11">
                        <c:v>45139</c:v>
                      </c:pt>
                      <c:pt idx="12">
                        <c:v>45140</c:v>
                      </c:pt>
                      <c:pt idx="13">
                        <c:v>45141</c:v>
                      </c:pt>
                      <c:pt idx="14">
                        <c:v>45142</c:v>
                      </c:pt>
                      <c:pt idx="15">
                        <c:v>45145</c:v>
                      </c:pt>
                      <c:pt idx="16">
                        <c:v>45146</c:v>
                      </c:pt>
                      <c:pt idx="17">
                        <c:v>45147</c:v>
                      </c:pt>
                      <c:pt idx="18">
                        <c:v>45148</c:v>
                      </c:pt>
                      <c:pt idx="19">
                        <c:v>45149</c:v>
                      </c:pt>
                      <c:pt idx="20">
                        <c:v>45152</c:v>
                      </c:pt>
                      <c:pt idx="21">
                        <c:v>45153</c:v>
                      </c:pt>
                      <c:pt idx="22">
                        <c:v>45154</c:v>
                      </c:pt>
                      <c:pt idx="23">
                        <c:v>45155</c:v>
                      </c:pt>
                      <c:pt idx="24">
                        <c:v>45156</c:v>
                      </c:pt>
                      <c:pt idx="25">
                        <c:v>45159</c:v>
                      </c:pt>
                      <c:pt idx="26">
                        <c:v>45160</c:v>
                      </c:pt>
                      <c:pt idx="27">
                        <c:v>45161</c:v>
                      </c:pt>
                      <c:pt idx="28">
                        <c:v>45162</c:v>
                      </c:pt>
                      <c:pt idx="29">
                        <c:v>45163</c:v>
                      </c:pt>
                      <c:pt idx="30">
                        <c:v>45166</c:v>
                      </c:pt>
                      <c:pt idx="31">
                        <c:v>45167</c:v>
                      </c:pt>
                      <c:pt idx="32">
                        <c:v>45168</c:v>
                      </c:pt>
                      <c:pt idx="33">
                        <c:v>45169</c:v>
                      </c:pt>
                      <c:pt idx="34">
                        <c:v>45170</c:v>
                      </c:pt>
                      <c:pt idx="35">
                        <c:v>45174</c:v>
                      </c:pt>
                      <c:pt idx="36">
                        <c:v>45175</c:v>
                      </c:pt>
                      <c:pt idx="37">
                        <c:v>45176</c:v>
                      </c:pt>
                      <c:pt idx="38">
                        <c:v>45177</c:v>
                      </c:pt>
                      <c:pt idx="39">
                        <c:v>45180</c:v>
                      </c:pt>
                      <c:pt idx="40">
                        <c:v>45181</c:v>
                      </c:pt>
                      <c:pt idx="41">
                        <c:v>45182</c:v>
                      </c:pt>
                      <c:pt idx="42">
                        <c:v>45183</c:v>
                      </c:pt>
                      <c:pt idx="43">
                        <c:v>45184</c:v>
                      </c:pt>
                      <c:pt idx="44">
                        <c:v>45187</c:v>
                      </c:pt>
                      <c:pt idx="45">
                        <c:v>45188</c:v>
                      </c:pt>
                      <c:pt idx="46">
                        <c:v>45189</c:v>
                      </c:pt>
                      <c:pt idx="47">
                        <c:v>45190</c:v>
                      </c:pt>
                      <c:pt idx="48">
                        <c:v>45191</c:v>
                      </c:pt>
                      <c:pt idx="49">
                        <c:v>45194</c:v>
                      </c:pt>
                      <c:pt idx="50">
                        <c:v>45195</c:v>
                      </c:pt>
                      <c:pt idx="51">
                        <c:v>45196</c:v>
                      </c:pt>
                      <c:pt idx="52">
                        <c:v>45197</c:v>
                      </c:pt>
                      <c:pt idx="53">
                        <c:v>45198</c:v>
                      </c:pt>
                      <c:pt idx="54">
                        <c:v>45201</c:v>
                      </c:pt>
                      <c:pt idx="55">
                        <c:v>45202</c:v>
                      </c:pt>
                      <c:pt idx="56">
                        <c:v>45203</c:v>
                      </c:pt>
                      <c:pt idx="57">
                        <c:v>45204</c:v>
                      </c:pt>
                      <c:pt idx="58">
                        <c:v>45205</c:v>
                      </c:pt>
                      <c:pt idx="59">
                        <c:v>45208</c:v>
                      </c:pt>
                      <c:pt idx="60">
                        <c:v>45209</c:v>
                      </c:pt>
                      <c:pt idx="61">
                        <c:v>45210</c:v>
                      </c:pt>
                      <c:pt idx="62">
                        <c:v>45211</c:v>
                      </c:pt>
                      <c:pt idx="63">
                        <c:v>45212</c:v>
                      </c:pt>
                      <c:pt idx="64">
                        <c:v>45215</c:v>
                      </c:pt>
                      <c:pt idx="65">
                        <c:v>45216</c:v>
                      </c:pt>
                      <c:pt idx="66">
                        <c:v>45217</c:v>
                      </c:pt>
                      <c:pt idx="67">
                        <c:v>45218</c:v>
                      </c:pt>
                      <c:pt idx="68">
                        <c:v>45219</c:v>
                      </c:pt>
                      <c:pt idx="69">
                        <c:v>45222</c:v>
                      </c:pt>
                      <c:pt idx="70">
                        <c:v>45223</c:v>
                      </c:pt>
                      <c:pt idx="71">
                        <c:v>45224</c:v>
                      </c:pt>
                      <c:pt idx="72">
                        <c:v>45225</c:v>
                      </c:pt>
                      <c:pt idx="73">
                        <c:v>45226</c:v>
                      </c:pt>
                      <c:pt idx="74">
                        <c:v>45229</c:v>
                      </c:pt>
                      <c:pt idx="75">
                        <c:v>45230</c:v>
                      </c:pt>
                      <c:pt idx="76">
                        <c:v>45231</c:v>
                      </c:pt>
                      <c:pt idx="77">
                        <c:v>45232</c:v>
                      </c:pt>
                      <c:pt idx="78">
                        <c:v>45233</c:v>
                      </c:pt>
                      <c:pt idx="79">
                        <c:v>45236</c:v>
                      </c:pt>
                      <c:pt idx="80">
                        <c:v>45237</c:v>
                      </c:pt>
                      <c:pt idx="81">
                        <c:v>45238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Data'!$Z$2:$Z$83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82"/>
                      <c:pt idx="1">
                        <c:v>148.17804878048781</c:v>
                      </c:pt>
                      <c:pt idx="2">
                        <c:v>2441.2278037383176</c:v>
                      </c:pt>
                      <c:pt idx="3">
                        <c:v>2858.7591240875913</c:v>
                      </c:pt>
                      <c:pt idx="4">
                        <c:v>2881.2269938650306</c:v>
                      </c:pt>
                      <c:pt idx="5">
                        <c:v>2616.3660465116277</c:v>
                      </c:pt>
                      <c:pt idx="6">
                        <c:v>3129.2866802443991</c:v>
                      </c:pt>
                      <c:pt idx="7">
                        <c:v>3232.4941851851854</c:v>
                      </c:pt>
                      <c:pt idx="8">
                        <c:v>3261.6981525423726</c:v>
                      </c:pt>
                      <c:pt idx="9">
                        <c:v>3380.1485381026437</c:v>
                      </c:pt>
                      <c:pt idx="10">
                        <c:v>3151.9878840970346</c:v>
                      </c:pt>
                      <c:pt idx="11">
                        <c:v>3532.3342263279446</c:v>
                      </c:pt>
                      <c:pt idx="12">
                        <c:v>3596.1679269602578</c:v>
                      </c:pt>
                      <c:pt idx="13">
                        <c:v>3507.7219256434696</c:v>
                      </c:pt>
                      <c:pt idx="14">
                        <c:v>3608.9624245038826</c:v>
                      </c:pt>
                      <c:pt idx="15">
                        <c:v>3330.3458884297524</c:v>
                      </c:pt>
                      <c:pt idx="16">
                        <c:v>3791.3103419886006</c:v>
                      </c:pt>
                      <c:pt idx="17">
                        <c:v>3877.2692613636364</c:v>
                      </c:pt>
                      <c:pt idx="18">
                        <c:v>3934.0891884816751</c:v>
                      </c:pt>
                      <c:pt idx="19">
                        <c:v>4051.3184106614017</c:v>
                      </c:pt>
                      <c:pt idx="20">
                        <c:v>3774.4092765957448</c:v>
                      </c:pt>
                      <c:pt idx="21">
                        <c:v>3908.7126822612081</c:v>
                      </c:pt>
                      <c:pt idx="22">
                        <c:v>4002.1597236438079</c:v>
                      </c:pt>
                      <c:pt idx="23">
                        <c:v>4059.1766782225022</c:v>
                      </c:pt>
                      <c:pt idx="24">
                        <c:v>4064.45156654211</c:v>
                      </c:pt>
                      <c:pt idx="25">
                        <c:v>3818.5957501847747</c:v>
                      </c:pt>
                      <c:pt idx="26">
                        <c:v>4097.2811755343337</c:v>
                      </c:pt>
                      <c:pt idx="27">
                        <c:v>4132.6011913206767</c:v>
                      </c:pt>
                      <c:pt idx="28">
                        <c:v>4129.608089952153</c:v>
                      </c:pt>
                      <c:pt idx="29">
                        <c:v>4125.3343315131233</c:v>
                      </c:pt>
                      <c:pt idx="30">
                        <c:v>3694.3108989556877</c:v>
                      </c:pt>
                      <c:pt idx="31">
                        <c:v>4127.0493295526148</c:v>
                      </c:pt>
                      <c:pt idx="32">
                        <c:v>4227.2519357231149</c:v>
                      </c:pt>
                      <c:pt idx="33">
                        <c:v>4226.3736760426764</c:v>
                      </c:pt>
                      <c:pt idx="34">
                        <c:v>4231.000777804411</c:v>
                      </c:pt>
                      <c:pt idx="35">
                        <c:v>4239.2478046489787</c:v>
                      </c:pt>
                      <c:pt idx="36">
                        <c:v>4237.3577530835464</c:v>
                      </c:pt>
                      <c:pt idx="37">
                        <c:v>4243.3457974187595</c:v>
                      </c:pt>
                      <c:pt idx="38">
                        <c:v>4245.6759709182506</c:v>
                      </c:pt>
                      <c:pt idx="39">
                        <c:v>4225.4142377876005</c:v>
                      </c:pt>
                      <c:pt idx="40">
                        <c:v>4212.886355659225</c:v>
                      </c:pt>
                      <c:pt idx="41">
                        <c:v>4206.263529670814</c:v>
                      </c:pt>
                      <c:pt idx="42">
                        <c:v>4201.3340998470612</c:v>
                      </c:pt>
                      <c:pt idx="43">
                        <c:v>4184.0264432210706</c:v>
                      </c:pt>
                      <c:pt idx="44">
                        <c:v>4134.904744957229</c:v>
                      </c:pt>
                      <c:pt idx="45">
                        <c:v>4326.8734970712158</c:v>
                      </c:pt>
                      <c:pt idx="46">
                        <c:v>4222.1826736217654</c:v>
                      </c:pt>
                      <c:pt idx="47">
                        <c:v>4221.4330128860711</c:v>
                      </c:pt>
                      <c:pt idx="48">
                        <c:v>4187.6350260549707</c:v>
                      </c:pt>
                      <c:pt idx="49">
                        <c:v>4200.8483547925607</c:v>
                      </c:pt>
                      <c:pt idx="50">
                        <c:v>4196.3502285424074</c:v>
                      </c:pt>
                      <c:pt idx="51">
                        <c:v>4201.7197161682716</c:v>
                      </c:pt>
                      <c:pt idx="52">
                        <c:v>4202.0459653741018</c:v>
                      </c:pt>
                      <c:pt idx="53">
                        <c:v>4196.841812481036</c:v>
                      </c:pt>
                      <c:pt idx="54">
                        <c:v>4204.3526853443918</c:v>
                      </c:pt>
                      <c:pt idx="55">
                        <c:v>4204.3526853443918</c:v>
                      </c:pt>
                      <c:pt idx="56">
                        <c:v>4204.3526853443918</c:v>
                      </c:pt>
                      <c:pt idx="57">
                        <c:v>4204.3526853443918</c:v>
                      </c:pt>
                      <c:pt idx="58">
                        <c:v>4231.6264780192014</c:v>
                      </c:pt>
                      <c:pt idx="59">
                        <c:v>4197.5938352703388</c:v>
                      </c:pt>
                      <c:pt idx="60">
                        <c:v>4200.6249248044915</c:v>
                      </c:pt>
                      <c:pt idx="61">
                        <c:v>4228.3381057268725</c:v>
                      </c:pt>
                      <c:pt idx="62">
                        <c:v>4231.645589851164</c:v>
                      </c:pt>
                      <c:pt idx="63">
                        <c:v>4209.3964432011189</c:v>
                      </c:pt>
                      <c:pt idx="64">
                        <c:v>4213.5892215568865</c:v>
                      </c:pt>
                      <c:pt idx="65">
                        <c:v>4213.3273586598862</c:v>
                      </c:pt>
                      <c:pt idx="66">
                        <c:v>4217.0312620778968</c:v>
                      </c:pt>
                      <c:pt idx="67">
                        <c:v>4216.7507226756916</c:v>
                      </c:pt>
                      <c:pt idx="68">
                        <c:v>4217.5777903739063</c:v>
                      </c:pt>
                      <c:pt idx="69">
                        <c:v>4218.8235514669323</c:v>
                      </c:pt>
                      <c:pt idx="70">
                        <c:v>4219.50729017502</c:v>
                      </c:pt>
                      <c:pt idx="71">
                        <c:v>4221.033321066242</c:v>
                      </c:pt>
                      <c:pt idx="72">
                        <c:v>4212.3729962286625</c:v>
                      </c:pt>
                      <c:pt idx="73">
                        <c:v>4211.8590928039703</c:v>
                      </c:pt>
                      <c:pt idx="74">
                        <c:v>4211.6811846413329</c:v>
                      </c:pt>
                      <c:pt idx="75">
                        <c:v>4206.3728267537344</c:v>
                      </c:pt>
                      <c:pt idx="76">
                        <c:v>4206.561832212109</c:v>
                      </c:pt>
                      <c:pt idx="77">
                        <c:v>4205.3133886419755</c:v>
                      </c:pt>
                      <c:pt idx="78">
                        <c:v>4206.4555187049646</c:v>
                      </c:pt>
                      <c:pt idx="79">
                        <c:v>4205.7913694173321</c:v>
                      </c:pt>
                      <c:pt idx="80">
                        <c:v>4206.1016326530607</c:v>
                      </c:pt>
                      <c:pt idx="81">
                        <c:v>4209.03037044335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EBB2-451E-8A3A-6A89B746651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8"/>
          <c:order val="7"/>
          <c:tx>
            <c:strRef>
              <c:f>'Fall 2023 Data'!$L$1</c:f>
              <c:strCache>
                <c:ptCount val="1"/>
                <c:pt idx="0">
                  <c:v>CHANGE_IN_FINAL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'Fall 2023 Data'!$A$2:$A$83</c:f>
              <c:numCache>
                <c:formatCode>m/d/yyyy</c:formatCode>
                <c:ptCount val="82"/>
                <c:pt idx="0">
                  <c:v>45123</c:v>
                </c:pt>
                <c:pt idx="1">
                  <c:v>45125</c:v>
                </c:pt>
                <c:pt idx="2">
                  <c:v>45126</c:v>
                </c:pt>
                <c:pt idx="3">
                  <c:v>45127</c:v>
                </c:pt>
                <c:pt idx="4">
                  <c:v>45128</c:v>
                </c:pt>
                <c:pt idx="5">
                  <c:v>45131</c:v>
                </c:pt>
                <c:pt idx="6">
                  <c:v>45132</c:v>
                </c:pt>
                <c:pt idx="7">
                  <c:v>45133</c:v>
                </c:pt>
                <c:pt idx="8">
                  <c:v>45134</c:v>
                </c:pt>
                <c:pt idx="9">
                  <c:v>45135</c:v>
                </c:pt>
                <c:pt idx="10">
                  <c:v>45138</c:v>
                </c:pt>
                <c:pt idx="11">
                  <c:v>45139</c:v>
                </c:pt>
                <c:pt idx="12">
                  <c:v>45140</c:v>
                </c:pt>
                <c:pt idx="13">
                  <c:v>45141</c:v>
                </c:pt>
                <c:pt idx="14">
                  <c:v>45142</c:v>
                </c:pt>
                <c:pt idx="15">
                  <c:v>45145</c:v>
                </c:pt>
                <c:pt idx="16">
                  <c:v>45146</c:v>
                </c:pt>
                <c:pt idx="17">
                  <c:v>45147</c:v>
                </c:pt>
                <c:pt idx="18">
                  <c:v>45148</c:v>
                </c:pt>
                <c:pt idx="19">
                  <c:v>45149</c:v>
                </c:pt>
                <c:pt idx="20">
                  <c:v>45152</c:v>
                </c:pt>
                <c:pt idx="21">
                  <c:v>45153</c:v>
                </c:pt>
                <c:pt idx="22">
                  <c:v>45154</c:v>
                </c:pt>
                <c:pt idx="23">
                  <c:v>45155</c:v>
                </c:pt>
                <c:pt idx="24">
                  <c:v>45156</c:v>
                </c:pt>
                <c:pt idx="25">
                  <c:v>45159</c:v>
                </c:pt>
                <c:pt idx="26">
                  <c:v>45160</c:v>
                </c:pt>
                <c:pt idx="27">
                  <c:v>45161</c:v>
                </c:pt>
                <c:pt idx="28">
                  <c:v>45162</c:v>
                </c:pt>
                <c:pt idx="29">
                  <c:v>45163</c:v>
                </c:pt>
                <c:pt idx="30">
                  <c:v>45166</c:v>
                </c:pt>
                <c:pt idx="31">
                  <c:v>45167</c:v>
                </c:pt>
                <c:pt idx="32">
                  <c:v>45168</c:v>
                </c:pt>
                <c:pt idx="33">
                  <c:v>45169</c:v>
                </c:pt>
                <c:pt idx="34">
                  <c:v>45170</c:v>
                </c:pt>
                <c:pt idx="35">
                  <c:v>45174</c:v>
                </c:pt>
                <c:pt idx="36">
                  <c:v>45175</c:v>
                </c:pt>
                <c:pt idx="37">
                  <c:v>45176</c:v>
                </c:pt>
                <c:pt idx="38">
                  <c:v>45177</c:v>
                </c:pt>
                <c:pt idx="39">
                  <c:v>45180</c:v>
                </c:pt>
                <c:pt idx="40">
                  <c:v>45181</c:v>
                </c:pt>
                <c:pt idx="41">
                  <c:v>45182</c:v>
                </c:pt>
                <c:pt idx="42">
                  <c:v>45183</c:v>
                </c:pt>
                <c:pt idx="43">
                  <c:v>45184</c:v>
                </c:pt>
                <c:pt idx="44">
                  <c:v>45187</c:v>
                </c:pt>
                <c:pt idx="45">
                  <c:v>45188</c:v>
                </c:pt>
                <c:pt idx="46">
                  <c:v>45189</c:v>
                </c:pt>
                <c:pt idx="47">
                  <c:v>45190</c:v>
                </c:pt>
                <c:pt idx="48">
                  <c:v>45191</c:v>
                </c:pt>
                <c:pt idx="49">
                  <c:v>45194</c:v>
                </c:pt>
                <c:pt idx="50">
                  <c:v>45195</c:v>
                </c:pt>
                <c:pt idx="51">
                  <c:v>45196</c:v>
                </c:pt>
                <c:pt idx="52">
                  <c:v>45197</c:v>
                </c:pt>
                <c:pt idx="53">
                  <c:v>45198</c:v>
                </c:pt>
                <c:pt idx="54">
                  <c:v>45201</c:v>
                </c:pt>
                <c:pt idx="55">
                  <c:v>45202</c:v>
                </c:pt>
                <c:pt idx="56">
                  <c:v>45203</c:v>
                </c:pt>
                <c:pt idx="57">
                  <c:v>45204</c:v>
                </c:pt>
                <c:pt idx="58">
                  <c:v>45205</c:v>
                </c:pt>
                <c:pt idx="59">
                  <c:v>45208</c:v>
                </c:pt>
                <c:pt idx="60">
                  <c:v>45209</c:v>
                </c:pt>
                <c:pt idx="61">
                  <c:v>45210</c:v>
                </c:pt>
                <c:pt idx="62">
                  <c:v>45211</c:v>
                </c:pt>
                <c:pt idx="63">
                  <c:v>45212</c:v>
                </c:pt>
                <c:pt idx="64">
                  <c:v>45215</c:v>
                </c:pt>
                <c:pt idx="65">
                  <c:v>45216</c:v>
                </c:pt>
                <c:pt idx="66">
                  <c:v>45217</c:v>
                </c:pt>
                <c:pt idx="67">
                  <c:v>45218</c:v>
                </c:pt>
                <c:pt idx="68">
                  <c:v>45219</c:v>
                </c:pt>
                <c:pt idx="69">
                  <c:v>45222</c:v>
                </c:pt>
                <c:pt idx="70">
                  <c:v>45223</c:v>
                </c:pt>
                <c:pt idx="71">
                  <c:v>45224</c:v>
                </c:pt>
                <c:pt idx="72">
                  <c:v>45225</c:v>
                </c:pt>
                <c:pt idx="73">
                  <c:v>45226</c:v>
                </c:pt>
                <c:pt idx="74">
                  <c:v>45229</c:v>
                </c:pt>
                <c:pt idx="75">
                  <c:v>45230</c:v>
                </c:pt>
                <c:pt idx="76">
                  <c:v>45231</c:v>
                </c:pt>
                <c:pt idx="77">
                  <c:v>45232</c:v>
                </c:pt>
                <c:pt idx="78">
                  <c:v>45233</c:v>
                </c:pt>
                <c:pt idx="79">
                  <c:v>45236</c:v>
                </c:pt>
                <c:pt idx="80">
                  <c:v>45237</c:v>
                </c:pt>
                <c:pt idx="81">
                  <c:v>45238</c:v>
                </c:pt>
              </c:numCache>
            </c:numRef>
          </c:cat>
          <c:val>
            <c:numRef>
              <c:f>'Fall 2023 Data'!$L$2:$L$83</c:f>
              <c:numCache>
                <c:formatCode>_(* #,##0_);_(* \(#,##0\);_(* "-"??_);_(@_)</c:formatCode>
                <c:ptCount val="82"/>
                <c:pt idx="0">
                  <c:v>0</c:v>
                </c:pt>
                <c:pt idx="1">
                  <c:v>164</c:v>
                </c:pt>
                <c:pt idx="2">
                  <c:v>50</c:v>
                </c:pt>
                <c:pt idx="3">
                  <c:v>60</c:v>
                </c:pt>
                <c:pt idx="4">
                  <c:v>52</c:v>
                </c:pt>
                <c:pt idx="5">
                  <c:v>104</c:v>
                </c:pt>
                <c:pt idx="6">
                  <c:v>61</c:v>
                </c:pt>
                <c:pt idx="7">
                  <c:v>49</c:v>
                </c:pt>
                <c:pt idx="8">
                  <c:v>50</c:v>
                </c:pt>
                <c:pt idx="9">
                  <c:v>53</c:v>
                </c:pt>
                <c:pt idx="10">
                  <c:v>99</c:v>
                </c:pt>
                <c:pt idx="11">
                  <c:v>124</c:v>
                </c:pt>
                <c:pt idx="12">
                  <c:v>65</c:v>
                </c:pt>
                <c:pt idx="13">
                  <c:v>118</c:v>
                </c:pt>
                <c:pt idx="14">
                  <c:v>110</c:v>
                </c:pt>
                <c:pt idx="15">
                  <c:v>293</c:v>
                </c:pt>
                <c:pt idx="16">
                  <c:v>127</c:v>
                </c:pt>
                <c:pt idx="17">
                  <c:v>181</c:v>
                </c:pt>
                <c:pt idx="18">
                  <c:v>150</c:v>
                </c:pt>
                <c:pt idx="19">
                  <c:v>116</c:v>
                </c:pt>
                <c:pt idx="20">
                  <c:v>324</c:v>
                </c:pt>
                <c:pt idx="21">
                  <c:v>215</c:v>
                </c:pt>
                <c:pt idx="22">
                  <c:v>366</c:v>
                </c:pt>
                <c:pt idx="23">
                  <c:v>242</c:v>
                </c:pt>
                <c:pt idx="24">
                  <c:v>306</c:v>
                </c:pt>
                <c:pt idx="25">
                  <c:v>580</c:v>
                </c:pt>
                <c:pt idx="26">
                  <c:v>339</c:v>
                </c:pt>
                <c:pt idx="27">
                  <c:v>395</c:v>
                </c:pt>
                <c:pt idx="28">
                  <c:v>432</c:v>
                </c:pt>
                <c:pt idx="29">
                  <c:v>452</c:v>
                </c:pt>
                <c:pt idx="30">
                  <c:v>1409</c:v>
                </c:pt>
                <c:pt idx="31">
                  <c:v>849</c:v>
                </c:pt>
                <c:pt idx="32">
                  <c:v>155</c:v>
                </c:pt>
                <c:pt idx="33">
                  <c:v>158</c:v>
                </c:pt>
                <c:pt idx="34">
                  <c:v>96</c:v>
                </c:pt>
                <c:pt idx="35">
                  <c:v>174</c:v>
                </c:pt>
                <c:pt idx="36">
                  <c:v>76</c:v>
                </c:pt>
                <c:pt idx="37">
                  <c:v>84</c:v>
                </c:pt>
                <c:pt idx="38">
                  <c:v>56</c:v>
                </c:pt>
                <c:pt idx="39">
                  <c:v>89</c:v>
                </c:pt>
                <c:pt idx="40">
                  <c:v>180</c:v>
                </c:pt>
                <c:pt idx="41">
                  <c:v>80</c:v>
                </c:pt>
                <c:pt idx="42">
                  <c:v>71</c:v>
                </c:pt>
                <c:pt idx="43">
                  <c:v>110</c:v>
                </c:pt>
                <c:pt idx="44">
                  <c:v>205</c:v>
                </c:pt>
                <c:pt idx="45">
                  <c:v>262</c:v>
                </c:pt>
                <c:pt idx="46">
                  <c:v>46</c:v>
                </c:pt>
                <c:pt idx="47">
                  <c:v>1</c:v>
                </c:pt>
                <c:pt idx="48">
                  <c:v>9</c:v>
                </c:pt>
                <c:pt idx="49">
                  <c:v>-1</c:v>
                </c:pt>
                <c:pt idx="50">
                  <c:v>59</c:v>
                </c:pt>
                <c:pt idx="51">
                  <c:v>20</c:v>
                </c:pt>
                <c:pt idx="52">
                  <c:v>12</c:v>
                </c:pt>
                <c:pt idx="53">
                  <c:v>10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8</c:v>
                </c:pt>
                <c:pt idx="59">
                  <c:v>0</c:v>
                </c:pt>
                <c:pt idx="60">
                  <c:v>79</c:v>
                </c:pt>
                <c:pt idx="61">
                  <c:v>14</c:v>
                </c:pt>
                <c:pt idx="62">
                  <c:v>23</c:v>
                </c:pt>
                <c:pt idx="63">
                  <c:v>-2</c:v>
                </c:pt>
                <c:pt idx="64">
                  <c:v>11</c:v>
                </c:pt>
                <c:pt idx="65">
                  <c:v>9</c:v>
                </c:pt>
                <c:pt idx="66">
                  <c:v>10</c:v>
                </c:pt>
                <c:pt idx="67">
                  <c:v>7</c:v>
                </c:pt>
                <c:pt idx="68">
                  <c:v>10</c:v>
                </c:pt>
                <c:pt idx="69">
                  <c:v>-1</c:v>
                </c:pt>
                <c:pt idx="70">
                  <c:v>1</c:v>
                </c:pt>
                <c:pt idx="71">
                  <c:v>-2</c:v>
                </c:pt>
                <c:pt idx="72">
                  <c:v>22</c:v>
                </c:pt>
                <c:pt idx="73">
                  <c:v>-1</c:v>
                </c:pt>
                <c:pt idx="74">
                  <c:v>4</c:v>
                </c:pt>
                <c:pt idx="75">
                  <c:v>28</c:v>
                </c:pt>
                <c:pt idx="76">
                  <c:v>1</c:v>
                </c:pt>
                <c:pt idx="77">
                  <c:v>17</c:v>
                </c:pt>
                <c:pt idx="78">
                  <c:v>6</c:v>
                </c:pt>
                <c:pt idx="79">
                  <c:v>12</c:v>
                </c:pt>
                <c:pt idx="80">
                  <c:v>0</c:v>
                </c:pt>
                <c:pt idx="81">
                  <c:v>7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8-EBB2-451E-8A3A-6A89B7466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576544"/>
        <c:axId val="796891024"/>
        <c:extLst>
          <c:ext xmlns:c15="http://schemas.microsoft.com/office/drawing/2012/chart" uri="{02D57815-91ED-43cb-92C2-25804820EDAC}">
            <c15:filteredLineSeries>
              <c15:ser>
                <c:idx val="9"/>
                <c:order val="8"/>
                <c:tx>
                  <c:strRef>
                    <c:extLst>
                      <c:ext uri="{02D57815-91ED-43cb-92C2-25804820EDAC}">
                        <c15:formulaRef>
                          <c15:sqref>'Fall 2023 Data'!$M$1</c15:sqref>
                        </c15:formulaRef>
                      </c:ext>
                    </c:extLst>
                    <c:strCache>
                      <c:ptCount val="1"/>
                      <c:pt idx="0">
                        <c:v>%_OF_STUDENTS_PAID</c:v>
                      </c:pt>
                    </c:strCache>
                  </c:strRef>
                </c:tx>
                <c:spPr>
                  <a:ln w="28575" cap="rnd">
                    <a:solidFill>
                      <a:srgbClr val="0070C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'Fall 2023 Data'!$A$2:$A$83</c15:sqref>
                        </c15:formulaRef>
                      </c:ext>
                    </c:extLst>
                    <c:numCache>
                      <c:formatCode>m/d/yyyy</c:formatCode>
                      <c:ptCount val="82"/>
                      <c:pt idx="0">
                        <c:v>45123</c:v>
                      </c:pt>
                      <c:pt idx="1">
                        <c:v>45125</c:v>
                      </c:pt>
                      <c:pt idx="2">
                        <c:v>45126</c:v>
                      </c:pt>
                      <c:pt idx="3">
                        <c:v>45127</c:v>
                      </c:pt>
                      <c:pt idx="4">
                        <c:v>45128</c:v>
                      </c:pt>
                      <c:pt idx="5">
                        <c:v>45131</c:v>
                      </c:pt>
                      <c:pt idx="6">
                        <c:v>45132</c:v>
                      </c:pt>
                      <c:pt idx="7">
                        <c:v>45133</c:v>
                      </c:pt>
                      <c:pt idx="8">
                        <c:v>45134</c:v>
                      </c:pt>
                      <c:pt idx="9">
                        <c:v>45135</c:v>
                      </c:pt>
                      <c:pt idx="10">
                        <c:v>45138</c:v>
                      </c:pt>
                      <c:pt idx="11">
                        <c:v>45139</c:v>
                      </c:pt>
                      <c:pt idx="12">
                        <c:v>45140</c:v>
                      </c:pt>
                      <c:pt idx="13">
                        <c:v>45141</c:v>
                      </c:pt>
                      <c:pt idx="14">
                        <c:v>45142</c:v>
                      </c:pt>
                      <c:pt idx="15">
                        <c:v>45145</c:v>
                      </c:pt>
                      <c:pt idx="16">
                        <c:v>45146</c:v>
                      </c:pt>
                      <c:pt idx="17">
                        <c:v>45147</c:v>
                      </c:pt>
                      <c:pt idx="18">
                        <c:v>45148</c:v>
                      </c:pt>
                      <c:pt idx="19">
                        <c:v>45149</c:v>
                      </c:pt>
                      <c:pt idx="20">
                        <c:v>45152</c:v>
                      </c:pt>
                      <c:pt idx="21">
                        <c:v>45153</c:v>
                      </c:pt>
                      <c:pt idx="22">
                        <c:v>45154</c:v>
                      </c:pt>
                      <c:pt idx="23">
                        <c:v>45155</c:v>
                      </c:pt>
                      <c:pt idx="24">
                        <c:v>45156</c:v>
                      </c:pt>
                      <c:pt idx="25">
                        <c:v>45159</c:v>
                      </c:pt>
                      <c:pt idx="26">
                        <c:v>45160</c:v>
                      </c:pt>
                      <c:pt idx="27">
                        <c:v>45161</c:v>
                      </c:pt>
                      <c:pt idx="28">
                        <c:v>45162</c:v>
                      </c:pt>
                      <c:pt idx="29">
                        <c:v>45163</c:v>
                      </c:pt>
                      <c:pt idx="30">
                        <c:v>45166</c:v>
                      </c:pt>
                      <c:pt idx="31">
                        <c:v>45167</c:v>
                      </c:pt>
                      <c:pt idx="32">
                        <c:v>45168</c:v>
                      </c:pt>
                      <c:pt idx="33">
                        <c:v>45169</c:v>
                      </c:pt>
                      <c:pt idx="34">
                        <c:v>45170</c:v>
                      </c:pt>
                      <c:pt idx="35">
                        <c:v>45174</c:v>
                      </c:pt>
                      <c:pt idx="36">
                        <c:v>45175</c:v>
                      </c:pt>
                      <c:pt idx="37">
                        <c:v>45176</c:v>
                      </c:pt>
                      <c:pt idx="38">
                        <c:v>45177</c:v>
                      </c:pt>
                      <c:pt idx="39">
                        <c:v>45180</c:v>
                      </c:pt>
                      <c:pt idx="40">
                        <c:v>45181</c:v>
                      </c:pt>
                      <c:pt idx="41">
                        <c:v>45182</c:v>
                      </c:pt>
                      <c:pt idx="42">
                        <c:v>45183</c:v>
                      </c:pt>
                      <c:pt idx="43">
                        <c:v>45184</c:v>
                      </c:pt>
                      <c:pt idx="44">
                        <c:v>45187</c:v>
                      </c:pt>
                      <c:pt idx="45">
                        <c:v>45188</c:v>
                      </c:pt>
                      <c:pt idx="46">
                        <c:v>45189</c:v>
                      </c:pt>
                      <c:pt idx="47">
                        <c:v>45190</c:v>
                      </c:pt>
                      <c:pt idx="48">
                        <c:v>45191</c:v>
                      </c:pt>
                      <c:pt idx="49">
                        <c:v>45194</c:v>
                      </c:pt>
                      <c:pt idx="50">
                        <c:v>45195</c:v>
                      </c:pt>
                      <c:pt idx="51">
                        <c:v>45196</c:v>
                      </c:pt>
                      <c:pt idx="52">
                        <c:v>45197</c:v>
                      </c:pt>
                      <c:pt idx="53">
                        <c:v>45198</c:v>
                      </c:pt>
                      <c:pt idx="54">
                        <c:v>45201</c:v>
                      </c:pt>
                      <c:pt idx="55">
                        <c:v>45202</c:v>
                      </c:pt>
                      <c:pt idx="56">
                        <c:v>45203</c:v>
                      </c:pt>
                      <c:pt idx="57">
                        <c:v>45204</c:v>
                      </c:pt>
                      <c:pt idx="58">
                        <c:v>45205</c:v>
                      </c:pt>
                      <c:pt idx="59">
                        <c:v>45208</c:v>
                      </c:pt>
                      <c:pt idx="60">
                        <c:v>45209</c:v>
                      </c:pt>
                      <c:pt idx="61">
                        <c:v>45210</c:v>
                      </c:pt>
                      <c:pt idx="62">
                        <c:v>45211</c:v>
                      </c:pt>
                      <c:pt idx="63">
                        <c:v>45212</c:v>
                      </c:pt>
                      <c:pt idx="64">
                        <c:v>45215</c:v>
                      </c:pt>
                      <c:pt idx="65">
                        <c:v>45216</c:v>
                      </c:pt>
                      <c:pt idx="66">
                        <c:v>45217</c:v>
                      </c:pt>
                      <c:pt idx="67">
                        <c:v>45218</c:v>
                      </c:pt>
                      <c:pt idx="68">
                        <c:v>45219</c:v>
                      </c:pt>
                      <c:pt idx="69">
                        <c:v>45222</c:v>
                      </c:pt>
                      <c:pt idx="70">
                        <c:v>45223</c:v>
                      </c:pt>
                      <c:pt idx="71">
                        <c:v>45224</c:v>
                      </c:pt>
                      <c:pt idx="72">
                        <c:v>45225</c:v>
                      </c:pt>
                      <c:pt idx="73">
                        <c:v>45226</c:v>
                      </c:pt>
                      <c:pt idx="74">
                        <c:v>45229</c:v>
                      </c:pt>
                      <c:pt idx="75">
                        <c:v>45230</c:v>
                      </c:pt>
                      <c:pt idx="76">
                        <c:v>45231</c:v>
                      </c:pt>
                      <c:pt idx="77">
                        <c:v>45232</c:v>
                      </c:pt>
                      <c:pt idx="78">
                        <c:v>45233</c:v>
                      </c:pt>
                      <c:pt idx="79">
                        <c:v>45236</c:v>
                      </c:pt>
                      <c:pt idx="80">
                        <c:v>45237</c:v>
                      </c:pt>
                      <c:pt idx="81">
                        <c:v>45238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'Fall 2023 Data'!$M$2:$M$83</c15:sqref>
                        </c15:formulaRef>
                      </c:ext>
                    </c:extLst>
                    <c:numCache>
                      <c:formatCode>0.0%</c:formatCode>
                      <c:ptCount val="82"/>
                      <c:pt idx="0">
                        <c:v>0</c:v>
                      </c:pt>
                      <c:pt idx="1">
                        <c:v>2.073587052724744E-2</c:v>
                      </c:pt>
                      <c:pt idx="2">
                        <c:v>2.6941961475513029E-2</c:v>
                      </c:pt>
                      <c:pt idx="3">
                        <c:v>3.4353059177532598E-2</c:v>
                      </c:pt>
                      <c:pt idx="4">
                        <c:v>4.0633179608625204E-2</c:v>
                      </c:pt>
                      <c:pt idx="5">
                        <c:v>5.3257369333663609E-2</c:v>
                      </c:pt>
                      <c:pt idx="6">
                        <c:v>6.055747409965466E-2</c:v>
                      </c:pt>
                      <c:pt idx="7">
                        <c:v>6.6241413150147199E-2</c:v>
                      </c:pt>
                      <c:pt idx="8">
                        <c:v>7.2039072039072033E-2</c:v>
                      </c:pt>
                      <c:pt idx="9">
                        <c:v>7.7929947885104836E-2</c:v>
                      </c:pt>
                      <c:pt idx="10">
                        <c:v>8.9333012280279317E-2</c:v>
                      </c:pt>
                      <c:pt idx="11">
                        <c:v>0.10356374073188232</c:v>
                      </c:pt>
                      <c:pt idx="12">
                        <c:v>0.11012538443340431</c:v>
                      </c:pt>
                      <c:pt idx="13">
                        <c:v>0.12315097440713782</c:v>
                      </c:pt>
                      <c:pt idx="14">
                        <c:v>0.13520765282314512</c:v>
                      </c:pt>
                      <c:pt idx="15">
                        <c:v>0.16753201799930773</c:v>
                      </c:pt>
                      <c:pt idx="16">
                        <c:v>0.17941143051925917</c:v>
                      </c:pt>
                      <c:pt idx="17">
                        <c:v>0.19719887955182072</c:v>
                      </c:pt>
                      <c:pt idx="18">
                        <c:v>0.21184560780834072</c:v>
                      </c:pt>
                      <c:pt idx="19">
                        <c:v>0.22295587102454056</c:v>
                      </c:pt>
                      <c:pt idx="20">
                        <c:v>0.25443915114768301</c:v>
                      </c:pt>
                      <c:pt idx="21">
                        <c:v>0.27562862669245647</c:v>
                      </c:pt>
                      <c:pt idx="22">
                        <c:v>0.3102572245157193</c:v>
                      </c:pt>
                      <c:pt idx="23">
                        <c:v>0.33350851376918228</c:v>
                      </c:pt>
                      <c:pt idx="24">
                        <c:v>0.36288724314175447</c:v>
                      </c:pt>
                      <c:pt idx="25">
                        <c:v>0.41785052501544162</c:v>
                      </c:pt>
                      <c:pt idx="26">
                        <c:v>0.45015353121801432</c:v>
                      </c:pt>
                      <c:pt idx="27">
                        <c:v>0.48768823768823771</c:v>
                      </c:pt>
                      <c:pt idx="28">
                        <c:v>0.5252840052277068</c:v>
                      </c:pt>
                      <c:pt idx="29">
                        <c:v>0.56662341551052997</c:v>
                      </c:pt>
                      <c:pt idx="30">
                        <c:v>0.69874765802189132</c:v>
                      </c:pt>
                      <c:pt idx="31">
                        <c:v>0.77817005001471018</c:v>
                      </c:pt>
                      <c:pt idx="32">
                        <c:v>0.79181755897034356</c:v>
                      </c:pt>
                      <c:pt idx="33">
                        <c:v>0.80562609884743119</c:v>
                      </c:pt>
                      <c:pt idx="34">
                        <c:v>0.81381059202184725</c:v>
                      </c:pt>
                      <c:pt idx="35">
                        <c:v>0.83029535042401792</c:v>
                      </c:pt>
                      <c:pt idx="36">
                        <c:v>0.83778514330278808</c:v>
                      </c:pt>
                      <c:pt idx="37">
                        <c:v>0.84514998052201018</c:v>
                      </c:pt>
                      <c:pt idx="38">
                        <c:v>0.84837299660029142</c:v>
                      </c:pt>
                      <c:pt idx="39">
                        <c:v>0.8539488966318235</c:v>
                      </c:pt>
                      <c:pt idx="40">
                        <c:v>0.86943505552873013</c:v>
                      </c:pt>
                      <c:pt idx="41">
                        <c:v>0.87639907371671166</c:v>
                      </c:pt>
                      <c:pt idx="42">
                        <c:v>0.88053097345132747</c:v>
                      </c:pt>
                      <c:pt idx="43">
                        <c:v>0.89085488989325901</c:v>
                      </c:pt>
                      <c:pt idx="44">
                        <c:v>0.90690546882482526</c:v>
                      </c:pt>
                      <c:pt idx="45">
                        <c:v>0.95890815924320061</c:v>
                      </c:pt>
                      <c:pt idx="46">
                        <c:v>0.95320269084527642</c:v>
                      </c:pt>
                      <c:pt idx="47">
                        <c:v>0.94849160927345033</c:v>
                      </c:pt>
                      <c:pt idx="48">
                        <c:v>0.94624383641109933</c:v>
                      </c:pt>
                      <c:pt idx="49">
                        <c:v>0.94697116315076446</c:v>
                      </c:pt>
                      <c:pt idx="50">
                        <c:v>0.9521276595744681</c:v>
                      </c:pt>
                      <c:pt idx="51">
                        <c:v>0.95415417351774834</c:v>
                      </c:pt>
                      <c:pt idx="52">
                        <c:v>0.95559210526315785</c:v>
                      </c:pt>
                      <c:pt idx="53">
                        <c:v>0.9559122111573044</c:v>
                      </c:pt>
                      <c:pt idx="54">
                        <c:v>0.9559122111573044</c:v>
                      </c:pt>
                      <c:pt idx="55">
                        <c:v>0.9559122111573044</c:v>
                      </c:pt>
                      <c:pt idx="56">
                        <c:v>0.9559122111573044</c:v>
                      </c:pt>
                      <c:pt idx="57">
                        <c:v>0.9559122111573044</c:v>
                      </c:pt>
                      <c:pt idx="58">
                        <c:v>0.9557616149908239</c:v>
                      </c:pt>
                      <c:pt idx="59">
                        <c:v>0.9557616149908239</c:v>
                      </c:pt>
                      <c:pt idx="60">
                        <c:v>0.96246260735308309</c:v>
                      </c:pt>
                      <c:pt idx="61">
                        <c:v>0.96381356749975877</c:v>
                      </c:pt>
                      <c:pt idx="62">
                        <c:v>0.96593979158626009</c:v>
                      </c:pt>
                      <c:pt idx="63">
                        <c:v>0.96667954413753143</c:v>
                      </c:pt>
                      <c:pt idx="64">
                        <c:v>0.96820948883950142</c:v>
                      </c:pt>
                      <c:pt idx="65">
                        <c:v>0.96926645404465062</c:v>
                      </c:pt>
                      <c:pt idx="66">
                        <c:v>0.97013915732508693</c:v>
                      </c:pt>
                      <c:pt idx="67">
                        <c:v>0.97015934331240949</c:v>
                      </c:pt>
                      <c:pt idx="68">
                        <c:v>0.97112506035731527</c:v>
                      </c:pt>
                      <c:pt idx="69">
                        <c:v>0.97159145811189485</c:v>
                      </c:pt>
                      <c:pt idx="70">
                        <c:v>0.97196984341774595</c:v>
                      </c:pt>
                      <c:pt idx="71">
                        <c:v>0.97205839698346708</c:v>
                      </c:pt>
                      <c:pt idx="72">
                        <c:v>0.97446808510638294</c:v>
                      </c:pt>
                      <c:pt idx="73">
                        <c:v>0.97465415497726615</c:v>
                      </c:pt>
                      <c:pt idx="74">
                        <c:v>0.97513544891640869</c:v>
                      </c:pt>
                      <c:pt idx="75">
                        <c:v>0.97879140034863454</c:v>
                      </c:pt>
                      <c:pt idx="76">
                        <c:v>0.97926758380158885</c:v>
                      </c:pt>
                      <c:pt idx="77">
                        <c:v>0.98100959209378935</c:v>
                      </c:pt>
                      <c:pt idx="78">
                        <c:v>0.98311499272197966</c:v>
                      </c:pt>
                      <c:pt idx="79">
                        <c:v>0.98427947598253274</c:v>
                      </c:pt>
                      <c:pt idx="80">
                        <c:v>0.98504418762746426</c:v>
                      </c:pt>
                      <c:pt idx="81">
                        <c:v>0.98620287602020984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EBB2-451E-8A3A-6A89B7466513}"/>
                  </c:ext>
                </c:extLst>
              </c15:ser>
            </c15:filteredLineSeries>
          </c:ext>
        </c:extLst>
      </c:lineChart>
      <c:dateAx>
        <c:axId val="52765776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7658416"/>
        <c:crosses val="autoZero"/>
        <c:auto val="1"/>
        <c:lblOffset val="100"/>
        <c:baseTimeUnit val="days"/>
      </c:dateAx>
      <c:valAx>
        <c:axId val="527658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_);_(&quot;$&quot;* \(#,##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7657760"/>
        <c:crosses val="autoZero"/>
        <c:crossBetween val="between"/>
      </c:valAx>
      <c:valAx>
        <c:axId val="796891024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576544"/>
        <c:crosses val="max"/>
        <c:crossBetween val="between"/>
      </c:valAx>
      <c:dateAx>
        <c:axId val="19657654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796891024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# and $ of Not Finalized Students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1"/>
          <c:order val="9"/>
          <c:tx>
            <c:strRef>
              <c:f>'Fall 2023 Data'!$P$1</c:f>
              <c:strCache>
                <c:ptCount val="1"/>
                <c:pt idx="0">
                  <c:v>NOT_FINALIZED_TUITION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'Fall 2023 Data'!$A$2:$A$83</c:f>
              <c:numCache>
                <c:formatCode>m/d/yyyy</c:formatCode>
                <c:ptCount val="82"/>
                <c:pt idx="0">
                  <c:v>45123</c:v>
                </c:pt>
                <c:pt idx="1">
                  <c:v>45125</c:v>
                </c:pt>
                <c:pt idx="2">
                  <c:v>45126</c:v>
                </c:pt>
                <c:pt idx="3">
                  <c:v>45127</c:v>
                </c:pt>
                <c:pt idx="4">
                  <c:v>45128</c:v>
                </c:pt>
                <c:pt idx="5">
                  <c:v>45131</c:v>
                </c:pt>
                <c:pt idx="6">
                  <c:v>45132</c:v>
                </c:pt>
                <c:pt idx="7">
                  <c:v>45133</c:v>
                </c:pt>
                <c:pt idx="8">
                  <c:v>45134</c:v>
                </c:pt>
                <c:pt idx="9">
                  <c:v>45135</c:v>
                </c:pt>
                <c:pt idx="10">
                  <c:v>45138</c:v>
                </c:pt>
                <c:pt idx="11">
                  <c:v>45139</c:v>
                </c:pt>
                <c:pt idx="12">
                  <c:v>45140</c:v>
                </c:pt>
                <c:pt idx="13">
                  <c:v>45141</c:v>
                </c:pt>
                <c:pt idx="14">
                  <c:v>45142</c:v>
                </c:pt>
                <c:pt idx="15">
                  <c:v>45145</c:v>
                </c:pt>
                <c:pt idx="16">
                  <c:v>45146</c:v>
                </c:pt>
                <c:pt idx="17">
                  <c:v>45147</c:v>
                </c:pt>
                <c:pt idx="18">
                  <c:v>45148</c:v>
                </c:pt>
                <c:pt idx="19">
                  <c:v>45149</c:v>
                </c:pt>
                <c:pt idx="20">
                  <c:v>45152</c:v>
                </c:pt>
                <c:pt idx="21">
                  <c:v>45153</c:v>
                </c:pt>
                <c:pt idx="22">
                  <c:v>45154</c:v>
                </c:pt>
                <c:pt idx="23">
                  <c:v>45155</c:v>
                </c:pt>
                <c:pt idx="24">
                  <c:v>45156</c:v>
                </c:pt>
                <c:pt idx="25">
                  <c:v>45159</c:v>
                </c:pt>
                <c:pt idx="26">
                  <c:v>45160</c:v>
                </c:pt>
                <c:pt idx="27">
                  <c:v>45161</c:v>
                </c:pt>
                <c:pt idx="28">
                  <c:v>45162</c:v>
                </c:pt>
                <c:pt idx="29">
                  <c:v>45163</c:v>
                </c:pt>
                <c:pt idx="30">
                  <c:v>45166</c:v>
                </c:pt>
                <c:pt idx="31">
                  <c:v>45167</c:v>
                </c:pt>
                <c:pt idx="32">
                  <c:v>45168</c:v>
                </c:pt>
                <c:pt idx="33">
                  <c:v>45169</c:v>
                </c:pt>
                <c:pt idx="34">
                  <c:v>45170</c:v>
                </c:pt>
                <c:pt idx="35">
                  <c:v>45174</c:v>
                </c:pt>
                <c:pt idx="36">
                  <c:v>45175</c:v>
                </c:pt>
                <c:pt idx="37">
                  <c:v>45176</c:v>
                </c:pt>
                <c:pt idx="38">
                  <c:v>45177</c:v>
                </c:pt>
                <c:pt idx="39">
                  <c:v>45180</c:v>
                </c:pt>
                <c:pt idx="40">
                  <c:v>45181</c:v>
                </c:pt>
                <c:pt idx="41">
                  <c:v>45182</c:v>
                </c:pt>
                <c:pt idx="42">
                  <c:v>45183</c:v>
                </c:pt>
                <c:pt idx="43">
                  <c:v>45184</c:v>
                </c:pt>
                <c:pt idx="44">
                  <c:v>45187</c:v>
                </c:pt>
                <c:pt idx="45">
                  <c:v>45188</c:v>
                </c:pt>
                <c:pt idx="46">
                  <c:v>45189</c:v>
                </c:pt>
                <c:pt idx="47">
                  <c:v>45190</c:v>
                </c:pt>
                <c:pt idx="48">
                  <c:v>45191</c:v>
                </c:pt>
                <c:pt idx="49">
                  <c:v>45194</c:v>
                </c:pt>
                <c:pt idx="50">
                  <c:v>45195</c:v>
                </c:pt>
                <c:pt idx="51">
                  <c:v>45196</c:v>
                </c:pt>
                <c:pt idx="52">
                  <c:v>45197</c:v>
                </c:pt>
                <c:pt idx="53">
                  <c:v>45198</c:v>
                </c:pt>
                <c:pt idx="54">
                  <c:v>45201</c:v>
                </c:pt>
                <c:pt idx="55">
                  <c:v>45202</c:v>
                </c:pt>
                <c:pt idx="56">
                  <c:v>45203</c:v>
                </c:pt>
                <c:pt idx="57">
                  <c:v>45204</c:v>
                </c:pt>
                <c:pt idx="58">
                  <c:v>45205</c:v>
                </c:pt>
                <c:pt idx="59">
                  <c:v>45208</c:v>
                </c:pt>
                <c:pt idx="60">
                  <c:v>45209</c:v>
                </c:pt>
                <c:pt idx="61">
                  <c:v>45210</c:v>
                </c:pt>
                <c:pt idx="62">
                  <c:v>45211</c:v>
                </c:pt>
                <c:pt idx="63">
                  <c:v>45212</c:v>
                </c:pt>
                <c:pt idx="64">
                  <c:v>45215</c:v>
                </c:pt>
                <c:pt idx="65">
                  <c:v>45216</c:v>
                </c:pt>
                <c:pt idx="66">
                  <c:v>45217</c:v>
                </c:pt>
                <c:pt idx="67">
                  <c:v>45218</c:v>
                </c:pt>
                <c:pt idx="68">
                  <c:v>45219</c:v>
                </c:pt>
                <c:pt idx="69">
                  <c:v>45222</c:v>
                </c:pt>
                <c:pt idx="70">
                  <c:v>45223</c:v>
                </c:pt>
                <c:pt idx="71">
                  <c:v>45224</c:v>
                </c:pt>
                <c:pt idx="72">
                  <c:v>45225</c:v>
                </c:pt>
                <c:pt idx="73">
                  <c:v>45226</c:v>
                </c:pt>
                <c:pt idx="74">
                  <c:v>45229</c:v>
                </c:pt>
                <c:pt idx="75">
                  <c:v>45230</c:v>
                </c:pt>
                <c:pt idx="76">
                  <c:v>45231</c:v>
                </c:pt>
                <c:pt idx="77">
                  <c:v>45232</c:v>
                </c:pt>
                <c:pt idx="78">
                  <c:v>45233</c:v>
                </c:pt>
                <c:pt idx="79">
                  <c:v>45236</c:v>
                </c:pt>
                <c:pt idx="80">
                  <c:v>45237</c:v>
                </c:pt>
                <c:pt idx="81">
                  <c:v>45238</c:v>
                </c:pt>
              </c:numCache>
            </c:numRef>
          </c:cat>
          <c:val>
            <c:numRef>
              <c:f>'Fall 2023 Data'!$P$2:$P$83</c:f>
              <c:numCache>
                <c:formatCode>_("$"* #,##0_);_("$"* \(#,##0\);_("$"* "-"??_);_(@_)</c:formatCode>
                <c:ptCount val="82"/>
                <c:pt idx="0">
                  <c:v>38150967.039999999</c:v>
                </c:pt>
                <c:pt idx="1">
                  <c:v>38545683.219999999</c:v>
                </c:pt>
                <c:pt idx="2">
                  <c:v>38728520.719999999</c:v>
                </c:pt>
                <c:pt idx="3">
                  <c:v>39446676.579999998</c:v>
                </c:pt>
                <c:pt idx="4">
                  <c:v>39388067</c:v>
                </c:pt>
                <c:pt idx="5">
                  <c:v>39297434.890000001</c:v>
                </c:pt>
                <c:pt idx="6">
                  <c:v>39071356.439999998</c:v>
                </c:pt>
                <c:pt idx="7">
                  <c:v>39140428.799999997</c:v>
                </c:pt>
                <c:pt idx="8">
                  <c:v>39052641.549999997</c:v>
                </c:pt>
                <c:pt idx="9">
                  <c:v>39123278.579999998</c:v>
                </c:pt>
                <c:pt idx="10">
                  <c:v>38974650.229999997</c:v>
                </c:pt>
                <c:pt idx="11">
                  <c:v>38672641.390000001</c:v>
                </c:pt>
                <c:pt idx="12">
                  <c:v>38813759.840000004</c:v>
                </c:pt>
                <c:pt idx="13">
                  <c:v>38231814.25</c:v>
                </c:pt>
                <c:pt idx="14">
                  <c:v>38052341.57</c:v>
                </c:pt>
                <c:pt idx="15">
                  <c:v>37043067.909999996</c:v>
                </c:pt>
                <c:pt idx="16">
                  <c:v>36642626.109999999</c:v>
                </c:pt>
                <c:pt idx="17">
                  <c:v>35888214.670000002</c:v>
                </c:pt>
                <c:pt idx="18">
                  <c:v>35438366.369999997</c:v>
                </c:pt>
                <c:pt idx="19">
                  <c:v>35426937.009999998</c:v>
                </c:pt>
                <c:pt idx="20">
                  <c:v>34305150.020000003</c:v>
                </c:pt>
                <c:pt idx="21">
                  <c:v>33381503.899999999</c:v>
                </c:pt>
                <c:pt idx="22">
                  <c:v>31909967.690000001</c:v>
                </c:pt>
                <c:pt idx="23">
                  <c:v>30855499.960000001</c:v>
                </c:pt>
                <c:pt idx="24">
                  <c:v>29677659.140000001</c:v>
                </c:pt>
                <c:pt idx="25">
                  <c:v>27510329</c:v>
                </c:pt>
                <c:pt idx="26">
                  <c:v>25972961.34</c:v>
                </c:pt>
                <c:pt idx="27">
                  <c:v>24124526.670000002</c:v>
                </c:pt>
                <c:pt idx="28">
                  <c:v>22633021.93</c:v>
                </c:pt>
                <c:pt idx="29">
                  <c:v>20732929.300000001</c:v>
                </c:pt>
                <c:pt idx="30">
                  <c:v>15004207.23</c:v>
                </c:pt>
                <c:pt idx="31">
                  <c:v>11389976.140000001</c:v>
                </c:pt>
                <c:pt idx="32">
                  <c:v>10459859.029999999</c:v>
                </c:pt>
                <c:pt idx="33">
                  <c:v>9816458.0899999999</c:v>
                </c:pt>
                <c:pt idx="34">
                  <c:v>9410075.8300000001</c:v>
                </c:pt>
                <c:pt idx="35">
                  <c:v>8525675.7699999996</c:v>
                </c:pt>
                <c:pt idx="36">
                  <c:v>8063715.4000000004</c:v>
                </c:pt>
                <c:pt idx="37">
                  <c:v>7770544.8499999996</c:v>
                </c:pt>
                <c:pt idx="38">
                  <c:v>7502584.4400000004</c:v>
                </c:pt>
                <c:pt idx="39">
                  <c:v>7069162.8499999996</c:v>
                </c:pt>
                <c:pt idx="40">
                  <c:v>6424431.0099999998</c:v>
                </c:pt>
                <c:pt idx="41">
                  <c:v>5947127.8799999999</c:v>
                </c:pt>
                <c:pt idx="42">
                  <c:v>3221649.43</c:v>
                </c:pt>
                <c:pt idx="43">
                  <c:v>3031303.59</c:v>
                </c:pt>
                <c:pt idx="44">
                  <c:v>2303168.29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A-80DA-4A27-8D31-A03D71A14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7657760"/>
        <c:axId val="52765841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'Fall 2023 Data'!$B$1</c15:sqref>
                        </c15:formulaRef>
                      </c:ext>
                    </c:extLst>
                    <c:strCache>
                      <c:ptCount val="1"/>
                      <c:pt idx="0">
                        <c:v>BUDGET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'Fall 2023 Data'!$A$2:$A$83</c15:sqref>
                        </c15:formulaRef>
                      </c:ext>
                    </c:extLst>
                    <c:numCache>
                      <c:formatCode>m/d/yyyy</c:formatCode>
                      <c:ptCount val="82"/>
                      <c:pt idx="0">
                        <c:v>45123</c:v>
                      </c:pt>
                      <c:pt idx="1">
                        <c:v>45125</c:v>
                      </c:pt>
                      <c:pt idx="2">
                        <c:v>45126</c:v>
                      </c:pt>
                      <c:pt idx="3">
                        <c:v>45127</c:v>
                      </c:pt>
                      <c:pt idx="4">
                        <c:v>45128</c:v>
                      </c:pt>
                      <c:pt idx="5">
                        <c:v>45131</c:v>
                      </c:pt>
                      <c:pt idx="6">
                        <c:v>45132</c:v>
                      </c:pt>
                      <c:pt idx="7">
                        <c:v>45133</c:v>
                      </c:pt>
                      <c:pt idx="8">
                        <c:v>45134</c:v>
                      </c:pt>
                      <c:pt idx="9">
                        <c:v>45135</c:v>
                      </c:pt>
                      <c:pt idx="10">
                        <c:v>45138</c:v>
                      </c:pt>
                      <c:pt idx="11">
                        <c:v>45139</c:v>
                      </c:pt>
                      <c:pt idx="12">
                        <c:v>45140</c:v>
                      </c:pt>
                      <c:pt idx="13">
                        <c:v>45141</c:v>
                      </c:pt>
                      <c:pt idx="14">
                        <c:v>45142</c:v>
                      </c:pt>
                      <c:pt idx="15">
                        <c:v>45145</c:v>
                      </c:pt>
                      <c:pt idx="16">
                        <c:v>45146</c:v>
                      </c:pt>
                      <c:pt idx="17">
                        <c:v>45147</c:v>
                      </c:pt>
                      <c:pt idx="18">
                        <c:v>45148</c:v>
                      </c:pt>
                      <c:pt idx="19">
                        <c:v>45149</c:v>
                      </c:pt>
                      <c:pt idx="20">
                        <c:v>45152</c:v>
                      </c:pt>
                      <c:pt idx="21">
                        <c:v>45153</c:v>
                      </c:pt>
                      <c:pt idx="22">
                        <c:v>45154</c:v>
                      </c:pt>
                      <c:pt idx="23">
                        <c:v>45155</c:v>
                      </c:pt>
                      <c:pt idx="24">
                        <c:v>45156</c:v>
                      </c:pt>
                      <c:pt idx="25">
                        <c:v>45159</c:v>
                      </c:pt>
                      <c:pt idx="26">
                        <c:v>45160</c:v>
                      </c:pt>
                      <c:pt idx="27">
                        <c:v>45161</c:v>
                      </c:pt>
                      <c:pt idx="28">
                        <c:v>45162</c:v>
                      </c:pt>
                      <c:pt idx="29">
                        <c:v>45163</c:v>
                      </c:pt>
                      <c:pt idx="30">
                        <c:v>45166</c:v>
                      </c:pt>
                      <c:pt idx="31">
                        <c:v>45167</c:v>
                      </c:pt>
                      <c:pt idx="32">
                        <c:v>45168</c:v>
                      </c:pt>
                      <c:pt idx="33">
                        <c:v>45169</c:v>
                      </c:pt>
                      <c:pt idx="34">
                        <c:v>45170</c:v>
                      </c:pt>
                      <c:pt idx="35">
                        <c:v>45174</c:v>
                      </c:pt>
                      <c:pt idx="36">
                        <c:v>45175</c:v>
                      </c:pt>
                      <c:pt idx="37">
                        <c:v>45176</c:v>
                      </c:pt>
                      <c:pt idx="38">
                        <c:v>45177</c:v>
                      </c:pt>
                      <c:pt idx="39">
                        <c:v>45180</c:v>
                      </c:pt>
                      <c:pt idx="40">
                        <c:v>45181</c:v>
                      </c:pt>
                      <c:pt idx="41">
                        <c:v>45182</c:v>
                      </c:pt>
                      <c:pt idx="42">
                        <c:v>45183</c:v>
                      </c:pt>
                      <c:pt idx="43">
                        <c:v>45184</c:v>
                      </c:pt>
                      <c:pt idx="44">
                        <c:v>45187</c:v>
                      </c:pt>
                      <c:pt idx="45">
                        <c:v>45188</c:v>
                      </c:pt>
                      <c:pt idx="46">
                        <c:v>45189</c:v>
                      </c:pt>
                      <c:pt idx="47">
                        <c:v>45190</c:v>
                      </c:pt>
                      <c:pt idx="48">
                        <c:v>45191</c:v>
                      </c:pt>
                      <c:pt idx="49">
                        <c:v>45194</c:v>
                      </c:pt>
                      <c:pt idx="50">
                        <c:v>45195</c:v>
                      </c:pt>
                      <c:pt idx="51">
                        <c:v>45196</c:v>
                      </c:pt>
                      <c:pt idx="52">
                        <c:v>45197</c:v>
                      </c:pt>
                      <c:pt idx="53">
                        <c:v>45198</c:v>
                      </c:pt>
                      <c:pt idx="54">
                        <c:v>45201</c:v>
                      </c:pt>
                      <c:pt idx="55">
                        <c:v>45202</c:v>
                      </c:pt>
                      <c:pt idx="56">
                        <c:v>45203</c:v>
                      </c:pt>
                      <c:pt idx="57">
                        <c:v>45204</c:v>
                      </c:pt>
                      <c:pt idx="58">
                        <c:v>45205</c:v>
                      </c:pt>
                      <c:pt idx="59">
                        <c:v>45208</c:v>
                      </c:pt>
                      <c:pt idx="60">
                        <c:v>45209</c:v>
                      </c:pt>
                      <c:pt idx="61">
                        <c:v>45210</c:v>
                      </c:pt>
                      <c:pt idx="62">
                        <c:v>45211</c:v>
                      </c:pt>
                      <c:pt idx="63">
                        <c:v>45212</c:v>
                      </c:pt>
                      <c:pt idx="64">
                        <c:v>45215</c:v>
                      </c:pt>
                      <c:pt idx="65">
                        <c:v>45216</c:v>
                      </c:pt>
                      <c:pt idx="66">
                        <c:v>45217</c:v>
                      </c:pt>
                      <c:pt idx="67">
                        <c:v>45218</c:v>
                      </c:pt>
                      <c:pt idx="68">
                        <c:v>45219</c:v>
                      </c:pt>
                      <c:pt idx="69">
                        <c:v>45222</c:v>
                      </c:pt>
                      <c:pt idx="70">
                        <c:v>45223</c:v>
                      </c:pt>
                      <c:pt idx="71">
                        <c:v>45224</c:v>
                      </c:pt>
                      <c:pt idx="72">
                        <c:v>45225</c:v>
                      </c:pt>
                      <c:pt idx="73">
                        <c:v>45226</c:v>
                      </c:pt>
                      <c:pt idx="74">
                        <c:v>45229</c:v>
                      </c:pt>
                      <c:pt idx="75">
                        <c:v>45230</c:v>
                      </c:pt>
                      <c:pt idx="76">
                        <c:v>45231</c:v>
                      </c:pt>
                      <c:pt idx="77">
                        <c:v>45232</c:v>
                      </c:pt>
                      <c:pt idx="78">
                        <c:v>45233</c:v>
                      </c:pt>
                      <c:pt idx="79">
                        <c:v>45236</c:v>
                      </c:pt>
                      <c:pt idx="80">
                        <c:v>45237</c:v>
                      </c:pt>
                      <c:pt idx="81">
                        <c:v>45238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'Fall 2023 Data'!$B$2:$B$83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82"/>
                      <c:pt idx="0">
                        <c:v>42775690</c:v>
                      </c:pt>
                      <c:pt idx="1">
                        <c:v>42775690</c:v>
                      </c:pt>
                      <c:pt idx="2">
                        <c:v>42775690</c:v>
                      </c:pt>
                      <c:pt idx="3">
                        <c:v>42775690</c:v>
                      </c:pt>
                      <c:pt idx="4">
                        <c:v>42775690</c:v>
                      </c:pt>
                      <c:pt idx="5">
                        <c:v>42775690</c:v>
                      </c:pt>
                      <c:pt idx="6">
                        <c:v>42775690</c:v>
                      </c:pt>
                      <c:pt idx="7">
                        <c:v>42775690</c:v>
                      </c:pt>
                      <c:pt idx="8">
                        <c:v>42775690</c:v>
                      </c:pt>
                      <c:pt idx="9">
                        <c:v>42775690</c:v>
                      </c:pt>
                      <c:pt idx="10">
                        <c:v>42775690</c:v>
                      </c:pt>
                      <c:pt idx="11">
                        <c:v>42775690</c:v>
                      </c:pt>
                      <c:pt idx="12">
                        <c:v>42775690</c:v>
                      </c:pt>
                      <c:pt idx="13">
                        <c:v>42775690</c:v>
                      </c:pt>
                      <c:pt idx="14">
                        <c:v>42775690</c:v>
                      </c:pt>
                      <c:pt idx="15">
                        <c:v>42775690</c:v>
                      </c:pt>
                      <c:pt idx="16">
                        <c:v>42775690</c:v>
                      </c:pt>
                      <c:pt idx="17">
                        <c:v>42775690</c:v>
                      </c:pt>
                      <c:pt idx="18">
                        <c:v>42775690</c:v>
                      </c:pt>
                      <c:pt idx="19">
                        <c:v>42775690</c:v>
                      </c:pt>
                      <c:pt idx="20">
                        <c:v>42775690</c:v>
                      </c:pt>
                      <c:pt idx="21">
                        <c:v>42775690</c:v>
                      </c:pt>
                      <c:pt idx="22">
                        <c:v>42775690</c:v>
                      </c:pt>
                      <c:pt idx="23">
                        <c:v>42775690</c:v>
                      </c:pt>
                      <c:pt idx="24">
                        <c:v>42775690</c:v>
                      </c:pt>
                      <c:pt idx="25">
                        <c:v>42775690</c:v>
                      </c:pt>
                      <c:pt idx="26">
                        <c:v>42775690</c:v>
                      </c:pt>
                      <c:pt idx="27">
                        <c:v>42775690</c:v>
                      </c:pt>
                      <c:pt idx="28">
                        <c:v>42775690</c:v>
                      </c:pt>
                      <c:pt idx="29">
                        <c:v>42775690</c:v>
                      </c:pt>
                      <c:pt idx="30">
                        <c:v>42775690</c:v>
                      </c:pt>
                      <c:pt idx="31">
                        <c:v>42775690</c:v>
                      </c:pt>
                      <c:pt idx="32">
                        <c:v>42775690</c:v>
                      </c:pt>
                      <c:pt idx="33">
                        <c:v>42775690</c:v>
                      </c:pt>
                      <c:pt idx="34">
                        <c:v>42775690</c:v>
                      </c:pt>
                      <c:pt idx="35">
                        <c:v>42775690</c:v>
                      </c:pt>
                      <c:pt idx="36">
                        <c:v>42775690</c:v>
                      </c:pt>
                      <c:pt idx="37">
                        <c:v>42775690</c:v>
                      </c:pt>
                      <c:pt idx="38">
                        <c:v>42775690</c:v>
                      </c:pt>
                      <c:pt idx="39">
                        <c:v>42775690</c:v>
                      </c:pt>
                      <c:pt idx="40">
                        <c:v>42775690</c:v>
                      </c:pt>
                      <c:pt idx="41">
                        <c:v>42775690</c:v>
                      </c:pt>
                      <c:pt idx="42">
                        <c:v>42775690</c:v>
                      </c:pt>
                      <c:pt idx="43">
                        <c:v>42775690</c:v>
                      </c:pt>
                      <c:pt idx="44">
                        <c:v>42775690</c:v>
                      </c:pt>
                      <c:pt idx="45">
                        <c:v>42775690</c:v>
                      </c:pt>
                      <c:pt idx="46">
                        <c:v>42775690</c:v>
                      </c:pt>
                      <c:pt idx="47">
                        <c:v>42775690</c:v>
                      </c:pt>
                      <c:pt idx="48">
                        <c:v>42775690</c:v>
                      </c:pt>
                      <c:pt idx="49">
                        <c:v>42775690</c:v>
                      </c:pt>
                      <c:pt idx="50">
                        <c:v>42775690</c:v>
                      </c:pt>
                      <c:pt idx="51">
                        <c:v>42775690</c:v>
                      </c:pt>
                      <c:pt idx="52">
                        <c:v>42775690</c:v>
                      </c:pt>
                      <c:pt idx="53">
                        <c:v>42775690</c:v>
                      </c:pt>
                      <c:pt idx="54">
                        <c:v>42775690</c:v>
                      </c:pt>
                      <c:pt idx="55">
                        <c:v>42775690</c:v>
                      </c:pt>
                      <c:pt idx="56">
                        <c:v>42775690</c:v>
                      </c:pt>
                      <c:pt idx="57">
                        <c:v>42775690</c:v>
                      </c:pt>
                      <c:pt idx="58">
                        <c:v>42775690</c:v>
                      </c:pt>
                      <c:pt idx="59">
                        <c:v>42775690</c:v>
                      </c:pt>
                      <c:pt idx="60">
                        <c:v>42775690</c:v>
                      </c:pt>
                      <c:pt idx="61">
                        <c:v>42775690</c:v>
                      </c:pt>
                      <c:pt idx="62">
                        <c:v>42775690</c:v>
                      </c:pt>
                      <c:pt idx="63">
                        <c:v>42775690</c:v>
                      </c:pt>
                      <c:pt idx="64">
                        <c:v>42775690</c:v>
                      </c:pt>
                      <c:pt idx="65">
                        <c:v>42775690</c:v>
                      </c:pt>
                      <c:pt idx="66">
                        <c:v>42775690</c:v>
                      </c:pt>
                      <c:pt idx="67">
                        <c:v>42775690</c:v>
                      </c:pt>
                      <c:pt idx="68">
                        <c:v>42775690</c:v>
                      </c:pt>
                      <c:pt idx="69">
                        <c:v>42775690</c:v>
                      </c:pt>
                      <c:pt idx="70">
                        <c:v>42775690</c:v>
                      </c:pt>
                      <c:pt idx="71">
                        <c:v>42775690</c:v>
                      </c:pt>
                      <c:pt idx="72">
                        <c:v>42775690</c:v>
                      </c:pt>
                      <c:pt idx="73">
                        <c:v>42775690</c:v>
                      </c:pt>
                      <c:pt idx="74">
                        <c:v>42775690</c:v>
                      </c:pt>
                      <c:pt idx="75">
                        <c:v>42775690</c:v>
                      </c:pt>
                      <c:pt idx="76">
                        <c:v>42775690</c:v>
                      </c:pt>
                      <c:pt idx="77">
                        <c:v>42775690</c:v>
                      </c:pt>
                      <c:pt idx="78">
                        <c:v>42775690</c:v>
                      </c:pt>
                      <c:pt idx="79">
                        <c:v>42775690</c:v>
                      </c:pt>
                      <c:pt idx="80">
                        <c:v>42775690</c:v>
                      </c:pt>
                      <c:pt idx="81">
                        <c:v>42775690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80DA-4A27-8D31-A03D71A14366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Data'!$E$1</c15:sqref>
                        </c15:formulaRef>
                      </c:ext>
                    </c:extLst>
                    <c:strCache>
                      <c:ptCount val="1"/>
                      <c:pt idx="0">
                        <c:v>BUDGET_BAL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Data'!$A$2:$A$83</c15:sqref>
                        </c15:formulaRef>
                      </c:ext>
                    </c:extLst>
                    <c:numCache>
                      <c:formatCode>m/d/yyyy</c:formatCode>
                      <c:ptCount val="82"/>
                      <c:pt idx="0">
                        <c:v>45123</c:v>
                      </c:pt>
                      <c:pt idx="1">
                        <c:v>45125</c:v>
                      </c:pt>
                      <c:pt idx="2">
                        <c:v>45126</c:v>
                      </c:pt>
                      <c:pt idx="3">
                        <c:v>45127</c:v>
                      </c:pt>
                      <c:pt idx="4">
                        <c:v>45128</c:v>
                      </c:pt>
                      <c:pt idx="5">
                        <c:v>45131</c:v>
                      </c:pt>
                      <c:pt idx="6">
                        <c:v>45132</c:v>
                      </c:pt>
                      <c:pt idx="7">
                        <c:v>45133</c:v>
                      </c:pt>
                      <c:pt idx="8">
                        <c:v>45134</c:v>
                      </c:pt>
                      <c:pt idx="9">
                        <c:v>45135</c:v>
                      </c:pt>
                      <c:pt idx="10">
                        <c:v>45138</c:v>
                      </c:pt>
                      <c:pt idx="11">
                        <c:v>45139</c:v>
                      </c:pt>
                      <c:pt idx="12">
                        <c:v>45140</c:v>
                      </c:pt>
                      <c:pt idx="13">
                        <c:v>45141</c:v>
                      </c:pt>
                      <c:pt idx="14">
                        <c:v>45142</c:v>
                      </c:pt>
                      <c:pt idx="15">
                        <c:v>45145</c:v>
                      </c:pt>
                      <c:pt idx="16">
                        <c:v>45146</c:v>
                      </c:pt>
                      <c:pt idx="17">
                        <c:v>45147</c:v>
                      </c:pt>
                      <c:pt idx="18">
                        <c:v>45148</c:v>
                      </c:pt>
                      <c:pt idx="19">
                        <c:v>45149</c:v>
                      </c:pt>
                      <c:pt idx="20">
                        <c:v>45152</c:v>
                      </c:pt>
                      <c:pt idx="21">
                        <c:v>45153</c:v>
                      </c:pt>
                      <c:pt idx="22">
                        <c:v>45154</c:v>
                      </c:pt>
                      <c:pt idx="23">
                        <c:v>45155</c:v>
                      </c:pt>
                      <c:pt idx="24">
                        <c:v>45156</c:v>
                      </c:pt>
                      <c:pt idx="25">
                        <c:v>45159</c:v>
                      </c:pt>
                      <c:pt idx="26">
                        <c:v>45160</c:v>
                      </c:pt>
                      <c:pt idx="27">
                        <c:v>45161</c:v>
                      </c:pt>
                      <c:pt idx="28">
                        <c:v>45162</c:v>
                      </c:pt>
                      <c:pt idx="29">
                        <c:v>45163</c:v>
                      </c:pt>
                      <c:pt idx="30">
                        <c:v>45166</c:v>
                      </c:pt>
                      <c:pt idx="31">
                        <c:v>45167</c:v>
                      </c:pt>
                      <c:pt idx="32">
                        <c:v>45168</c:v>
                      </c:pt>
                      <c:pt idx="33">
                        <c:v>45169</c:v>
                      </c:pt>
                      <c:pt idx="34">
                        <c:v>45170</c:v>
                      </c:pt>
                      <c:pt idx="35">
                        <c:v>45174</c:v>
                      </c:pt>
                      <c:pt idx="36">
                        <c:v>45175</c:v>
                      </c:pt>
                      <c:pt idx="37">
                        <c:v>45176</c:v>
                      </c:pt>
                      <c:pt idx="38">
                        <c:v>45177</c:v>
                      </c:pt>
                      <c:pt idx="39">
                        <c:v>45180</c:v>
                      </c:pt>
                      <c:pt idx="40">
                        <c:v>45181</c:v>
                      </c:pt>
                      <c:pt idx="41">
                        <c:v>45182</c:v>
                      </c:pt>
                      <c:pt idx="42">
                        <c:v>45183</c:v>
                      </c:pt>
                      <c:pt idx="43">
                        <c:v>45184</c:v>
                      </c:pt>
                      <c:pt idx="44">
                        <c:v>45187</c:v>
                      </c:pt>
                      <c:pt idx="45">
                        <c:v>45188</c:v>
                      </c:pt>
                      <c:pt idx="46">
                        <c:v>45189</c:v>
                      </c:pt>
                      <c:pt idx="47">
                        <c:v>45190</c:v>
                      </c:pt>
                      <c:pt idx="48">
                        <c:v>45191</c:v>
                      </c:pt>
                      <c:pt idx="49">
                        <c:v>45194</c:v>
                      </c:pt>
                      <c:pt idx="50">
                        <c:v>45195</c:v>
                      </c:pt>
                      <c:pt idx="51">
                        <c:v>45196</c:v>
                      </c:pt>
                      <c:pt idx="52">
                        <c:v>45197</c:v>
                      </c:pt>
                      <c:pt idx="53">
                        <c:v>45198</c:v>
                      </c:pt>
                      <c:pt idx="54">
                        <c:v>45201</c:v>
                      </c:pt>
                      <c:pt idx="55">
                        <c:v>45202</c:v>
                      </c:pt>
                      <c:pt idx="56">
                        <c:v>45203</c:v>
                      </c:pt>
                      <c:pt idx="57">
                        <c:v>45204</c:v>
                      </c:pt>
                      <c:pt idx="58">
                        <c:v>45205</c:v>
                      </c:pt>
                      <c:pt idx="59">
                        <c:v>45208</c:v>
                      </c:pt>
                      <c:pt idx="60">
                        <c:v>45209</c:v>
                      </c:pt>
                      <c:pt idx="61">
                        <c:v>45210</c:v>
                      </c:pt>
                      <c:pt idx="62">
                        <c:v>45211</c:v>
                      </c:pt>
                      <c:pt idx="63">
                        <c:v>45212</c:v>
                      </c:pt>
                      <c:pt idx="64">
                        <c:v>45215</c:v>
                      </c:pt>
                      <c:pt idx="65">
                        <c:v>45216</c:v>
                      </c:pt>
                      <c:pt idx="66">
                        <c:v>45217</c:v>
                      </c:pt>
                      <c:pt idx="67">
                        <c:v>45218</c:v>
                      </c:pt>
                      <c:pt idx="68">
                        <c:v>45219</c:v>
                      </c:pt>
                      <c:pt idx="69">
                        <c:v>45222</c:v>
                      </c:pt>
                      <c:pt idx="70">
                        <c:v>45223</c:v>
                      </c:pt>
                      <c:pt idx="71">
                        <c:v>45224</c:v>
                      </c:pt>
                      <c:pt idx="72">
                        <c:v>45225</c:v>
                      </c:pt>
                      <c:pt idx="73">
                        <c:v>45226</c:v>
                      </c:pt>
                      <c:pt idx="74">
                        <c:v>45229</c:v>
                      </c:pt>
                      <c:pt idx="75">
                        <c:v>45230</c:v>
                      </c:pt>
                      <c:pt idx="76">
                        <c:v>45231</c:v>
                      </c:pt>
                      <c:pt idx="77">
                        <c:v>45232</c:v>
                      </c:pt>
                      <c:pt idx="78">
                        <c:v>45233</c:v>
                      </c:pt>
                      <c:pt idx="79">
                        <c:v>45236</c:v>
                      </c:pt>
                      <c:pt idx="80">
                        <c:v>45237</c:v>
                      </c:pt>
                      <c:pt idx="81">
                        <c:v>45238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Data'!$E$2:$E$83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82"/>
                      <c:pt idx="0">
                        <c:v>42775690</c:v>
                      </c:pt>
                      <c:pt idx="1">
                        <c:v>42751388.799999997</c:v>
                      </c:pt>
                      <c:pt idx="2">
                        <c:v>42127260.649999999</c:v>
                      </c:pt>
                      <c:pt idx="3">
                        <c:v>41965360.549999997</c:v>
                      </c:pt>
                      <c:pt idx="4">
                        <c:v>41807158</c:v>
                      </c:pt>
                      <c:pt idx="5">
                        <c:v>41465408.049999997</c:v>
                      </c:pt>
                      <c:pt idx="6">
                        <c:v>41197947.740000002</c:v>
                      </c:pt>
                      <c:pt idx="7">
                        <c:v>40990405.689999998</c:v>
                      </c:pt>
                      <c:pt idx="8">
                        <c:v>40817344.390000001</c:v>
                      </c:pt>
                      <c:pt idx="9">
                        <c:v>40549782.789999999</c:v>
                      </c:pt>
                      <c:pt idx="10">
                        <c:v>40138564.189999998</c:v>
                      </c:pt>
                      <c:pt idx="11">
                        <c:v>39587943.659999996</c:v>
                      </c:pt>
                      <c:pt idx="12">
                        <c:v>39365845.359999999</c:v>
                      </c:pt>
                      <c:pt idx="13">
                        <c:v>39015716.149999999</c:v>
                      </c:pt>
                      <c:pt idx="14">
                        <c:v>38532955.170000002</c:v>
                      </c:pt>
                      <c:pt idx="15">
                        <c:v>37261089.380000003</c:v>
                      </c:pt>
                      <c:pt idx="16">
                        <c:v>36736468.82</c:v>
                      </c:pt>
                      <c:pt idx="17">
                        <c:v>35791679.25</c:v>
                      </c:pt>
                      <c:pt idx="18">
                        <c:v>35161664.899999999</c:v>
                      </c:pt>
                      <c:pt idx="19">
                        <c:v>34498535.289999999</c:v>
                      </c:pt>
                      <c:pt idx="20">
                        <c:v>33231728.489999998</c:v>
                      </c:pt>
                      <c:pt idx="21">
                        <c:v>32352819.670000002</c:v>
                      </c:pt>
                      <c:pt idx="22">
                        <c:v>30790143.18</c:v>
                      </c:pt>
                      <c:pt idx="23">
                        <c:v>29733243.149999999</c:v>
                      </c:pt>
                      <c:pt idx="24">
                        <c:v>28367430.649999999</c:v>
                      </c:pt>
                      <c:pt idx="25">
                        <c:v>25980575.419999998</c:v>
                      </c:pt>
                      <c:pt idx="26">
                        <c:v>24505455.640000001</c:v>
                      </c:pt>
                      <c:pt idx="27">
                        <c:v>22546875.099999998</c:v>
                      </c:pt>
                      <c:pt idx="28">
                        <c:v>20872463.300000001</c:v>
                      </c:pt>
                      <c:pt idx="29">
                        <c:v>18869259.829999998</c:v>
                      </c:pt>
                      <c:pt idx="30">
                        <c:v>12980281.029999997</c:v>
                      </c:pt>
                      <c:pt idx="31">
                        <c:v>9329119.0800000019</c:v>
                      </c:pt>
                      <c:pt idx="32">
                        <c:v>8488442.9400000051</c:v>
                      </c:pt>
                      <c:pt idx="33">
                        <c:v>7819484.2700000033</c:v>
                      </c:pt>
                      <c:pt idx="34">
                        <c:v>7373450.2100000009</c:v>
                      </c:pt>
                      <c:pt idx="35">
                        <c:v>6608640.8000000045</c:v>
                      </c:pt>
                      <c:pt idx="36">
                        <c:v>6292173.7699999958</c:v>
                      </c:pt>
                      <c:pt idx="37">
                        <c:v>5904292.7199999988</c:v>
                      </c:pt>
                      <c:pt idx="38">
                        <c:v>5663915.2700000033</c:v>
                      </c:pt>
                      <c:pt idx="39">
                        <c:v>5347791.3500000015</c:v>
                      </c:pt>
                      <c:pt idx="40">
                        <c:v>4819965.9399999976</c:v>
                      </c:pt>
                      <c:pt idx="41">
                        <c:v>4534056.1599999964</c:v>
                      </c:pt>
                      <c:pt idx="42">
                        <c:v>4251295.18</c:v>
                      </c:pt>
                      <c:pt idx="43">
                        <c:v>3993970.3000000045</c:v>
                      </c:pt>
                      <c:pt idx="44">
                        <c:v>3622276.9699999988</c:v>
                      </c:pt>
                      <c:pt idx="45">
                        <c:v>680062.25</c:v>
                      </c:pt>
                      <c:pt idx="46">
                        <c:v>1495410</c:v>
                      </c:pt>
                      <c:pt idx="47">
                        <c:v>1498518</c:v>
                      </c:pt>
                      <c:pt idx="48">
                        <c:v>1791306</c:v>
                      </c:pt>
                      <c:pt idx="49">
                        <c:v>1666188</c:v>
                      </c:pt>
                      <c:pt idx="50">
                        <c:v>1462622</c:v>
                      </c:pt>
                      <c:pt idx="51">
                        <c:v>1325725</c:v>
                      </c:pt>
                      <c:pt idx="52">
                        <c:v>1272082</c:v>
                      </c:pt>
                      <c:pt idx="53">
                        <c:v>1281515</c:v>
                      </c:pt>
                      <c:pt idx="54">
                        <c:v>1207255</c:v>
                      </c:pt>
                      <c:pt idx="55">
                        <c:v>1207255</c:v>
                      </c:pt>
                      <c:pt idx="56">
                        <c:v>1207255</c:v>
                      </c:pt>
                      <c:pt idx="57">
                        <c:v>1207255</c:v>
                      </c:pt>
                      <c:pt idx="58">
                        <c:v>903746</c:v>
                      </c:pt>
                      <c:pt idx="59">
                        <c:v>1240499</c:v>
                      </c:pt>
                      <c:pt idx="60">
                        <c:v>878657</c:v>
                      </c:pt>
                      <c:pt idx="61">
                        <c:v>543049</c:v>
                      </c:pt>
                      <c:pt idx="62">
                        <c:v>412686</c:v>
                      </c:pt>
                      <c:pt idx="63">
                        <c:v>643841</c:v>
                      </c:pt>
                      <c:pt idx="64">
                        <c:v>555526</c:v>
                      </c:pt>
                      <c:pt idx="65">
                        <c:v>520229.92000000179</c:v>
                      </c:pt>
                      <c:pt idx="66">
                        <c:v>440913.15999999642</c:v>
                      </c:pt>
                      <c:pt idx="67">
                        <c:v>414212.24000000209</c:v>
                      </c:pt>
                      <c:pt idx="68">
                        <c:v>363727.74000000209</c:v>
                      </c:pt>
                      <c:pt idx="69">
                        <c:v>355419.18999999762</c:v>
                      </c:pt>
                      <c:pt idx="70">
                        <c:v>344324.68999999762</c:v>
                      </c:pt>
                      <c:pt idx="71">
                        <c:v>337420.99000000209</c:v>
                      </c:pt>
                      <c:pt idx="72">
                        <c:v>331819.68999999762</c:v>
                      </c:pt>
                      <c:pt idx="73">
                        <c:v>341209.6400000006</c:v>
                      </c:pt>
                      <c:pt idx="74">
                        <c:v>326155.34000000358</c:v>
                      </c:pt>
                      <c:pt idx="75">
                        <c:v>261879.84000000358</c:v>
                      </c:pt>
                      <c:pt idx="76">
                        <c:v>255763</c:v>
                      </c:pt>
                      <c:pt idx="77">
                        <c:v>196891.93999999762</c:v>
                      </c:pt>
                      <c:pt idx="78">
                        <c:v>160089.1400000006</c:v>
                      </c:pt>
                      <c:pt idx="79">
                        <c:v>116348.1400000006</c:v>
                      </c:pt>
                      <c:pt idx="80">
                        <c:v>113201.1400000006</c:v>
                      </c:pt>
                      <c:pt idx="81">
                        <c:v>54031.740000002086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80DA-4A27-8D31-A03D71A14366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Data'!$F$1</c15:sqref>
                        </c15:formulaRef>
                      </c:ext>
                    </c:extLst>
                    <c:strCache>
                      <c:ptCount val="1"/>
                      <c:pt idx="0">
                        <c:v>%_OF_BUDGET_(FED)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Data'!$A$2:$A$83</c15:sqref>
                        </c15:formulaRef>
                      </c:ext>
                    </c:extLst>
                    <c:numCache>
                      <c:formatCode>m/d/yyyy</c:formatCode>
                      <c:ptCount val="82"/>
                      <c:pt idx="0">
                        <c:v>45123</c:v>
                      </c:pt>
                      <c:pt idx="1">
                        <c:v>45125</c:v>
                      </c:pt>
                      <c:pt idx="2">
                        <c:v>45126</c:v>
                      </c:pt>
                      <c:pt idx="3">
                        <c:v>45127</c:v>
                      </c:pt>
                      <c:pt idx="4">
                        <c:v>45128</c:v>
                      </c:pt>
                      <c:pt idx="5">
                        <c:v>45131</c:v>
                      </c:pt>
                      <c:pt idx="6">
                        <c:v>45132</c:v>
                      </c:pt>
                      <c:pt idx="7">
                        <c:v>45133</c:v>
                      </c:pt>
                      <c:pt idx="8">
                        <c:v>45134</c:v>
                      </c:pt>
                      <c:pt idx="9">
                        <c:v>45135</c:v>
                      </c:pt>
                      <c:pt idx="10">
                        <c:v>45138</c:v>
                      </c:pt>
                      <c:pt idx="11">
                        <c:v>45139</c:v>
                      </c:pt>
                      <c:pt idx="12">
                        <c:v>45140</c:v>
                      </c:pt>
                      <c:pt idx="13">
                        <c:v>45141</c:v>
                      </c:pt>
                      <c:pt idx="14">
                        <c:v>45142</c:v>
                      </c:pt>
                      <c:pt idx="15">
                        <c:v>45145</c:v>
                      </c:pt>
                      <c:pt idx="16">
                        <c:v>45146</c:v>
                      </c:pt>
                      <c:pt idx="17">
                        <c:v>45147</c:v>
                      </c:pt>
                      <c:pt idx="18">
                        <c:v>45148</c:v>
                      </c:pt>
                      <c:pt idx="19">
                        <c:v>45149</c:v>
                      </c:pt>
                      <c:pt idx="20">
                        <c:v>45152</c:v>
                      </c:pt>
                      <c:pt idx="21">
                        <c:v>45153</c:v>
                      </c:pt>
                      <c:pt idx="22">
                        <c:v>45154</c:v>
                      </c:pt>
                      <c:pt idx="23">
                        <c:v>45155</c:v>
                      </c:pt>
                      <c:pt idx="24">
                        <c:v>45156</c:v>
                      </c:pt>
                      <c:pt idx="25">
                        <c:v>45159</c:v>
                      </c:pt>
                      <c:pt idx="26">
                        <c:v>45160</c:v>
                      </c:pt>
                      <c:pt idx="27">
                        <c:v>45161</c:v>
                      </c:pt>
                      <c:pt idx="28">
                        <c:v>45162</c:v>
                      </c:pt>
                      <c:pt idx="29">
                        <c:v>45163</c:v>
                      </c:pt>
                      <c:pt idx="30">
                        <c:v>45166</c:v>
                      </c:pt>
                      <c:pt idx="31">
                        <c:v>45167</c:v>
                      </c:pt>
                      <c:pt idx="32">
                        <c:v>45168</c:v>
                      </c:pt>
                      <c:pt idx="33">
                        <c:v>45169</c:v>
                      </c:pt>
                      <c:pt idx="34">
                        <c:v>45170</c:v>
                      </c:pt>
                      <c:pt idx="35">
                        <c:v>45174</c:v>
                      </c:pt>
                      <c:pt idx="36">
                        <c:v>45175</c:v>
                      </c:pt>
                      <c:pt idx="37">
                        <c:v>45176</c:v>
                      </c:pt>
                      <c:pt idx="38">
                        <c:v>45177</c:v>
                      </c:pt>
                      <c:pt idx="39">
                        <c:v>45180</c:v>
                      </c:pt>
                      <c:pt idx="40">
                        <c:v>45181</c:v>
                      </c:pt>
                      <c:pt idx="41">
                        <c:v>45182</c:v>
                      </c:pt>
                      <c:pt idx="42">
                        <c:v>45183</c:v>
                      </c:pt>
                      <c:pt idx="43">
                        <c:v>45184</c:v>
                      </c:pt>
                      <c:pt idx="44">
                        <c:v>45187</c:v>
                      </c:pt>
                      <c:pt idx="45">
                        <c:v>45188</c:v>
                      </c:pt>
                      <c:pt idx="46">
                        <c:v>45189</c:v>
                      </c:pt>
                      <c:pt idx="47">
                        <c:v>45190</c:v>
                      </c:pt>
                      <c:pt idx="48">
                        <c:v>45191</c:v>
                      </c:pt>
                      <c:pt idx="49">
                        <c:v>45194</c:v>
                      </c:pt>
                      <c:pt idx="50">
                        <c:v>45195</c:v>
                      </c:pt>
                      <c:pt idx="51">
                        <c:v>45196</c:v>
                      </c:pt>
                      <c:pt idx="52">
                        <c:v>45197</c:v>
                      </c:pt>
                      <c:pt idx="53">
                        <c:v>45198</c:v>
                      </c:pt>
                      <c:pt idx="54">
                        <c:v>45201</c:v>
                      </c:pt>
                      <c:pt idx="55">
                        <c:v>45202</c:v>
                      </c:pt>
                      <c:pt idx="56">
                        <c:v>45203</c:v>
                      </c:pt>
                      <c:pt idx="57">
                        <c:v>45204</c:v>
                      </c:pt>
                      <c:pt idx="58">
                        <c:v>45205</c:v>
                      </c:pt>
                      <c:pt idx="59">
                        <c:v>45208</c:v>
                      </c:pt>
                      <c:pt idx="60">
                        <c:v>45209</c:v>
                      </c:pt>
                      <c:pt idx="61">
                        <c:v>45210</c:v>
                      </c:pt>
                      <c:pt idx="62">
                        <c:v>45211</c:v>
                      </c:pt>
                      <c:pt idx="63">
                        <c:v>45212</c:v>
                      </c:pt>
                      <c:pt idx="64">
                        <c:v>45215</c:v>
                      </c:pt>
                      <c:pt idx="65">
                        <c:v>45216</c:v>
                      </c:pt>
                      <c:pt idx="66">
                        <c:v>45217</c:v>
                      </c:pt>
                      <c:pt idx="67">
                        <c:v>45218</c:v>
                      </c:pt>
                      <c:pt idx="68">
                        <c:v>45219</c:v>
                      </c:pt>
                      <c:pt idx="69">
                        <c:v>45222</c:v>
                      </c:pt>
                      <c:pt idx="70">
                        <c:v>45223</c:v>
                      </c:pt>
                      <c:pt idx="71">
                        <c:v>45224</c:v>
                      </c:pt>
                      <c:pt idx="72">
                        <c:v>45225</c:v>
                      </c:pt>
                      <c:pt idx="73">
                        <c:v>45226</c:v>
                      </c:pt>
                      <c:pt idx="74">
                        <c:v>45229</c:v>
                      </c:pt>
                      <c:pt idx="75">
                        <c:v>45230</c:v>
                      </c:pt>
                      <c:pt idx="76">
                        <c:v>45231</c:v>
                      </c:pt>
                      <c:pt idx="77">
                        <c:v>45232</c:v>
                      </c:pt>
                      <c:pt idx="78">
                        <c:v>45233</c:v>
                      </c:pt>
                      <c:pt idx="79">
                        <c:v>45236</c:v>
                      </c:pt>
                      <c:pt idx="80">
                        <c:v>45237</c:v>
                      </c:pt>
                      <c:pt idx="81">
                        <c:v>45238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Data'!$F$2:$F$83</c15:sqref>
                        </c15:formulaRef>
                      </c:ext>
                    </c:extLst>
                    <c:numCache>
                      <c:formatCode>0.0%</c:formatCode>
                      <c:ptCount val="82"/>
                      <c:pt idx="0">
                        <c:v>0</c:v>
                      </c:pt>
                      <c:pt idx="1">
                        <c:v>5.6810772660826746E-4</c:v>
                      </c:pt>
                      <c:pt idx="2">
                        <c:v>1.2213075931679886E-2</c:v>
                      </c:pt>
                      <c:pt idx="3">
                        <c:v>1.8311802802012077E-2</c:v>
                      </c:pt>
                      <c:pt idx="4">
                        <c:v>2.1958266482668076E-2</c:v>
                      </c:pt>
                      <c:pt idx="5">
                        <c:v>2.6300859202972527E-2</c:v>
                      </c:pt>
                      <c:pt idx="6">
                        <c:v>3.5919461731651788E-2</c:v>
                      </c:pt>
                      <c:pt idx="7">
                        <c:v>4.0806983125228374E-2</c:v>
                      </c:pt>
                      <c:pt idx="8">
                        <c:v>4.4988214333889179E-2</c:v>
                      </c:pt>
                      <c:pt idx="9">
                        <c:v>5.0810063145679235E-2</c:v>
                      </c:pt>
                      <c:pt idx="10">
                        <c:v>5.4675331011609624E-2</c:v>
                      </c:pt>
                      <c:pt idx="11">
                        <c:v>7.1512614758522886E-2</c:v>
                      </c:pt>
                      <c:pt idx="12">
                        <c:v>7.8269511023667873E-2</c:v>
                      </c:pt>
                      <c:pt idx="13">
                        <c:v>8.6020828652910095E-2</c:v>
                      </c:pt>
                      <c:pt idx="14">
                        <c:v>9.7784219260986793E-2</c:v>
                      </c:pt>
                      <c:pt idx="15">
                        <c:v>0.11304697200676367</c:v>
                      </c:pt>
                      <c:pt idx="16">
                        <c:v>0.13995049594758144</c:v>
                      </c:pt>
                      <c:pt idx="17">
                        <c:v>0.15952972120379591</c:v>
                      </c:pt>
                      <c:pt idx="18">
                        <c:v>0.17566310093419882</c:v>
                      </c:pt>
                      <c:pt idx="19">
                        <c:v>0.1918840140275937</c:v>
                      </c:pt>
                      <c:pt idx="20">
                        <c:v>0.20735753882637548</c:v>
                      </c:pt>
                      <c:pt idx="21">
                        <c:v>0.23438191248346898</c:v>
                      </c:pt>
                      <c:pt idx="22">
                        <c:v>0.27422889379458287</c:v>
                      </c:pt>
                      <c:pt idx="23">
                        <c:v>0.30110017161616798</c:v>
                      </c:pt>
                      <c:pt idx="24">
                        <c:v>0.33056689442063941</c:v>
                      </c:pt>
                      <c:pt idx="25">
                        <c:v>0.36234786978304734</c:v>
                      </c:pt>
                      <c:pt idx="26">
                        <c:v>0.42126363385371457</c:v>
                      </c:pt>
                      <c:pt idx="27">
                        <c:v>0.46305641148044607</c:v>
                      </c:pt>
                      <c:pt idx="28">
                        <c:v>0.50442674963279377</c:v>
                      </c:pt>
                      <c:pt idx="29">
                        <c:v>0.54749608948447115</c:v>
                      </c:pt>
                      <c:pt idx="30">
                        <c:v>0.61198047372234088</c:v>
                      </c:pt>
                      <c:pt idx="31">
                        <c:v>0.76557821580435059</c:v>
                      </c:pt>
                      <c:pt idx="32">
                        <c:v>0.799483729192913</c:v>
                      </c:pt>
                      <c:pt idx="33">
                        <c:v>0.81492852786243775</c:v>
                      </c:pt>
                      <c:pt idx="34">
                        <c:v>0.82531621325103122</c:v>
                      </c:pt>
                      <c:pt idx="35">
                        <c:v>0.84416903152234357</c:v>
                      </c:pt>
                      <c:pt idx="36">
                        <c:v>0.85132121843037489</c:v>
                      </c:pt>
                      <c:pt idx="37">
                        <c:v>0.86085706227064951</c:v>
                      </c:pt>
                      <c:pt idx="38">
                        <c:v>0.86688803687328009</c:v>
                      </c:pt>
                      <c:pt idx="39">
                        <c:v>0.87154245366936223</c:v>
                      </c:pt>
                      <c:pt idx="40">
                        <c:v>0.88668624305066734</c:v>
                      </c:pt>
                      <c:pt idx="41">
                        <c:v>0.89315897978501346</c:v>
                      </c:pt>
                      <c:pt idx="42">
                        <c:v>0.89908572719691959</c:v>
                      </c:pt>
                      <c:pt idx="43">
                        <c:v>0.90614133798893715</c:v>
                      </c:pt>
                      <c:pt idx="44">
                        <c:v>0.91531926264661079</c:v>
                      </c:pt>
                      <c:pt idx="45">
                        <c:v>0.98431623195324258</c:v>
                      </c:pt>
                      <c:pt idx="46">
                        <c:v>0.96504065743883971</c:v>
                      </c:pt>
                      <c:pt idx="47">
                        <c:v>0.96496799934729283</c:v>
                      </c:pt>
                      <c:pt idx="48">
                        <c:v>0.95812327048377244</c:v>
                      </c:pt>
                      <c:pt idx="49">
                        <c:v>0.96104824960158441</c:v>
                      </c:pt>
                      <c:pt idx="50">
                        <c:v>0.96580716757578899</c:v>
                      </c:pt>
                      <c:pt idx="51">
                        <c:v>0.96900751337967894</c:v>
                      </c:pt>
                      <c:pt idx="52">
                        <c:v>0.97026156679179221</c:v>
                      </c:pt>
                      <c:pt idx="53">
                        <c:v>0.97004104434083938</c:v>
                      </c:pt>
                      <c:pt idx="54">
                        <c:v>0.97177707712020545</c:v>
                      </c:pt>
                      <c:pt idx="55">
                        <c:v>0.97177707712020545</c:v>
                      </c:pt>
                      <c:pt idx="56">
                        <c:v>0.97177707712020545</c:v>
                      </c:pt>
                      <c:pt idx="57">
                        <c:v>0.97177707712020545</c:v>
                      </c:pt>
                      <c:pt idx="58">
                        <c:v>0.97887243899513954</c:v>
                      </c:pt>
                      <c:pt idx="59">
                        <c:v>0.9709999067227203</c:v>
                      </c:pt>
                      <c:pt idx="60">
                        <c:v>0.97945896372448926</c:v>
                      </c:pt>
                      <c:pt idx="61">
                        <c:v>0.98730472845674733</c:v>
                      </c:pt>
                      <c:pt idx="62">
                        <c:v>0.99035232394848571</c:v>
                      </c:pt>
                      <c:pt idx="63">
                        <c:v>0.98494843683409894</c:v>
                      </c:pt>
                      <c:pt idx="64">
                        <c:v>0.98701304409116486</c:v>
                      </c:pt>
                      <c:pt idx="65">
                        <c:v>0.98783818753128227</c:v>
                      </c:pt>
                      <c:pt idx="66">
                        <c:v>0.98969243605421686</c:v>
                      </c:pt>
                      <c:pt idx="67">
                        <c:v>0.99031664386945006</c:v>
                      </c:pt>
                      <c:pt idx="68">
                        <c:v>0.9914968586129177</c:v>
                      </c:pt>
                      <c:pt idx="69">
                        <c:v>0.99169109393676647</c:v>
                      </c:pt>
                      <c:pt idx="70">
                        <c:v>0.99195045854315855</c:v>
                      </c:pt>
                      <c:pt idx="71">
                        <c:v>0.99211185161478399</c:v>
                      </c:pt>
                      <c:pt idx="72">
                        <c:v>0.9922427974861423</c:v>
                      </c:pt>
                      <c:pt idx="73">
                        <c:v>0.99202328144794394</c:v>
                      </c:pt>
                      <c:pt idx="74">
                        <c:v>0.99237521732554157</c:v>
                      </c:pt>
                      <c:pt idx="75">
                        <c:v>0.99387783481692515</c:v>
                      </c:pt>
                      <c:pt idx="76">
                        <c:v>0.9940208328609077</c:v>
                      </c:pt>
                      <c:pt idx="77">
                        <c:v>0.9953971066276196</c:v>
                      </c:pt>
                      <c:pt idx="78">
                        <c:v>0.99625747381281282</c:v>
                      </c:pt>
                      <c:pt idx="79">
                        <c:v>0.99728004060250108</c:v>
                      </c:pt>
                      <c:pt idx="80">
                        <c:v>0.99735361042685688</c:v>
                      </c:pt>
                      <c:pt idx="81">
                        <c:v>0.99873685871577988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80DA-4A27-8D31-A03D71A14366}"/>
                  </c:ext>
                </c:extLst>
              </c15:ser>
            </c15:filteredLineSeries>
            <c15:filteredLineSeries>
              <c15:ser>
                <c:idx val="5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Data'!$I$1</c15:sqref>
                        </c15:formulaRef>
                      </c:ext>
                    </c:extLst>
                    <c:strCache>
                      <c:ptCount val="1"/>
                      <c:pt idx="0">
                        <c:v>#_FINALIZED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Data'!$A$2:$A$83</c15:sqref>
                        </c15:formulaRef>
                      </c:ext>
                    </c:extLst>
                    <c:numCache>
                      <c:formatCode>m/d/yyyy</c:formatCode>
                      <c:ptCount val="82"/>
                      <c:pt idx="0">
                        <c:v>45123</c:v>
                      </c:pt>
                      <c:pt idx="1">
                        <c:v>45125</c:v>
                      </c:pt>
                      <c:pt idx="2">
                        <c:v>45126</c:v>
                      </c:pt>
                      <c:pt idx="3">
                        <c:v>45127</c:v>
                      </c:pt>
                      <c:pt idx="4">
                        <c:v>45128</c:v>
                      </c:pt>
                      <c:pt idx="5">
                        <c:v>45131</c:v>
                      </c:pt>
                      <c:pt idx="6">
                        <c:v>45132</c:v>
                      </c:pt>
                      <c:pt idx="7">
                        <c:v>45133</c:v>
                      </c:pt>
                      <c:pt idx="8">
                        <c:v>45134</c:v>
                      </c:pt>
                      <c:pt idx="9">
                        <c:v>45135</c:v>
                      </c:pt>
                      <c:pt idx="10">
                        <c:v>45138</c:v>
                      </c:pt>
                      <c:pt idx="11">
                        <c:v>45139</c:v>
                      </c:pt>
                      <c:pt idx="12">
                        <c:v>45140</c:v>
                      </c:pt>
                      <c:pt idx="13">
                        <c:v>45141</c:v>
                      </c:pt>
                      <c:pt idx="14">
                        <c:v>45142</c:v>
                      </c:pt>
                      <c:pt idx="15">
                        <c:v>45145</c:v>
                      </c:pt>
                      <c:pt idx="16">
                        <c:v>45146</c:v>
                      </c:pt>
                      <c:pt idx="17">
                        <c:v>45147</c:v>
                      </c:pt>
                      <c:pt idx="18">
                        <c:v>45148</c:v>
                      </c:pt>
                      <c:pt idx="19">
                        <c:v>45149</c:v>
                      </c:pt>
                      <c:pt idx="20">
                        <c:v>45152</c:v>
                      </c:pt>
                      <c:pt idx="21">
                        <c:v>45153</c:v>
                      </c:pt>
                      <c:pt idx="22">
                        <c:v>45154</c:v>
                      </c:pt>
                      <c:pt idx="23">
                        <c:v>45155</c:v>
                      </c:pt>
                      <c:pt idx="24">
                        <c:v>45156</c:v>
                      </c:pt>
                      <c:pt idx="25">
                        <c:v>45159</c:v>
                      </c:pt>
                      <c:pt idx="26">
                        <c:v>45160</c:v>
                      </c:pt>
                      <c:pt idx="27">
                        <c:v>45161</c:v>
                      </c:pt>
                      <c:pt idx="28">
                        <c:v>45162</c:v>
                      </c:pt>
                      <c:pt idx="29">
                        <c:v>45163</c:v>
                      </c:pt>
                      <c:pt idx="30">
                        <c:v>45166</c:v>
                      </c:pt>
                      <c:pt idx="31">
                        <c:v>45167</c:v>
                      </c:pt>
                      <c:pt idx="32">
                        <c:v>45168</c:v>
                      </c:pt>
                      <c:pt idx="33">
                        <c:v>45169</c:v>
                      </c:pt>
                      <c:pt idx="34">
                        <c:v>45170</c:v>
                      </c:pt>
                      <c:pt idx="35">
                        <c:v>45174</c:v>
                      </c:pt>
                      <c:pt idx="36">
                        <c:v>45175</c:v>
                      </c:pt>
                      <c:pt idx="37">
                        <c:v>45176</c:v>
                      </c:pt>
                      <c:pt idx="38">
                        <c:v>45177</c:v>
                      </c:pt>
                      <c:pt idx="39">
                        <c:v>45180</c:v>
                      </c:pt>
                      <c:pt idx="40">
                        <c:v>45181</c:v>
                      </c:pt>
                      <c:pt idx="41">
                        <c:v>45182</c:v>
                      </c:pt>
                      <c:pt idx="42">
                        <c:v>45183</c:v>
                      </c:pt>
                      <c:pt idx="43">
                        <c:v>45184</c:v>
                      </c:pt>
                      <c:pt idx="44">
                        <c:v>45187</c:v>
                      </c:pt>
                      <c:pt idx="45">
                        <c:v>45188</c:v>
                      </c:pt>
                      <c:pt idx="46">
                        <c:v>45189</c:v>
                      </c:pt>
                      <c:pt idx="47">
                        <c:v>45190</c:v>
                      </c:pt>
                      <c:pt idx="48">
                        <c:v>45191</c:v>
                      </c:pt>
                      <c:pt idx="49">
                        <c:v>45194</c:v>
                      </c:pt>
                      <c:pt idx="50">
                        <c:v>45195</c:v>
                      </c:pt>
                      <c:pt idx="51">
                        <c:v>45196</c:v>
                      </c:pt>
                      <c:pt idx="52">
                        <c:v>45197</c:v>
                      </c:pt>
                      <c:pt idx="53">
                        <c:v>45198</c:v>
                      </c:pt>
                      <c:pt idx="54">
                        <c:v>45201</c:v>
                      </c:pt>
                      <c:pt idx="55">
                        <c:v>45202</c:v>
                      </c:pt>
                      <c:pt idx="56">
                        <c:v>45203</c:v>
                      </c:pt>
                      <c:pt idx="57">
                        <c:v>45204</c:v>
                      </c:pt>
                      <c:pt idx="58">
                        <c:v>45205</c:v>
                      </c:pt>
                      <c:pt idx="59">
                        <c:v>45208</c:v>
                      </c:pt>
                      <c:pt idx="60">
                        <c:v>45209</c:v>
                      </c:pt>
                      <c:pt idx="61">
                        <c:v>45210</c:v>
                      </c:pt>
                      <c:pt idx="62">
                        <c:v>45211</c:v>
                      </c:pt>
                      <c:pt idx="63">
                        <c:v>45212</c:v>
                      </c:pt>
                      <c:pt idx="64">
                        <c:v>45215</c:v>
                      </c:pt>
                      <c:pt idx="65">
                        <c:v>45216</c:v>
                      </c:pt>
                      <c:pt idx="66">
                        <c:v>45217</c:v>
                      </c:pt>
                      <c:pt idx="67">
                        <c:v>45218</c:v>
                      </c:pt>
                      <c:pt idx="68">
                        <c:v>45219</c:v>
                      </c:pt>
                      <c:pt idx="69">
                        <c:v>45222</c:v>
                      </c:pt>
                      <c:pt idx="70">
                        <c:v>45223</c:v>
                      </c:pt>
                      <c:pt idx="71">
                        <c:v>45224</c:v>
                      </c:pt>
                      <c:pt idx="72">
                        <c:v>45225</c:v>
                      </c:pt>
                      <c:pt idx="73">
                        <c:v>45226</c:v>
                      </c:pt>
                      <c:pt idx="74">
                        <c:v>45229</c:v>
                      </c:pt>
                      <c:pt idx="75">
                        <c:v>45230</c:v>
                      </c:pt>
                      <c:pt idx="76">
                        <c:v>45231</c:v>
                      </c:pt>
                      <c:pt idx="77">
                        <c:v>45232</c:v>
                      </c:pt>
                      <c:pt idx="78">
                        <c:v>45233</c:v>
                      </c:pt>
                      <c:pt idx="79">
                        <c:v>45236</c:v>
                      </c:pt>
                      <c:pt idx="80">
                        <c:v>45237</c:v>
                      </c:pt>
                      <c:pt idx="81">
                        <c:v>45238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Data'!$I$2:$I$83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82"/>
                      <c:pt idx="0">
                        <c:v>0</c:v>
                      </c:pt>
                      <c:pt idx="1">
                        <c:v>164</c:v>
                      </c:pt>
                      <c:pt idx="2">
                        <c:v>214</c:v>
                      </c:pt>
                      <c:pt idx="3">
                        <c:v>274</c:v>
                      </c:pt>
                      <c:pt idx="4">
                        <c:v>326</c:v>
                      </c:pt>
                      <c:pt idx="5">
                        <c:v>430</c:v>
                      </c:pt>
                      <c:pt idx="6">
                        <c:v>491</c:v>
                      </c:pt>
                      <c:pt idx="7">
                        <c:v>540</c:v>
                      </c:pt>
                      <c:pt idx="8">
                        <c:v>590</c:v>
                      </c:pt>
                      <c:pt idx="9">
                        <c:v>643</c:v>
                      </c:pt>
                      <c:pt idx="10">
                        <c:v>742</c:v>
                      </c:pt>
                      <c:pt idx="11">
                        <c:v>866</c:v>
                      </c:pt>
                      <c:pt idx="12">
                        <c:v>931</c:v>
                      </c:pt>
                      <c:pt idx="13">
                        <c:v>1049</c:v>
                      </c:pt>
                      <c:pt idx="14">
                        <c:v>1159</c:v>
                      </c:pt>
                      <c:pt idx="15">
                        <c:v>1452</c:v>
                      </c:pt>
                      <c:pt idx="16">
                        <c:v>1579</c:v>
                      </c:pt>
                      <c:pt idx="17">
                        <c:v>1760</c:v>
                      </c:pt>
                      <c:pt idx="18">
                        <c:v>1910</c:v>
                      </c:pt>
                      <c:pt idx="19">
                        <c:v>2026</c:v>
                      </c:pt>
                      <c:pt idx="20">
                        <c:v>2350</c:v>
                      </c:pt>
                      <c:pt idx="21">
                        <c:v>2565</c:v>
                      </c:pt>
                      <c:pt idx="22">
                        <c:v>2931</c:v>
                      </c:pt>
                      <c:pt idx="23">
                        <c:v>3173</c:v>
                      </c:pt>
                      <c:pt idx="24">
                        <c:v>3479</c:v>
                      </c:pt>
                      <c:pt idx="25">
                        <c:v>4059</c:v>
                      </c:pt>
                      <c:pt idx="26">
                        <c:v>4398</c:v>
                      </c:pt>
                      <c:pt idx="27">
                        <c:v>4793</c:v>
                      </c:pt>
                      <c:pt idx="28">
                        <c:v>5225</c:v>
                      </c:pt>
                      <c:pt idx="29">
                        <c:v>5677</c:v>
                      </c:pt>
                      <c:pt idx="30">
                        <c:v>7086</c:v>
                      </c:pt>
                      <c:pt idx="31">
                        <c:v>7935</c:v>
                      </c:pt>
                      <c:pt idx="32">
                        <c:v>8090</c:v>
                      </c:pt>
                      <c:pt idx="33">
                        <c:v>8248</c:v>
                      </c:pt>
                      <c:pt idx="34">
                        <c:v>8344</c:v>
                      </c:pt>
                      <c:pt idx="35">
                        <c:v>8518</c:v>
                      </c:pt>
                      <c:pt idx="36">
                        <c:v>8594</c:v>
                      </c:pt>
                      <c:pt idx="37">
                        <c:v>8678</c:v>
                      </c:pt>
                      <c:pt idx="38">
                        <c:v>8734</c:v>
                      </c:pt>
                      <c:pt idx="39">
                        <c:v>8823</c:v>
                      </c:pt>
                      <c:pt idx="40">
                        <c:v>9003</c:v>
                      </c:pt>
                      <c:pt idx="41">
                        <c:v>9083</c:v>
                      </c:pt>
                      <c:pt idx="42">
                        <c:v>9154</c:v>
                      </c:pt>
                      <c:pt idx="43">
                        <c:v>9264</c:v>
                      </c:pt>
                      <c:pt idx="44">
                        <c:v>9469</c:v>
                      </c:pt>
                      <c:pt idx="45">
                        <c:v>9731</c:v>
                      </c:pt>
                      <c:pt idx="46">
                        <c:v>9777</c:v>
                      </c:pt>
                      <c:pt idx="47">
                        <c:v>9778</c:v>
                      </c:pt>
                      <c:pt idx="48">
                        <c:v>9787</c:v>
                      </c:pt>
                      <c:pt idx="49">
                        <c:v>9786</c:v>
                      </c:pt>
                      <c:pt idx="50">
                        <c:v>9845</c:v>
                      </c:pt>
                      <c:pt idx="51">
                        <c:v>9865</c:v>
                      </c:pt>
                      <c:pt idx="52">
                        <c:v>9877</c:v>
                      </c:pt>
                      <c:pt idx="53">
                        <c:v>9887</c:v>
                      </c:pt>
                      <c:pt idx="54">
                        <c:v>9887</c:v>
                      </c:pt>
                      <c:pt idx="55">
                        <c:v>9887</c:v>
                      </c:pt>
                      <c:pt idx="56">
                        <c:v>9887</c:v>
                      </c:pt>
                      <c:pt idx="57">
                        <c:v>9887</c:v>
                      </c:pt>
                      <c:pt idx="58">
                        <c:v>9895</c:v>
                      </c:pt>
                      <c:pt idx="59">
                        <c:v>9895</c:v>
                      </c:pt>
                      <c:pt idx="60">
                        <c:v>9974</c:v>
                      </c:pt>
                      <c:pt idx="61">
                        <c:v>9988</c:v>
                      </c:pt>
                      <c:pt idx="62">
                        <c:v>10011</c:v>
                      </c:pt>
                      <c:pt idx="63">
                        <c:v>10009</c:v>
                      </c:pt>
                      <c:pt idx="64">
                        <c:v>10020</c:v>
                      </c:pt>
                      <c:pt idx="65">
                        <c:v>10029</c:v>
                      </c:pt>
                      <c:pt idx="66">
                        <c:v>10039</c:v>
                      </c:pt>
                      <c:pt idx="67">
                        <c:v>10046</c:v>
                      </c:pt>
                      <c:pt idx="68">
                        <c:v>10056</c:v>
                      </c:pt>
                      <c:pt idx="69">
                        <c:v>10055</c:v>
                      </c:pt>
                      <c:pt idx="70">
                        <c:v>10056</c:v>
                      </c:pt>
                      <c:pt idx="71">
                        <c:v>10054</c:v>
                      </c:pt>
                      <c:pt idx="72">
                        <c:v>10076</c:v>
                      </c:pt>
                      <c:pt idx="73">
                        <c:v>10075</c:v>
                      </c:pt>
                      <c:pt idx="74">
                        <c:v>10079</c:v>
                      </c:pt>
                      <c:pt idx="75">
                        <c:v>10107</c:v>
                      </c:pt>
                      <c:pt idx="76">
                        <c:v>10108</c:v>
                      </c:pt>
                      <c:pt idx="77">
                        <c:v>10125</c:v>
                      </c:pt>
                      <c:pt idx="78">
                        <c:v>10131</c:v>
                      </c:pt>
                      <c:pt idx="79">
                        <c:v>10143</c:v>
                      </c:pt>
                      <c:pt idx="80">
                        <c:v>10143</c:v>
                      </c:pt>
                      <c:pt idx="81">
                        <c:v>10150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80DA-4A27-8D31-A03D71A14366}"/>
                  </c:ext>
                </c:extLst>
              </c15:ser>
            </c15:filteredLineSeries>
            <c15:filteredLineSeries>
              <c15:ser>
                <c:idx val="6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Data'!$J$1</c15:sqref>
                        </c15:formulaRef>
                      </c:ext>
                    </c:extLst>
                    <c:strCache>
                      <c:ptCount val="1"/>
                      <c:pt idx="0">
                        <c:v>TOTAL_STUDENTS</c:v>
                      </c:pt>
                    </c:strCache>
                  </c:strRef>
                </c:tx>
                <c:spPr>
                  <a:ln w="28575" cap="rnd">
                    <a:solidFill>
                      <a:srgbClr val="C0000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Data'!$A$2:$A$83</c15:sqref>
                        </c15:formulaRef>
                      </c:ext>
                    </c:extLst>
                    <c:numCache>
                      <c:formatCode>m/d/yyyy</c:formatCode>
                      <c:ptCount val="82"/>
                      <c:pt idx="0">
                        <c:v>45123</c:v>
                      </c:pt>
                      <c:pt idx="1">
                        <c:v>45125</c:v>
                      </c:pt>
                      <c:pt idx="2">
                        <c:v>45126</c:v>
                      </c:pt>
                      <c:pt idx="3">
                        <c:v>45127</c:v>
                      </c:pt>
                      <c:pt idx="4">
                        <c:v>45128</c:v>
                      </c:pt>
                      <c:pt idx="5">
                        <c:v>45131</c:v>
                      </c:pt>
                      <c:pt idx="6">
                        <c:v>45132</c:v>
                      </c:pt>
                      <c:pt idx="7">
                        <c:v>45133</c:v>
                      </c:pt>
                      <c:pt idx="8">
                        <c:v>45134</c:v>
                      </c:pt>
                      <c:pt idx="9">
                        <c:v>45135</c:v>
                      </c:pt>
                      <c:pt idx="10">
                        <c:v>45138</c:v>
                      </c:pt>
                      <c:pt idx="11">
                        <c:v>45139</c:v>
                      </c:pt>
                      <c:pt idx="12">
                        <c:v>45140</c:v>
                      </c:pt>
                      <c:pt idx="13">
                        <c:v>45141</c:v>
                      </c:pt>
                      <c:pt idx="14">
                        <c:v>45142</c:v>
                      </c:pt>
                      <c:pt idx="15">
                        <c:v>45145</c:v>
                      </c:pt>
                      <c:pt idx="16">
                        <c:v>45146</c:v>
                      </c:pt>
                      <c:pt idx="17">
                        <c:v>45147</c:v>
                      </c:pt>
                      <c:pt idx="18">
                        <c:v>45148</c:v>
                      </c:pt>
                      <c:pt idx="19">
                        <c:v>45149</c:v>
                      </c:pt>
                      <c:pt idx="20">
                        <c:v>45152</c:v>
                      </c:pt>
                      <c:pt idx="21">
                        <c:v>45153</c:v>
                      </c:pt>
                      <c:pt idx="22">
                        <c:v>45154</c:v>
                      </c:pt>
                      <c:pt idx="23">
                        <c:v>45155</c:v>
                      </c:pt>
                      <c:pt idx="24">
                        <c:v>45156</c:v>
                      </c:pt>
                      <c:pt idx="25">
                        <c:v>45159</c:v>
                      </c:pt>
                      <c:pt idx="26">
                        <c:v>45160</c:v>
                      </c:pt>
                      <c:pt idx="27">
                        <c:v>45161</c:v>
                      </c:pt>
                      <c:pt idx="28">
                        <c:v>45162</c:v>
                      </c:pt>
                      <c:pt idx="29">
                        <c:v>45163</c:v>
                      </c:pt>
                      <c:pt idx="30">
                        <c:v>45166</c:v>
                      </c:pt>
                      <c:pt idx="31">
                        <c:v>45167</c:v>
                      </c:pt>
                      <c:pt idx="32">
                        <c:v>45168</c:v>
                      </c:pt>
                      <c:pt idx="33">
                        <c:v>45169</c:v>
                      </c:pt>
                      <c:pt idx="34">
                        <c:v>45170</c:v>
                      </c:pt>
                      <c:pt idx="35">
                        <c:v>45174</c:v>
                      </c:pt>
                      <c:pt idx="36">
                        <c:v>45175</c:v>
                      </c:pt>
                      <c:pt idx="37">
                        <c:v>45176</c:v>
                      </c:pt>
                      <c:pt idx="38">
                        <c:v>45177</c:v>
                      </c:pt>
                      <c:pt idx="39">
                        <c:v>45180</c:v>
                      </c:pt>
                      <c:pt idx="40">
                        <c:v>45181</c:v>
                      </c:pt>
                      <c:pt idx="41">
                        <c:v>45182</c:v>
                      </c:pt>
                      <c:pt idx="42">
                        <c:v>45183</c:v>
                      </c:pt>
                      <c:pt idx="43">
                        <c:v>45184</c:v>
                      </c:pt>
                      <c:pt idx="44">
                        <c:v>45187</c:v>
                      </c:pt>
                      <c:pt idx="45">
                        <c:v>45188</c:v>
                      </c:pt>
                      <c:pt idx="46">
                        <c:v>45189</c:v>
                      </c:pt>
                      <c:pt idx="47">
                        <c:v>45190</c:v>
                      </c:pt>
                      <c:pt idx="48">
                        <c:v>45191</c:v>
                      </c:pt>
                      <c:pt idx="49">
                        <c:v>45194</c:v>
                      </c:pt>
                      <c:pt idx="50">
                        <c:v>45195</c:v>
                      </c:pt>
                      <c:pt idx="51">
                        <c:v>45196</c:v>
                      </c:pt>
                      <c:pt idx="52">
                        <c:v>45197</c:v>
                      </c:pt>
                      <c:pt idx="53">
                        <c:v>45198</c:v>
                      </c:pt>
                      <c:pt idx="54">
                        <c:v>45201</c:v>
                      </c:pt>
                      <c:pt idx="55">
                        <c:v>45202</c:v>
                      </c:pt>
                      <c:pt idx="56">
                        <c:v>45203</c:v>
                      </c:pt>
                      <c:pt idx="57">
                        <c:v>45204</c:v>
                      </c:pt>
                      <c:pt idx="58">
                        <c:v>45205</c:v>
                      </c:pt>
                      <c:pt idx="59">
                        <c:v>45208</c:v>
                      </c:pt>
                      <c:pt idx="60">
                        <c:v>45209</c:v>
                      </c:pt>
                      <c:pt idx="61">
                        <c:v>45210</c:v>
                      </c:pt>
                      <c:pt idx="62">
                        <c:v>45211</c:v>
                      </c:pt>
                      <c:pt idx="63">
                        <c:v>45212</c:v>
                      </c:pt>
                      <c:pt idx="64">
                        <c:v>45215</c:v>
                      </c:pt>
                      <c:pt idx="65">
                        <c:v>45216</c:v>
                      </c:pt>
                      <c:pt idx="66">
                        <c:v>45217</c:v>
                      </c:pt>
                      <c:pt idx="67">
                        <c:v>45218</c:v>
                      </c:pt>
                      <c:pt idx="68">
                        <c:v>45219</c:v>
                      </c:pt>
                      <c:pt idx="69">
                        <c:v>45222</c:v>
                      </c:pt>
                      <c:pt idx="70">
                        <c:v>45223</c:v>
                      </c:pt>
                      <c:pt idx="71">
                        <c:v>45224</c:v>
                      </c:pt>
                      <c:pt idx="72">
                        <c:v>45225</c:v>
                      </c:pt>
                      <c:pt idx="73">
                        <c:v>45226</c:v>
                      </c:pt>
                      <c:pt idx="74">
                        <c:v>45229</c:v>
                      </c:pt>
                      <c:pt idx="75">
                        <c:v>45230</c:v>
                      </c:pt>
                      <c:pt idx="76">
                        <c:v>45231</c:v>
                      </c:pt>
                      <c:pt idx="77">
                        <c:v>45232</c:v>
                      </c:pt>
                      <c:pt idx="78">
                        <c:v>45233</c:v>
                      </c:pt>
                      <c:pt idx="79">
                        <c:v>45236</c:v>
                      </c:pt>
                      <c:pt idx="80">
                        <c:v>45237</c:v>
                      </c:pt>
                      <c:pt idx="81">
                        <c:v>45238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Data'!$J$2:$J$83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82"/>
                      <c:pt idx="0">
                        <c:v>7494</c:v>
                      </c:pt>
                      <c:pt idx="1">
                        <c:v>7909</c:v>
                      </c:pt>
                      <c:pt idx="2">
                        <c:v>7943</c:v>
                      </c:pt>
                      <c:pt idx="3">
                        <c:v>7976</c:v>
                      </c:pt>
                      <c:pt idx="4">
                        <c:v>8023</c:v>
                      </c:pt>
                      <c:pt idx="5">
                        <c:v>8074</c:v>
                      </c:pt>
                      <c:pt idx="6">
                        <c:v>8108</c:v>
                      </c:pt>
                      <c:pt idx="7">
                        <c:v>8152</c:v>
                      </c:pt>
                      <c:pt idx="8">
                        <c:v>8190</c:v>
                      </c:pt>
                      <c:pt idx="9">
                        <c:v>8251</c:v>
                      </c:pt>
                      <c:pt idx="10">
                        <c:v>8306</c:v>
                      </c:pt>
                      <c:pt idx="11">
                        <c:v>8362</c:v>
                      </c:pt>
                      <c:pt idx="12">
                        <c:v>8454</c:v>
                      </c:pt>
                      <c:pt idx="13">
                        <c:v>8518</c:v>
                      </c:pt>
                      <c:pt idx="14">
                        <c:v>8572</c:v>
                      </c:pt>
                      <c:pt idx="15">
                        <c:v>8667</c:v>
                      </c:pt>
                      <c:pt idx="16">
                        <c:v>8801</c:v>
                      </c:pt>
                      <c:pt idx="17">
                        <c:v>8925</c:v>
                      </c:pt>
                      <c:pt idx="18">
                        <c:v>9016</c:v>
                      </c:pt>
                      <c:pt idx="19">
                        <c:v>9087</c:v>
                      </c:pt>
                      <c:pt idx="20">
                        <c:v>9236</c:v>
                      </c:pt>
                      <c:pt idx="21">
                        <c:v>9306</c:v>
                      </c:pt>
                      <c:pt idx="22">
                        <c:v>9447</c:v>
                      </c:pt>
                      <c:pt idx="23">
                        <c:v>9514</c:v>
                      </c:pt>
                      <c:pt idx="24">
                        <c:v>9587</c:v>
                      </c:pt>
                      <c:pt idx="25">
                        <c:v>9714</c:v>
                      </c:pt>
                      <c:pt idx="26">
                        <c:v>9770</c:v>
                      </c:pt>
                      <c:pt idx="27">
                        <c:v>9828</c:v>
                      </c:pt>
                      <c:pt idx="28">
                        <c:v>9947</c:v>
                      </c:pt>
                      <c:pt idx="29">
                        <c:v>10019</c:v>
                      </c:pt>
                      <c:pt idx="30">
                        <c:v>10141</c:v>
                      </c:pt>
                      <c:pt idx="31">
                        <c:v>10197</c:v>
                      </c:pt>
                      <c:pt idx="32">
                        <c:v>10217</c:v>
                      </c:pt>
                      <c:pt idx="33">
                        <c:v>10238</c:v>
                      </c:pt>
                      <c:pt idx="34">
                        <c:v>10253</c:v>
                      </c:pt>
                      <c:pt idx="35">
                        <c:v>10259</c:v>
                      </c:pt>
                      <c:pt idx="36">
                        <c:v>10258</c:v>
                      </c:pt>
                      <c:pt idx="37">
                        <c:v>10268</c:v>
                      </c:pt>
                      <c:pt idx="38">
                        <c:v>10295</c:v>
                      </c:pt>
                      <c:pt idx="39">
                        <c:v>10332</c:v>
                      </c:pt>
                      <c:pt idx="40">
                        <c:v>10355</c:v>
                      </c:pt>
                      <c:pt idx="41">
                        <c:v>10364</c:v>
                      </c:pt>
                      <c:pt idx="42">
                        <c:v>10396</c:v>
                      </c:pt>
                      <c:pt idx="43">
                        <c:v>10399</c:v>
                      </c:pt>
                      <c:pt idx="44">
                        <c:v>10441</c:v>
                      </c:pt>
                      <c:pt idx="45">
                        <c:v>10148</c:v>
                      </c:pt>
                      <c:pt idx="46">
                        <c:v>10257</c:v>
                      </c:pt>
                      <c:pt idx="47">
                        <c:v>10309</c:v>
                      </c:pt>
                      <c:pt idx="48">
                        <c:v>10343</c:v>
                      </c:pt>
                      <c:pt idx="49">
                        <c:v>10334</c:v>
                      </c:pt>
                      <c:pt idx="50">
                        <c:v>10340</c:v>
                      </c:pt>
                      <c:pt idx="51">
                        <c:v>10339</c:v>
                      </c:pt>
                      <c:pt idx="52">
                        <c:v>10336</c:v>
                      </c:pt>
                      <c:pt idx="53">
                        <c:v>10343</c:v>
                      </c:pt>
                      <c:pt idx="54">
                        <c:v>10343</c:v>
                      </c:pt>
                      <c:pt idx="55">
                        <c:v>10343</c:v>
                      </c:pt>
                      <c:pt idx="56">
                        <c:v>10343</c:v>
                      </c:pt>
                      <c:pt idx="57">
                        <c:v>10343</c:v>
                      </c:pt>
                      <c:pt idx="58">
                        <c:v>10353</c:v>
                      </c:pt>
                      <c:pt idx="59">
                        <c:v>10353</c:v>
                      </c:pt>
                      <c:pt idx="60">
                        <c:v>10363</c:v>
                      </c:pt>
                      <c:pt idx="61">
                        <c:v>10363</c:v>
                      </c:pt>
                      <c:pt idx="62">
                        <c:v>10364</c:v>
                      </c:pt>
                      <c:pt idx="63">
                        <c:v>10354</c:v>
                      </c:pt>
                      <c:pt idx="64">
                        <c:v>10349</c:v>
                      </c:pt>
                      <c:pt idx="65">
                        <c:v>10347</c:v>
                      </c:pt>
                      <c:pt idx="66">
                        <c:v>10348</c:v>
                      </c:pt>
                      <c:pt idx="67">
                        <c:v>10355</c:v>
                      </c:pt>
                      <c:pt idx="68">
                        <c:v>10355</c:v>
                      </c:pt>
                      <c:pt idx="69">
                        <c:v>10349</c:v>
                      </c:pt>
                      <c:pt idx="70">
                        <c:v>10346</c:v>
                      </c:pt>
                      <c:pt idx="71">
                        <c:v>10343</c:v>
                      </c:pt>
                      <c:pt idx="72">
                        <c:v>10340</c:v>
                      </c:pt>
                      <c:pt idx="73">
                        <c:v>10337</c:v>
                      </c:pt>
                      <c:pt idx="74">
                        <c:v>10336</c:v>
                      </c:pt>
                      <c:pt idx="75">
                        <c:v>10326</c:v>
                      </c:pt>
                      <c:pt idx="76">
                        <c:v>10322</c:v>
                      </c:pt>
                      <c:pt idx="77">
                        <c:v>10321</c:v>
                      </c:pt>
                      <c:pt idx="78">
                        <c:v>10305</c:v>
                      </c:pt>
                      <c:pt idx="79">
                        <c:v>10305</c:v>
                      </c:pt>
                      <c:pt idx="80">
                        <c:v>10297</c:v>
                      </c:pt>
                      <c:pt idx="81">
                        <c:v>10292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80DA-4A27-8D31-A03D71A14366}"/>
                  </c:ext>
                </c:extLst>
              </c15:ser>
            </c15:filteredLineSeries>
            <c15:filteredLineSeries>
              <c15:ser>
                <c:idx val="7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Data'!$K$1</c15:sqref>
                        </c15:formulaRef>
                      </c:ext>
                    </c:extLst>
                    <c:strCache>
                      <c:ptCount val="1"/>
                      <c:pt idx="0">
                        <c:v>CHANGE_IN_STUDENTS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Data'!$A$2:$A$83</c15:sqref>
                        </c15:formulaRef>
                      </c:ext>
                    </c:extLst>
                    <c:numCache>
                      <c:formatCode>m/d/yyyy</c:formatCode>
                      <c:ptCount val="82"/>
                      <c:pt idx="0">
                        <c:v>45123</c:v>
                      </c:pt>
                      <c:pt idx="1">
                        <c:v>45125</c:v>
                      </c:pt>
                      <c:pt idx="2">
                        <c:v>45126</c:v>
                      </c:pt>
                      <c:pt idx="3">
                        <c:v>45127</c:v>
                      </c:pt>
                      <c:pt idx="4">
                        <c:v>45128</c:v>
                      </c:pt>
                      <c:pt idx="5">
                        <c:v>45131</c:v>
                      </c:pt>
                      <c:pt idx="6">
                        <c:v>45132</c:v>
                      </c:pt>
                      <c:pt idx="7">
                        <c:v>45133</c:v>
                      </c:pt>
                      <c:pt idx="8">
                        <c:v>45134</c:v>
                      </c:pt>
                      <c:pt idx="9">
                        <c:v>45135</c:v>
                      </c:pt>
                      <c:pt idx="10">
                        <c:v>45138</c:v>
                      </c:pt>
                      <c:pt idx="11">
                        <c:v>45139</c:v>
                      </c:pt>
                      <c:pt idx="12">
                        <c:v>45140</c:v>
                      </c:pt>
                      <c:pt idx="13">
                        <c:v>45141</c:v>
                      </c:pt>
                      <c:pt idx="14">
                        <c:v>45142</c:v>
                      </c:pt>
                      <c:pt idx="15">
                        <c:v>45145</c:v>
                      </c:pt>
                      <c:pt idx="16">
                        <c:v>45146</c:v>
                      </c:pt>
                      <c:pt idx="17">
                        <c:v>45147</c:v>
                      </c:pt>
                      <c:pt idx="18">
                        <c:v>45148</c:v>
                      </c:pt>
                      <c:pt idx="19">
                        <c:v>45149</c:v>
                      </c:pt>
                      <c:pt idx="20">
                        <c:v>45152</c:v>
                      </c:pt>
                      <c:pt idx="21">
                        <c:v>45153</c:v>
                      </c:pt>
                      <c:pt idx="22">
                        <c:v>45154</c:v>
                      </c:pt>
                      <c:pt idx="23">
                        <c:v>45155</c:v>
                      </c:pt>
                      <c:pt idx="24">
                        <c:v>45156</c:v>
                      </c:pt>
                      <c:pt idx="25">
                        <c:v>45159</c:v>
                      </c:pt>
                      <c:pt idx="26">
                        <c:v>45160</c:v>
                      </c:pt>
                      <c:pt idx="27">
                        <c:v>45161</c:v>
                      </c:pt>
                      <c:pt idx="28">
                        <c:v>45162</c:v>
                      </c:pt>
                      <c:pt idx="29">
                        <c:v>45163</c:v>
                      </c:pt>
                      <c:pt idx="30">
                        <c:v>45166</c:v>
                      </c:pt>
                      <c:pt idx="31">
                        <c:v>45167</c:v>
                      </c:pt>
                      <c:pt idx="32">
                        <c:v>45168</c:v>
                      </c:pt>
                      <c:pt idx="33">
                        <c:v>45169</c:v>
                      </c:pt>
                      <c:pt idx="34">
                        <c:v>45170</c:v>
                      </c:pt>
                      <c:pt idx="35">
                        <c:v>45174</c:v>
                      </c:pt>
                      <c:pt idx="36">
                        <c:v>45175</c:v>
                      </c:pt>
                      <c:pt idx="37">
                        <c:v>45176</c:v>
                      </c:pt>
                      <c:pt idx="38">
                        <c:v>45177</c:v>
                      </c:pt>
                      <c:pt idx="39">
                        <c:v>45180</c:v>
                      </c:pt>
                      <c:pt idx="40">
                        <c:v>45181</c:v>
                      </c:pt>
                      <c:pt idx="41">
                        <c:v>45182</c:v>
                      </c:pt>
                      <c:pt idx="42">
                        <c:v>45183</c:v>
                      </c:pt>
                      <c:pt idx="43">
                        <c:v>45184</c:v>
                      </c:pt>
                      <c:pt idx="44">
                        <c:v>45187</c:v>
                      </c:pt>
                      <c:pt idx="45">
                        <c:v>45188</c:v>
                      </c:pt>
                      <c:pt idx="46">
                        <c:v>45189</c:v>
                      </c:pt>
                      <c:pt idx="47">
                        <c:v>45190</c:v>
                      </c:pt>
                      <c:pt idx="48">
                        <c:v>45191</c:v>
                      </c:pt>
                      <c:pt idx="49">
                        <c:v>45194</c:v>
                      </c:pt>
                      <c:pt idx="50">
                        <c:v>45195</c:v>
                      </c:pt>
                      <c:pt idx="51">
                        <c:v>45196</c:v>
                      </c:pt>
                      <c:pt idx="52">
                        <c:v>45197</c:v>
                      </c:pt>
                      <c:pt idx="53">
                        <c:v>45198</c:v>
                      </c:pt>
                      <c:pt idx="54">
                        <c:v>45201</c:v>
                      </c:pt>
                      <c:pt idx="55">
                        <c:v>45202</c:v>
                      </c:pt>
                      <c:pt idx="56">
                        <c:v>45203</c:v>
                      </c:pt>
                      <c:pt idx="57">
                        <c:v>45204</c:v>
                      </c:pt>
                      <c:pt idx="58">
                        <c:v>45205</c:v>
                      </c:pt>
                      <c:pt idx="59">
                        <c:v>45208</c:v>
                      </c:pt>
                      <c:pt idx="60">
                        <c:v>45209</c:v>
                      </c:pt>
                      <c:pt idx="61">
                        <c:v>45210</c:v>
                      </c:pt>
                      <c:pt idx="62">
                        <c:v>45211</c:v>
                      </c:pt>
                      <c:pt idx="63">
                        <c:v>45212</c:v>
                      </c:pt>
                      <c:pt idx="64">
                        <c:v>45215</c:v>
                      </c:pt>
                      <c:pt idx="65">
                        <c:v>45216</c:v>
                      </c:pt>
                      <c:pt idx="66">
                        <c:v>45217</c:v>
                      </c:pt>
                      <c:pt idx="67">
                        <c:v>45218</c:v>
                      </c:pt>
                      <c:pt idx="68">
                        <c:v>45219</c:v>
                      </c:pt>
                      <c:pt idx="69">
                        <c:v>45222</c:v>
                      </c:pt>
                      <c:pt idx="70">
                        <c:v>45223</c:v>
                      </c:pt>
                      <c:pt idx="71">
                        <c:v>45224</c:v>
                      </c:pt>
                      <c:pt idx="72">
                        <c:v>45225</c:v>
                      </c:pt>
                      <c:pt idx="73">
                        <c:v>45226</c:v>
                      </c:pt>
                      <c:pt idx="74">
                        <c:v>45229</c:v>
                      </c:pt>
                      <c:pt idx="75">
                        <c:v>45230</c:v>
                      </c:pt>
                      <c:pt idx="76">
                        <c:v>45231</c:v>
                      </c:pt>
                      <c:pt idx="77">
                        <c:v>45232</c:v>
                      </c:pt>
                      <c:pt idx="78">
                        <c:v>45233</c:v>
                      </c:pt>
                      <c:pt idx="79">
                        <c:v>45236</c:v>
                      </c:pt>
                      <c:pt idx="80">
                        <c:v>45237</c:v>
                      </c:pt>
                      <c:pt idx="81">
                        <c:v>45238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Data'!$K$2:$K$83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82"/>
                      <c:pt idx="0">
                        <c:v>7494</c:v>
                      </c:pt>
                      <c:pt idx="1">
                        <c:v>415</c:v>
                      </c:pt>
                      <c:pt idx="2">
                        <c:v>34</c:v>
                      </c:pt>
                      <c:pt idx="3">
                        <c:v>33</c:v>
                      </c:pt>
                      <c:pt idx="4">
                        <c:v>47</c:v>
                      </c:pt>
                      <c:pt idx="5">
                        <c:v>51</c:v>
                      </c:pt>
                      <c:pt idx="6">
                        <c:v>34</c:v>
                      </c:pt>
                      <c:pt idx="7">
                        <c:v>44</c:v>
                      </c:pt>
                      <c:pt idx="8">
                        <c:v>38</c:v>
                      </c:pt>
                      <c:pt idx="9">
                        <c:v>61</c:v>
                      </c:pt>
                      <c:pt idx="10">
                        <c:v>55</c:v>
                      </c:pt>
                      <c:pt idx="11">
                        <c:v>56</c:v>
                      </c:pt>
                      <c:pt idx="12">
                        <c:v>92</c:v>
                      </c:pt>
                      <c:pt idx="13">
                        <c:v>64</c:v>
                      </c:pt>
                      <c:pt idx="14">
                        <c:v>54</c:v>
                      </c:pt>
                      <c:pt idx="15">
                        <c:v>95</c:v>
                      </c:pt>
                      <c:pt idx="16">
                        <c:v>134</c:v>
                      </c:pt>
                      <c:pt idx="17">
                        <c:v>124</c:v>
                      </c:pt>
                      <c:pt idx="18">
                        <c:v>91</c:v>
                      </c:pt>
                      <c:pt idx="19">
                        <c:v>71</c:v>
                      </c:pt>
                      <c:pt idx="20">
                        <c:v>149</c:v>
                      </c:pt>
                      <c:pt idx="21">
                        <c:v>70</c:v>
                      </c:pt>
                      <c:pt idx="22">
                        <c:v>141</c:v>
                      </c:pt>
                      <c:pt idx="23">
                        <c:v>67</c:v>
                      </c:pt>
                      <c:pt idx="24">
                        <c:v>73</c:v>
                      </c:pt>
                      <c:pt idx="25">
                        <c:v>127</c:v>
                      </c:pt>
                      <c:pt idx="26">
                        <c:v>56</c:v>
                      </c:pt>
                      <c:pt idx="27">
                        <c:v>58</c:v>
                      </c:pt>
                      <c:pt idx="28">
                        <c:v>119</c:v>
                      </c:pt>
                      <c:pt idx="29">
                        <c:v>72</c:v>
                      </c:pt>
                      <c:pt idx="30">
                        <c:v>122</c:v>
                      </c:pt>
                      <c:pt idx="31">
                        <c:v>56</c:v>
                      </c:pt>
                      <c:pt idx="32">
                        <c:v>20</c:v>
                      </c:pt>
                      <c:pt idx="33">
                        <c:v>21</c:v>
                      </c:pt>
                      <c:pt idx="34">
                        <c:v>15</c:v>
                      </c:pt>
                      <c:pt idx="35">
                        <c:v>6</c:v>
                      </c:pt>
                      <c:pt idx="36">
                        <c:v>-1</c:v>
                      </c:pt>
                      <c:pt idx="37">
                        <c:v>10</c:v>
                      </c:pt>
                      <c:pt idx="38">
                        <c:v>27</c:v>
                      </c:pt>
                      <c:pt idx="39">
                        <c:v>37</c:v>
                      </c:pt>
                      <c:pt idx="40">
                        <c:v>23</c:v>
                      </c:pt>
                      <c:pt idx="41">
                        <c:v>9</c:v>
                      </c:pt>
                      <c:pt idx="42">
                        <c:v>32</c:v>
                      </c:pt>
                      <c:pt idx="43">
                        <c:v>3</c:v>
                      </c:pt>
                      <c:pt idx="44">
                        <c:v>42</c:v>
                      </c:pt>
                      <c:pt idx="45">
                        <c:v>-293</c:v>
                      </c:pt>
                      <c:pt idx="46">
                        <c:v>109</c:v>
                      </c:pt>
                      <c:pt idx="47">
                        <c:v>52</c:v>
                      </c:pt>
                      <c:pt idx="48">
                        <c:v>34</c:v>
                      </c:pt>
                      <c:pt idx="49">
                        <c:v>-9</c:v>
                      </c:pt>
                      <c:pt idx="50">
                        <c:v>6</c:v>
                      </c:pt>
                      <c:pt idx="51">
                        <c:v>-1</c:v>
                      </c:pt>
                      <c:pt idx="52">
                        <c:v>-3</c:v>
                      </c:pt>
                      <c:pt idx="53">
                        <c:v>7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10</c:v>
                      </c:pt>
                      <c:pt idx="59">
                        <c:v>0</c:v>
                      </c:pt>
                      <c:pt idx="60">
                        <c:v>10</c:v>
                      </c:pt>
                      <c:pt idx="61">
                        <c:v>0</c:v>
                      </c:pt>
                      <c:pt idx="62">
                        <c:v>1</c:v>
                      </c:pt>
                      <c:pt idx="63">
                        <c:v>-10</c:v>
                      </c:pt>
                      <c:pt idx="64">
                        <c:v>-5</c:v>
                      </c:pt>
                      <c:pt idx="65">
                        <c:v>-2</c:v>
                      </c:pt>
                      <c:pt idx="66">
                        <c:v>1</c:v>
                      </c:pt>
                      <c:pt idx="67">
                        <c:v>7</c:v>
                      </c:pt>
                      <c:pt idx="68">
                        <c:v>0</c:v>
                      </c:pt>
                      <c:pt idx="69">
                        <c:v>-6</c:v>
                      </c:pt>
                      <c:pt idx="70">
                        <c:v>-3</c:v>
                      </c:pt>
                      <c:pt idx="71">
                        <c:v>-3</c:v>
                      </c:pt>
                      <c:pt idx="72">
                        <c:v>-3</c:v>
                      </c:pt>
                      <c:pt idx="73">
                        <c:v>-3</c:v>
                      </c:pt>
                      <c:pt idx="74">
                        <c:v>-1</c:v>
                      </c:pt>
                      <c:pt idx="75">
                        <c:v>-10</c:v>
                      </c:pt>
                      <c:pt idx="76">
                        <c:v>-4</c:v>
                      </c:pt>
                      <c:pt idx="77">
                        <c:v>-1</c:v>
                      </c:pt>
                      <c:pt idx="78">
                        <c:v>-16</c:v>
                      </c:pt>
                      <c:pt idx="79">
                        <c:v>0</c:v>
                      </c:pt>
                      <c:pt idx="80">
                        <c:v>-8</c:v>
                      </c:pt>
                      <c:pt idx="81">
                        <c:v>-5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80DA-4A27-8D31-A03D71A14366}"/>
                  </c:ext>
                </c:extLst>
              </c15:ser>
            </c15:filteredLineSeries>
            <c15:filteredLineSeries>
              <c15:ser>
                <c:idx val="12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Data'!$Q$1</c15:sqref>
                        </c15:formulaRef>
                      </c:ext>
                    </c:extLst>
                    <c:strCache>
                      <c:ptCount val="1"/>
                      <c:pt idx="0">
                        <c:v>FINALIZED_TUITION</c:v>
                      </c:pt>
                    </c:strCache>
                  </c:strRef>
                </c:tx>
                <c:spPr>
                  <a:ln w="28575" cap="rnd">
                    <a:solidFill>
                      <a:srgbClr val="0070C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Data'!$A$2:$A$83</c15:sqref>
                        </c15:formulaRef>
                      </c:ext>
                    </c:extLst>
                    <c:numCache>
                      <c:formatCode>m/d/yyyy</c:formatCode>
                      <c:ptCount val="82"/>
                      <c:pt idx="0">
                        <c:v>45123</c:v>
                      </c:pt>
                      <c:pt idx="1">
                        <c:v>45125</c:v>
                      </c:pt>
                      <c:pt idx="2">
                        <c:v>45126</c:v>
                      </c:pt>
                      <c:pt idx="3">
                        <c:v>45127</c:v>
                      </c:pt>
                      <c:pt idx="4">
                        <c:v>45128</c:v>
                      </c:pt>
                      <c:pt idx="5">
                        <c:v>45131</c:v>
                      </c:pt>
                      <c:pt idx="6">
                        <c:v>45132</c:v>
                      </c:pt>
                      <c:pt idx="7">
                        <c:v>45133</c:v>
                      </c:pt>
                      <c:pt idx="8">
                        <c:v>45134</c:v>
                      </c:pt>
                      <c:pt idx="9">
                        <c:v>45135</c:v>
                      </c:pt>
                      <c:pt idx="10">
                        <c:v>45138</c:v>
                      </c:pt>
                      <c:pt idx="11">
                        <c:v>45139</c:v>
                      </c:pt>
                      <c:pt idx="12">
                        <c:v>45140</c:v>
                      </c:pt>
                      <c:pt idx="13">
                        <c:v>45141</c:v>
                      </c:pt>
                      <c:pt idx="14">
                        <c:v>45142</c:v>
                      </c:pt>
                      <c:pt idx="15">
                        <c:v>45145</c:v>
                      </c:pt>
                      <c:pt idx="16">
                        <c:v>45146</c:v>
                      </c:pt>
                      <c:pt idx="17">
                        <c:v>45147</c:v>
                      </c:pt>
                      <c:pt idx="18">
                        <c:v>45148</c:v>
                      </c:pt>
                      <c:pt idx="19">
                        <c:v>45149</c:v>
                      </c:pt>
                      <c:pt idx="20">
                        <c:v>45152</c:v>
                      </c:pt>
                      <c:pt idx="21">
                        <c:v>45153</c:v>
                      </c:pt>
                      <c:pt idx="22">
                        <c:v>45154</c:v>
                      </c:pt>
                      <c:pt idx="23">
                        <c:v>45155</c:v>
                      </c:pt>
                      <c:pt idx="24">
                        <c:v>45156</c:v>
                      </c:pt>
                      <c:pt idx="25">
                        <c:v>45159</c:v>
                      </c:pt>
                      <c:pt idx="26">
                        <c:v>45160</c:v>
                      </c:pt>
                      <c:pt idx="27">
                        <c:v>45161</c:v>
                      </c:pt>
                      <c:pt idx="28">
                        <c:v>45162</c:v>
                      </c:pt>
                      <c:pt idx="29">
                        <c:v>45163</c:v>
                      </c:pt>
                      <c:pt idx="30">
                        <c:v>45166</c:v>
                      </c:pt>
                      <c:pt idx="31">
                        <c:v>45167</c:v>
                      </c:pt>
                      <c:pt idx="32">
                        <c:v>45168</c:v>
                      </c:pt>
                      <c:pt idx="33">
                        <c:v>45169</c:v>
                      </c:pt>
                      <c:pt idx="34">
                        <c:v>45170</c:v>
                      </c:pt>
                      <c:pt idx="35">
                        <c:v>45174</c:v>
                      </c:pt>
                      <c:pt idx="36">
                        <c:v>45175</c:v>
                      </c:pt>
                      <c:pt idx="37">
                        <c:v>45176</c:v>
                      </c:pt>
                      <c:pt idx="38">
                        <c:v>45177</c:v>
                      </c:pt>
                      <c:pt idx="39">
                        <c:v>45180</c:v>
                      </c:pt>
                      <c:pt idx="40">
                        <c:v>45181</c:v>
                      </c:pt>
                      <c:pt idx="41">
                        <c:v>45182</c:v>
                      </c:pt>
                      <c:pt idx="42">
                        <c:v>45183</c:v>
                      </c:pt>
                      <c:pt idx="43">
                        <c:v>45184</c:v>
                      </c:pt>
                      <c:pt idx="44">
                        <c:v>45187</c:v>
                      </c:pt>
                      <c:pt idx="45">
                        <c:v>45188</c:v>
                      </c:pt>
                      <c:pt idx="46">
                        <c:v>45189</c:v>
                      </c:pt>
                      <c:pt idx="47">
                        <c:v>45190</c:v>
                      </c:pt>
                      <c:pt idx="48">
                        <c:v>45191</c:v>
                      </c:pt>
                      <c:pt idx="49">
                        <c:v>45194</c:v>
                      </c:pt>
                      <c:pt idx="50">
                        <c:v>45195</c:v>
                      </c:pt>
                      <c:pt idx="51">
                        <c:v>45196</c:v>
                      </c:pt>
                      <c:pt idx="52">
                        <c:v>45197</c:v>
                      </c:pt>
                      <c:pt idx="53">
                        <c:v>45198</c:v>
                      </c:pt>
                      <c:pt idx="54">
                        <c:v>45201</c:v>
                      </c:pt>
                      <c:pt idx="55">
                        <c:v>45202</c:v>
                      </c:pt>
                      <c:pt idx="56">
                        <c:v>45203</c:v>
                      </c:pt>
                      <c:pt idx="57">
                        <c:v>45204</c:v>
                      </c:pt>
                      <c:pt idx="58">
                        <c:v>45205</c:v>
                      </c:pt>
                      <c:pt idx="59">
                        <c:v>45208</c:v>
                      </c:pt>
                      <c:pt idx="60">
                        <c:v>45209</c:v>
                      </c:pt>
                      <c:pt idx="61">
                        <c:v>45210</c:v>
                      </c:pt>
                      <c:pt idx="62">
                        <c:v>45211</c:v>
                      </c:pt>
                      <c:pt idx="63">
                        <c:v>45212</c:v>
                      </c:pt>
                      <c:pt idx="64">
                        <c:v>45215</c:v>
                      </c:pt>
                      <c:pt idx="65">
                        <c:v>45216</c:v>
                      </c:pt>
                      <c:pt idx="66">
                        <c:v>45217</c:v>
                      </c:pt>
                      <c:pt idx="67">
                        <c:v>45218</c:v>
                      </c:pt>
                      <c:pt idx="68">
                        <c:v>45219</c:v>
                      </c:pt>
                      <c:pt idx="69">
                        <c:v>45222</c:v>
                      </c:pt>
                      <c:pt idx="70">
                        <c:v>45223</c:v>
                      </c:pt>
                      <c:pt idx="71">
                        <c:v>45224</c:v>
                      </c:pt>
                      <c:pt idx="72">
                        <c:v>45225</c:v>
                      </c:pt>
                      <c:pt idx="73">
                        <c:v>45226</c:v>
                      </c:pt>
                      <c:pt idx="74">
                        <c:v>45229</c:v>
                      </c:pt>
                      <c:pt idx="75">
                        <c:v>45230</c:v>
                      </c:pt>
                      <c:pt idx="76">
                        <c:v>45231</c:v>
                      </c:pt>
                      <c:pt idx="77">
                        <c:v>45232</c:v>
                      </c:pt>
                      <c:pt idx="78">
                        <c:v>45233</c:v>
                      </c:pt>
                      <c:pt idx="79">
                        <c:v>45236</c:v>
                      </c:pt>
                      <c:pt idx="80">
                        <c:v>45237</c:v>
                      </c:pt>
                      <c:pt idx="81">
                        <c:v>45238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Data'!$Q$2:$Q$83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82"/>
                      <c:pt idx="0">
                        <c:v>0</c:v>
                      </c:pt>
                      <c:pt idx="1">
                        <c:v>24301.200000000001</c:v>
                      </c:pt>
                      <c:pt idx="2">
                        <c:v>648429.35</c:v>
                      </c:pt>
                      <c:pt idx="3">
                        <c:v>810329.45</c:v>
                      </c:pt>
                      <c:pt idx="4">
                        <c:v>968532</c:v>
                      </c:pt>
                      <c:pt idx="5">
                        <c:v>1310281.95</c:v>
                      </c:pt>
                      <c:pt idx="6">
                        <c:v>1577742.26</c:v>
                      </c:pt>
                      <c:pt idx="7">
                        <c:v>1785284.31</c:v>
                      </c:pt>
                      <c:pt idx="8">
                        <c:v>1958345.6099999999</c:v>
                      </c:pt>
                      <c:pt idx="9">
                        <c:v>2225907.21</c:v>
                      </c:pt>
                      <c:pt idx="10">
                        <c:v>2637125.8099999996</c:v>
                      </c:pt>
                      <c:pt idx="11">
                        <c:v>3187746.34</c:v>
                      </c:pt>
                      <c:pt idx="12">
                        <c:v>3409844.6399999997</c:v>
                      </c:pt>
                      <c:pt idx="13">
                        <c:v>3759973.8499999996</c:v>
                      </c:pt>
                      <c:pt idx="14">
                        <c:v>4242734.83</c:v>
                      </c:pt>
                      <c:pt idx="15">
                        <c:v>5514600.6200000001</c:v>
                      </c:pt>
                      <c:pt idx="16">
                        <c:v>6039221.1800000006</c:v>
                      </c:pt>
                      <c:pt idx="17">
                        <c:v>6984010.75</c:v>
                      </c:pt>
                      <c:pt idx="18">
                        <c:v>7614025.0999999996</c:v>
                      </c:pt>
                      <c:pt idx="19">
                        <c:v>8277154.71</c:v>
                      </c:pt>
                      <c:pt idx="20">
                        <c:v>9543961.5100000016</c:v>
                      </c:pt>
                      <c:pt idx="21">
                        <c:v>10422870.33</c:v>
                      </c:pt>
                      <c:pt idx="22">
                        <c:v>11985546.82</c:v>
                      </c:pt>
                      <c:pt idx="23">
                        <c:v>13042446.85</c:v>
                      </c:pt>
                      <c:pt idx="24">
                        <c:v>14408259.35</c:v>
                      </c:pt>
                      <c:pt idx="25">
                        <c:v>16795114.580000002</c:v>
                      </c:pt>
                      <c:pt idx="26">
                        <c:v>18270234.359999999</c:v>
                      </c:pt>
                      <c:pt idx="27">
                        <c:v>20228814.900000002</c:v>
                      </c:pt>
                      <c:pt idx="28">
                        <c:v>21903226.699999999</c:v>
                      </c:pt>
                      <c:pt idx="29">
                        <c:v>23906430.170000002</c:v>
                      </c:pt>
                      <c:pt idx="30">
                        <c:v>29795408.970000003</c:v>
                      </c:pt>
                      <c:pt idx="31">
                        <c:v>33446570.919999998</c:v>
                      </c:pt>
                      <c:pt idx="32">
                        <c:v>34287247.059999995</c:v>
                      </c:pt>
                      <c:pt idx="33">
                        <c:v>34956205.729999997</c:v>
                      </c:pt>
                      <c:pt idx="34">
                        <c:v>35402239.789999999</c:v>
                      </c:pt>
                      <c:pt idx="35">
                        <c:v>36167049.199999996</c:v>
                      </c:pt>
                      <c:pt idx="36">
                        <c:v>36483516.230000004</c:v>
                      </c:pt>
                      <c:pt idx="37">
                        <c:v>36871397.280000001</c:v>
                      </c:pt>
                      <c:pt idx="38">
                        <c:v>37111774.729999997</c:v>
                      </c:pt>
                      <c:pt idx="39">
                        <c:v>37427898.649999999</c:v>
                      </c:pt>
                      <c:pt idx="40">
                        <c:v>37955724.060000002</c:v>
                      </c:pt>
                      <c:pt idx="41">
                        <c:v>38241633.840000004</c:v>
                      </c:pt>
                      <c:pt idx="42">
                        <c:v>38524394.82</c:v>
                      </c:pt>
                      <c:pt idx="43">
                        <c:v>38781719.699999996</c:v>
                      </c:pt>
                      <c:pt idx="44">
                        <c:v>39153413.030000001</c:v>
                      </c:pt>
                      <c:pt idx="45">
                        <c:v>42095627.75</c:v>
                      </c:pt>
                      <c:pt idx="46">
                        <c:v>41280280</c:v>
                      </c:pt>
                      <c:pt idx="47">
                        <c:v>41277172</c:v>
                      </c:pt>
                      <c:pt idx="48">
                        <c:v>40984384</c:v>
                      </c:pt>
                      <c:pt idx="49">
                        <c:v>41109502</c:v>
                      </c:pt>
                      <c:pt idx="50">
                        <c:v>41313068</c:v>
                      </c:pt>
                      <c:pt idx="51">
                        <c:v>41449965</c:v>
                      </c:pt>
                      <c:pt idx="52">
                        <c:v>41503608</c:v>
                      </c:pt>
                      <c:pt idx="53">
                        <c:v>41494175</c:v>
                      </c:pt>
                      <c:pt idx="54">
                        <c:v>41568435</c:v>
                      </c:pt>
                      <c:pt idx="55">
                        <c:v>41568435</c:v>
                      </c:pt>
                      <c:pt idx="56">
                        <c:v>41568435</c:v>
                      </c:pt>
                      <c:pt idx="57">
                        <c:v>41568435</c:v>
                      </c:pt>
                      <c:pt idx="58">
                        <c:v>41871944</c:v>
                      </c:pt>
                      <c:pt idx="59">
                        <c:v>41535191</c:v>
                      </c:pt>
                      <c:pt idx="60">
                        <c:v>41897033</c:v>
                      </c:pt>
                      <c:pt idx="61">
                        <c:v>42232641</c:v>
                      </c:pt>
                      <c:pt idx="62">
                        <c:v>42363004</c:v>
                      </c:pt>
                      <c:pt idx="63">
                        <c:v>42131849</c:v>
                      </c:pt>
                      <c:pt idx="64">
                        <c:v>42220164</c:v>
                      </c:pt>
                      <c:pt idx="65">
                        <c:v>42255460.079999998</c:v>
                      </c:pt>
                      <c:pt idx="66">
                        <c:v>42334776.840000004</c:v>
                      </c:pt>
                      <c:pt idx="67">
                        <c:v>42361477.759999998</c:v>
                      </c:pt>
                      <c:pt idx="68">
                        <c:v>42411962.259999998</c:v>
                      </c:pt>
                      <c:pt idx="69">
                        <c:v>42420270.810000002</c:v>
                      </c:pt>
                      <c:pt idx="70">
                        <c:v>42431365.310000002</c:v>
                      </c:pt>
                      <c:pt idx="71">
                        <c:v>42438269.009999998</c:v>
                      </c:pt>
                      <c:pt idx="72">
                        <c:v>42443870.310000002</c:v>
                      </c:pt>
                      <c:pt idx="73">
                        <c:v>42434480.359999999</c:v>
                      </c:pt>
                      <c:pt idx="74">
                        <c:v>42449534.659999996</c:v>
                      </c:pt>
                      <c:pt idx="75">
                        <c:v>42513810.159999996</c:v>
                      </c:pt>
                      <c:pt idx="76">
                        <c:v>42519927</c:v>
                      </c:pt>
                      <c:pt idx="77">
                        <c:v>42578798.060000002</c:v>
                      </c:pt>
                      <c:pt idx="78">
                        <c:v>42615600.859999999</c:v>
                      </c:pt>
                      <c:pt idx="79">
                        <c:v>42659341.859999999</c:v>
                      </c:pt>
                      <c:pt idx="80">
                        <c:v>42662488.859999999</c:v>
                      </c:pt>
                      <c:pt idx="81">
                        <c:v>42721658.259999998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80DA-4A27-8D31-A03D71A14366}"/>
                  </c:ext>
                </c:extLst>
              </c15:ser>
            </c15:filteredLineSeries>
            <c15:filteredLineSeries>
              <c15:ser>
                <c:idx val="13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Data'!$R$1</c15:sqref>
                        </c15:formulaRef>
                      </c:ext>
                    </c:extLst>
                    <c:strCache>
                      <c:ptCount val="1"/>
                      <c:pt idx="0">
                        <c:v>%_OF_TUITION_FINALIZED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Data'!$A$2:$A$83</c15:sqref>
                        </c15:formulaRef>
                      </c:ext>
                    </c:extLst>
                    <c:numCache>
                      <c:formatCode>m/d/yyyy</c:formatCode>
                      <c:ptCount val="82"/>
                      <c:pt idx="0">
                        <c:v>45123</c:v>
                      </c:pt>
                      <c:pt idx="1">
                        <c:v>45125</c:v>
                      </c:pt>
                      <c:pt idx="2">
                        <c:v>45126</c:v>
                      </c:pt>
                      <c:pt idx="3">
                        <c:v>45127</c:v>
                      </c:pt>
                      <c:pt idx="4">
                        <c:v>45128</c:v>
                      </c:pt>
                      <c:pt idx="5">
                        <c:v>45131</c:v>
                      </c:pt>
                      <c:pt idx="6">
                        <c:v>45132</c:v>
                      </c:pt>
                      <c:pt idx="7">
                        <c:v>45133</c:v>
                      </c:pt>
                      <c:pt idx="8">
                        <c:v>45134</c:v>
                      </c:pt>
                      <c:pt idx="9">
                        <c:v>45135</c:v>
                      </c:pt>
                      <c:pt idx="10">
                        <c:v>45138</c:v>
                      </c:pt>
                      <c:pt idx="11">
                        <c:v>45139</c:v>
                      </c:pt>
                      <c:pt idx="12">
                        <c:v>45140</c:v>
                      </c:pt>
                      <c:pt idx="13">
                        <c:v>45141</c:v>
                      </c:pt>
                      <c:pt idx="14">
                        <c:v>45142</c:v>
                      </c:pt>
                      <c:pt idx="15">
                        <c:v>45145</c:v>
                      </c:pt>
                      <c:pt idx="16">
                        <c:v>45146</c:v>
                      </c:pt>
                      <c:pt idx="17">
                        <c:v>45147</c:v>
                      </c:pt>
                      <c:pt idx="18">
                        <c:v>45148</c:v>
                      </c:pt>
                      <c:pt idx="19">
                        <c:v>45149</c:v>
                      </c:pt>
                      <c:pt idx="20">
                        <c:v>45152</c:v>
                      </c:pt>
                      <c:pt idx="21">
                        <c:v>45153</c:v>
                      </c:pt>
                      <c:pt idx="22">
                        <c:v>45154</c:v>
                      </c:pt>
                      <c:pt idx="23">
                        <c:v>45155</c:v>
                      </c:pt>
                      <c:pt idx="24">
                        <c:v>45156</c:v>
                      </c:pt>
                      <c:pt idx="25">
                        <c:v>45159</c:v>
                      </c:pt>
                      <c:pt idx="26">
                        <c:v>45160</c:v>
                      </c:pt>
                      <c:pt idx="27">
                        <c:v>45161</c:v>
                      </c:pt>
                      <c:pt idx="28">
                        <c:v>45162</c:v>
                      </c:pt>
                      <c:pt idx="29">
                        <c:v>45163</c:v>
                      </c:pt>
                      <c:pt idx="30">
                        <c:v>45166</c:v>
                      </c:pt>
                      <c:pt idx="31">
                        <c:v>45167</c:v>
                      </c:pt>
                      <c:pt idx="32">
                        <c:v>45168</c:v>
                      </c:pt>
                      <c:pt idx="33">
                        <c:v>45169</c:v>
                      </c:pt>
                      <c:pt idx="34">
                        <c:v>45170</c:v>
                      </c:pt>
                      <c:pt idx="35">
                        <c:v>45174</c:v>
                      </c:pt>
                      <c:pt idx="36">
                        <c:v>45175</c:v>
                      </c:pt>
                      <c:pt idx="37">
                        <c:v>45176</c:v>
                      </c:pt>
                      <c:pt idx="38">
                        <c:v>45177</c:v>
                      </c:pt>
                      <c:pt idx="39">
                        <c:v>45180</c:v>
                      </c:pt>
                      <c:pt idx="40">
                        <c:v>45181</c:v>
                      </c:pt>
                      <c:pt idx="41">
                        <c:v>45182</c:v>
                      </c:pt>
                      <c:pt idx="42">
                        <c:v>45183</c:v>
                      </c:pt>
                      <c:pt idx="43">
                        <c:v>45184</c:v>
                      </c:pt>
                      <c:pt idx="44">
                        <c:v>45187</c:v>
                      </c:pt>
                      <c:pt idx="45">
                        <c:v>45188</c:v>
                      </c:pt>
                      <c:pt idx="46">
                        <c:v>45189</c:v>
                      </c:pt>
                      <c:pt idx="47">
                        <c:v>45190</c:v>
                      </c:pt>
                      <c:pt idx="48">
                        <c:v>45191</c:v>
                      </c:pt>
                      <c:pt idx="49">
                        <c:v>45194</c:v>
                      </c:pt>
                      <c:pt idx="50">
                        <c:v>45195</c:v>
                      </c:pt>
                      <c:pt idx="51">
                        <c:v>45196</c:v>
                      </c:pt>
                      <c:pt idx="52">
                        <c:v>45197</c:v>
                      </c:pt>
                      <c:pt idx="53">
                        <c:v>45198</c:v>
                      </c:pt>
                      <c:pt idx="54">
                        <c:v>45201</c:v>
                      </c:pt>
                      <c:pt idx="55">
                        <c:v>45202</c:v>
                      </c:pt>
                      <c:pt idx="56">
                        <c:v>45203</c:v>
                      </c:pt>
                      <c:pt idx="57">
                        <c:v>45204</c:v>
                      </c:pt>
                      <c:pt idx="58">
                        <c:v>45205</c:v>
                      </c:pt>
                      <c:pt idx="59">
                        <c:v>45208</c:v>
                      </c:pt>
                      <c:pt idx="60">
                        <c:v>45209</c:v>
                      </c:pt>
                      <c:pt idx="61">
                        <c:v>45210</c:v>
                      </c:pt>
                      <c:pt idx="62">
                        <c:v>45211</c:v>
                      </c:pt>
                      <c:pt idx="63">
                        <c:v>45212</c:v>
                      </c:pt>
                      <c:pt idx="64">
                        <c:v>45215</c:v>
                      </c:pt>
                      <c:pt idx="65">
                        <c:v>45216</c:v>
                      </c:pt>
                      <c:pt idx="66">
                        <c:v>45217</c:v>
                      </c:pt>
                      <c:pt idx="67">
                        <c:v>45218</c:v>
                      </c:pt>
                      <c:pt idx="68">
                        <c:v>45219</c:v>
                      </c:pt>
                      <c:pt idx="69">
                        <c:v>45222</c:v>
                      </c:pt>
                      <c:pt idx="70">
                        <c:v>45223</c:v>
                      </c:pt>
                      <c:pt idx="71">
                        <c:v>45224</c:v>
                      </c:pt>
                      <c:pt idx="72">
                        <c:v>45225</c:v>
                      </c:pt>
                      <c:pt idx="73">
                        <c:v>45226</c:v>
                      </c:pt>
                      <c:pt idx="74">
                        <c:v>45229</c:v>
                      </c:pt>
                      <c:pt idx="75">
                        <c:v>45230</c:v>
                      </c:pt>
                      <c:pt idx="76">
                        <c:v>45231</c:v>
                      </c:pt>
                      <c:pt idx="77">
                        <c:v>45232</c:v>
                      </c:pt>
                      <c:pt idx="78">
                        <c:v>45233</c:v>
                      </c:pt>
                      <c:pt idx="79">
                        <c:v>45236</c:v>
                      </c:pt>
                      <c:pt idx="80">
                        <c:v>45237</c:v>
                      </c:pt>
                      <c:pt idx="81">
                        <c:v>45238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Data'!$R$2:$R$83</c15:sqref>
                        </c15:formulaRef>
                      </c:ext>
                    </c:extLst>
                    <c:numCache>
                      <c:formatCode>0.0%</c:formatCode>
                      <c:ptCount val="82"/>
                      <c:pt idx="0">
                        <c:v>0</c:v>
                      </c:pt>
                      <c:pt idx="1">
                        <c:v>6.3005470096583465E-4</c:v>
                      </c:pt>
                      <c:pt idx="2">
                        <c:v>1.6467231434818944E-2</c:v>
                      </c:pt>
                      <c:pt idx="3">
                        <c:v>2.0128905000936552E-2</c:v>
                      </c:pt>
                      <c:pt idx="4">
                        <c:v>2.3999346426590604E-2</c:v>
                      </c:pt>
                      <c:pt idx="5">
                        <c:v>3.2266821480328264E-2</c:v>
                      </c:pt>
                      <c:pt idx="6">
                        <c:v>3.8813708309847476E-2</c:v>
                      </c:pt>
                      <c:pt idx="7">
                        <c:v>4.3622558395049062E-2</c:v>
                      </c:pt>
                      <c:pt idx="8">
                        <c:v>4.7751730587701366E-2</c:v>
                      </c:pt>
                      <c:pt idx="9">
                        <c:v>5.383194777533732E-2</c:v>
                      </c:pt>
                      <c:pt idx="10">
                        <c:v>6.3374507434266189E-2</c:v>
                      </c:pt>
                      <c:pt idx="11">
                        <c:v>7.6151858902048439E-2</c:v>
                      </c:pt>
                      <c:pt idx="12">
                        <c:v>8.0756834524042961E-2</c:v>
                      </c:pt>
                      <c:pt idx="13">
                        <c:v>8.9540694029173751E-2</c:v>
                      </c:pt>
                      <c:pt idx="14">
                        <c:v>0.10031273592876168</c:v>
                      </c:pt>
                      <c:pt idx="15">
                        <c:v>0.12957948145379761</c:v>
                      </c:pt>
                      <c:pt idx="16">
                        <c:v>0.14149390346127169</c:v>
                      </c:pt>
                      <c:pt idx="17">
                        <c:v>0.16290292098394177</c:v>
                      </c:pt>
                      <c:pt idx="18">
                        <c:v>0.17685487007860284</c:v>
                      </c:pt>
                      <c:pt idx="19">
                        <c:v>0.18939084154933217</c:v>
                      </c:pt>
                      <c:pt idx="20">
                        <c:v>0.21765461549820372</c:v>
                      </c:pt>
                      <c:pt idx="21">
                        <c:v>0.23794131324131007</c:v>
                      </c:pt>
                      <c:pt idx="22">
                        <c:v>0.27304718839255265</c:v>
                      </c:pt>
                      <c:pt idx="23">
                        <c:v>0.29710835694549875</c:v>
                      </c:pt>
                      <c:pt idx="24">
                        <c:v>0.32682225625554839</c:v>
                      </c:pt>
                      <c:pt idx="25">
                        <c:v>0.37907564450119885</c:v>
                      </c:pt>
                      <c:pt idx="26">
                        <c:v>0.41295015133818641</c:v>
                      </c:pt>
                      <c:pt idx="27">
                        <c:v>0.45608322133010371</c:v>
                      </c:pt>
                      <c:pt idx="28">
                        <c:v>0.49180672763816485</c:v>
                      </c:pt>
                      <c:pt idx="29">
                        <c:v>0.53554599469704267</c:v>
                      </c:pt>
                      <c:pt idx="30">
                        <c:v>0.66508179081230612</c:v>
                      </c:pt>
                      <c:pt idx="31">
                        <c:v>0.74596669710631358</c:v>
                      </c:pt>
                      <c:pt idx="32">
                        <c:v>0.76624501685177016</c:v>
                      </c:pt>
                      <c:pt idx="33">
                        <c:v>0.78074884868442929</c:v>
                      </c:pt>
                      <c:pt idx="34">
                        <c:v>0.79001139084630956</c:v>
                      </c:pt>
                      <c:pt idx="35">
                        <c:v>0.8092379514625061</c:v>
                      </c:pt>
                      <c:pt idx="36">
                        <c:v>0.81898503891385366</c:v>
                      </c:pt>
                      <c:pt idx="37">
                        <c:v>0.82593622769879249</c:v>
                      </c:pt>
                      <c:pt idx="38">
                        <c:v>0.831834759490506</c:v>
                      </c:pt>
                      <c:pt idx="39">
                        <c:v>0.84113191721660086</c:v>
                      </c:pt>
                      <c:pt idx="40">
                        <c:v>0.85524090666499786</c:v>
                      </c:pt>
                      <c:pt idx="41">
                        <c:v>0.86541537602516005</c:v>
                      </c:pt>
                      <c:pt idx="42">
                        <c:v>0.92282743220634611</c:v>
                      </c:pt>
                      <c:pt idx="43">
                        <c:v>0.92750336255343291</c:v>
                      </c:pt>
                      <c:pt idx="44">
                        <c:v>0.94444384421807415</c:v>
                      </c:pt>
                      <c:pt idx="45">
                        <c:v>1</c:v>
                      </c:pt>
                      <c:pt idx="46">
                        <c:v>1</c:v>
                      </c:pt>
                      <c:pt idx="47">
                        <c:v>1</c:v>
                      </c:pt>
                      <c:pt idx="48">
                        <c:v>1</c:v>
                      </c:pt>
                      <c:pt idx="49">
                        <c:v>1</c:v>
                      </c:pt>
                      <c:pt idx="50">
                        <c:v>1</c:v>
                      </c:pt>
                      <c:pt idx="51">
                        <c:v>1</c:v>
                      </c:pt>
                      <c:pt idx="52">
                        <c:v>1</c:v>
                      </c:pt>
                      <c:pt idx="53">
                        <c:v>1</c:v>
                      </c:pt>
                      <c:pt idx="54">
                        <c:v>1</c:v>
                      </c:pt>
                      <c:pt idx="55">
                        <c:v>1</c:v>
                      </c:pt>
                      <c:pt idx="56">
                        <c:v>1</c:v>
                      </c:pt>
                      <c:pt idx="57">
                        <c:v>1</c:v>
                      </c:pt>
                      <c:pt idx="58">
                        <c:v>1</c:v>
                      </c:pt>
                      <c:pt idx="59">
                        <c:v>1</c:v>
                      </c:pt>
                      <c:pt idx="60">
                        <c:v>1</c:v>
                      </c:pt>
                      <c:pt idx="61">
                        <c:v>1</c:v>
                      </c:pt>
                      <c:pt idx="62">
                        <c:v>1</c:v>
                      </c:pt>
                      <c:pt idx="63">
                        <c:v>1</c:v>
                      </c:pt>
                      <c:pt idx="64">
                        <c:v>1</c:v>
                      </c:pt>
                      <c:pt idx="65">
                        <c:v>1</c:v>
                      </c:pt>
                      <c:pt idx="66">
                        <c:v>1</c:v>
                      </c:pt>
                      <c:pt idx="67">
                        <c:v>1</c:v>
                      </c:pt>
                      <c:pt idx="68">
                        <c:v>1</c:v>
                      </c:pt>
                      <c:pt idx="69">
                        <c:v>1</c:v>
                      </c:pt>
                      <c:pt idx="70">
                        <c:v>1</c:v>
                      </c:pt>
                      <c:pt idx="71">
                        <c:v>1</c:v>
                      </c:pt>
                      <c:pt idx="72">
                        <c:v>1</c:v>
                      </c:pt>
                      <c:pt idx="73">
                        <c:v>1</c:v>
                      </c:pt>
                      <c:pt idx="74">
                        <c:v>1</c:v>
                      </c:pt>
                      <c:pt idx="75">
                        <c:v>1</c:v>
                      </c:pt>
                      <c:pt idx="76">
                        <c:v>1</c:v>
                      </c:pt>
                      <c:pt idx="77">
                        <c:v>1</c:v>
                      </c:pt>
                      <c:pt idx="78">
                        <c:v>1</c:v>
                      </c:pt>
                      <c:pt idx="79">
                        <c:v>1</c:v>
                      </c:pt>
                      <c:pt idx="80">
                        <c:v>1</c:v>
                      </c:pt>
                      <c:pt idx="81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80DA-4A27-8D31-A03D71A14366}"/>
                  </c:ext>
                </c:extLst>
              </c15:ser>
            </c15:filteredLineSeries>
            <c15:filteredLineSeries>
              <c15:ser>
                <c:idx val="14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Data'!$S$1</c15:sqref>
                        </c15:formulaRef>
                      </c:ext>
                    </c:extLst>
                    <c:strCache>
                      <c:ptCount val="1"/>
                      <c:pt idx="0">
                        <c:v>PENDING_FINALIZED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Data'!$A$2:$A$83</c15:sqref>
                        </c15:formulaRef>
                      </c:ext>
                    </c:extLst>
                    <c:numCache>
                      <c:formatCode>m/d/yyyy</c:formatCode>
                      <c:ptCount val="82"/>
                      <c:pt idx="0">
                        <c:v>45123</c:v>
                      </c:pt>
                      <c:pt idx="1">
                        <c:v>45125</c:v>
                      </c:pt>
                      <c:pt idx="2">
                        <c:v>45126</c:v>
                      </c:pt>
                      <c:pt idx="3">
                        <c:v>45127</c:v>
                      </c:pt>
                      <c:pt idx="4">
                        <c:v>45128</c:v>
                      </c:pt>
                      <c:pt idx="5">
                        <c:v>45131</c:v>
                      </c:pt>
                      <c:pt idx="6">
                        <c:v>45132</c:v>
                      </c:pt>
                      <c:pt idx="7">
                        <c:v>45133</c:v>
                      </c:pt>
                      <c:pt idx="8">
                        <c:v>45134</c:v>
                      </c:pt>
                      <c:pt idx="9">
                        <c:v>45135</c:v>
                      </c:pt>
                      <c:pt idx="10">
                        <c:v>45138</c:v>
                      </c:pt>
                      <c:pt idx="11">
                        <c:v>45139</c:v>
                      </c:pt>
                      <c:pt idx="12">
                        <c:v>45140</c:v>
                      </c:pt>
                      <c:pt idx="13">
                        <c:v>45141</c:v>
                      </c:pt>
                      <c:pt idx="14">
                        <c:v>45142</c:v>
                      </c:pt>
                      <c:pt idx="15">
                        <c:v>45145</c:v>
                      </c:pt>
                      <c:pt idx="16">
                        <c:v>45146</c:v>
                      </c:pt>
                      <c:pt idx="17">
                        <c:v>45147</c:v>
                      </c:pt>
                      <c:pt idx="18">
                        <c:v>45148</c:v>
                      </c:pt>
                      <c:pt idx="19">
                        <c:v>45149</c:v>
                      </c:pt>
                      <c:pt idx="20">
                        <c:v>45152</c:v>
                      </c:pt>
                      <c:pt idx="21">
                        <c:v>45153</c:v>
                      </c:pt>
                      <c:pt idx="22">
                        <c:v>45154</c:v>
                      </c:pt>
                      <c:pt idx="23">
                        <c:v>45155</c:v>
                      </c:pt>
                      <c:pt idx="24">
                        <c:v>45156</c:v>
                      </c:pt>
                      <c:pt idx="25">
                        <c:v>45159</c:v>
                      </c:pt>
                      <c:pt idx="26">
                        <c:v>45160</c:v>
                      </c:pt>
                      <c:pt idx="27">
                        <c:v>45161</c:v>
                      </c:pt>
                      <c:pt idx="28">
                        <c:v>45162</c:v>
                      </c:pt>
                      <c:pt idx="29">
                        <c:v>45163</c:v>
                      </c:pt>
                      <c:pt idx="30">
                        <c:v>45166</c:v>
                      </c:pt>
                      <c:pt idx="31">
                        <c:v>45167</c:v>
                      </c:pt>
                      <c:pt idx="32">
                        <c:v>45168</c:v>
                      </c:pt>
                      <c:pt idx="33">
                        <c:v>45169</c:v>
                      </c:pt>
                      <c:pt idx="34">
                        <c:v>45170</c:v>
                      </c:pt>
                      <c:pt idx="35">
                        <c:v>45174</c:v>
                      </c:pt>
                      <c:pt idx="36">
                        <c:v>45175</c:v>
                      </c:pt>
                      <c:pt idx="37">
                        <c:v>45176</c:v>
                      </c:pt>
                      <c:pt idx="38">
                        <c:v>45177</c:v>
                      </c:pt>
                      <c:pt idx="39">
                        <c:v>45180</c:v>
                      </c:pt>
                      <c:pt idx="40">
                        <c:v>45181</c:v>
                      </c:pt>
                      <c:pt idx="41">
                        <c:v>45182</c:v>
                      </c:pt>
                      <c:pt idx="42">
                        <c:v>45183</c:v>
                      </c:pt>
                      <c:pt idx="43">
                        <c:v>45184</c:v>
                      </c:pt>
                      <c:pt idx="44">
                        <c:v>45187</c:v>
                      </c:pt>
                      <c:pt idx="45">
                        <c:v>45188</c:v>
                      </c:pt>
                      <c:pt idx="46">
                        <c:v>45189</c:v>
                      </c:pt>
                      <c:pt idx="47">
                        <c:v>45190</c:v>
                      </c:pt>
                      <c:pt idx="48">
                        <c:v>45191</c:v>
                      </c:pt>
                      <c:pt idx="49">
                        <c:v>45194</c:v>
                      </c:pt>
                      <c:pt idx="50">
                        <c:v>45195</c:v>
                      </c:pt>
                      <c:pt idx="51">
                        <c:v>45196</c:v>
                      </c:pt>
                      <c:pt idx="52">
                        <c:v>45197</c:v>
                      </c:pt>
                      <c:pt idx="53">
                        <c:v>45198</c:v>
                      </c:pt>
                      <c:pt idx="54">
                        <c:v>45201</c:v>
                      </c:pt>
                      <c:pt idx="55">
                        <c:v>45202</c:v>
                      </c:pt>
                      <c:pt idx="56">
                        <c:v>45203</c:v>
                      </c:pt>
                      <c:pt idx="57">
                        <c:v>45204</c:v>
                      </c:pt>
                      <c:pt idx="58">
                        <c:v>45205</c:v>
                      </c:pt>
                      <c:pt idx="59">
                        <c:v>45208</c:v>
                      </c:pt>
                      <c:pt idx="60">
                        <c:v>45209</c:v>
                      </c:pt>
                      <c:pt idx="61">
                        <c:v>45210</c:v>
                      </c:pt>
                      <c:pt idx="62">
                        <c:v>45211</c:v>
                      </c:pt>
                      <c:pt idx="63">
                        <c:v>45212</c:v>
                      </c:pt>
                      <c:pt idx="64">
                        <c:v>45215</c:v>
                      </c:pt>
                      <c:pt idx="65">
                        <c:v>45216</c:v>
                      </c:pt>
                      <c:pt idx="66">
                        <c:v>45217</c:v>
                      </c:pt>
                      <c:pt idx="67">
                        <c:v>45218</c:v>
                      </c:pt>
                      <c:pt idx="68">
                        <c:v>45219</c:v>
                      </c:pt>
                      <c:pt idx="69">
                        <c:v>45222</c:v>
                      </c:pt>
                      <c:pt idx="70">
                        <c:v>45223</c:v>
                      </c:pt>
                      <c:pt idx="71">
                        <c:v>45224</c:v>
                      </c:pt>
                      <c:pt idx="72">
                        <c:v>45225</c:v>
                      </c:pt>
                      <c:pt idx="73">
                        <c:v>45226</c:v>
                      </c:pt>
                      <c:pt idx="74">
                        <c:v>45229</c:v>
                      </c:pt>
                      <c:pt idx="75">
                        <c:v>45230</c:v>
                      </c:pt>
                      <c:pt idx="76">
                        <c:v>45231</c:v>
                      </c:pt>
                      <c:pt idx="77">
                        <c:v>45232</c:v>
                      </c:pt>
                      <c:pt idx="78">
                        <c:v>45233</c:v>
                      </c:pt>
                      <c:pt idx="79">
                        <c:v>45236</c:v>
                      </c:pt>
                      <c:pt idx="80">
                        <c:v>45237</c:v>
                      </c:pt>
                      <c:pt idx="81">
                        <c:v>45238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Data'!$S$2:$S$83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82"/>
                      <c:pt idx="0">
                        <c:v>0</c:v>
                      </c:pt>
                      <c:pt idx="1">
                        <c:v>0</c:v>
                      </c:pt>
                      <c:pt idx="2">
                        <c:v>126006.6</c:v>
                      </c:pt>
                      <c:pt idx="3">
                        <c:v>27029.45</c:v>
                      </c:pt>
                      <c:pt idx="4">
                        <c:v>29252</c:v>
                      </c:pt>
                      <c:pt idx="5">
                        <c:v>185244.55</c:v>
                      </c:pt>
                      <c:pt idx="6">
                        <c:v>41262.5</c:v>
                      </c:pt>
                      <c:pt idx="7">
                        <c:v>39737.449999999997</c:v>
                      </c:pt>
                      <c:pt idx="8">
                        <c:v>33943.699999999997</c:v>
                      </c:pt>
                      <c:pt idx="9">
                        <c:v>52471.7</c:v>
                      </c:pt>
                      <c:pt idx="10">
                        <c:v>298350.8</c:v>
                      </c:pt>
                      <c:pt idx="11">
                        <c:v>128744.9</c:v>
                      </c:pt>
                      <c:pt idx="12">
                        <c:v>61812.3</c:v>
                      </c:pt>
                      <c:pt idx="13">
                        <c:v>80373.55</c:v>
                      </c:pt>
                      <c:pt idx="14">
                        <c:v>59947.38</c:v>
                      </c:pt>
                      <c:pt idx="15">
                        <c:v>678938.39</c:v>
                      </c:pt>
                      <c:pt idx="16">
                        <c:v>52742.15</c:v>
                      </c:pt>
                      <c:pt idx="17">
                        <c:v>160016.85</c:v>
                      </c:pt>
                      <c:pt idx="18">
                        <c:v>99914.75</c:v>
                      </c:pt>
                      <c:pt idx="19">
                        <c:v>69183.61</c:v>
                      </c:pt>
                      <c:pt idx="20">
                        <c:v>674099.71</c:v>
                      </c:pt>
                      <c:pt idx="21">
                        <c:v>397022.3</c:v>
                      </c:pt>
                      <c:pt idx="22">
                        <c:v>255216.67</c:v>
                      </c:pt>
                      <c:pt idx="23">
                        <c:v>162679.25</c:v>
                      </c:pt>
                      <c:pt idx="24">
                        <c:v>268032.34999999998</c:v>
                      </c:pt>
                      <c:pt idx="25">
                        <c:v>1295434.43</c:v>
                      </c:pt>
                      <c:pt idx="26">
                        <c:v>250391.75</c:v>
                      </c:pt>
                      <c:pt idx="27">
                        <c:v>421257.39</c:v>
                      </c:pt>
                      <c:pt idx="28">
                        <c:v>326024.43</c:v>
                      </c:pt>
                      <c:pt idx="29">
                        <c:v>486907.17</c:v>
                      </c:pt>
                      <c:pt idx="30">
                        <c:v>3617521.94</c:v>
                      </c:pt>
                      <c:pt idx="31">
                        <c:v>698434.49</c:v>
                      </c:pt>
                      <c:pt idx="32">
                        <c:v>88778.9</c:v>
                      </c:pt>
                      <c:pt idx="33">
                        <c:v>97075.65</c:v>
                      </c:pt>
                      <c:pt idx="34">
                        <c:v>98769.3</c:v>
                      </c:pt>
                      <c:pt idx="35">
                        <c:v>57136.4</c:v>
                      </c:pt>
                      <c:pt idx="36">
                        <c:v>67663.7</c:v>
                      </c:pt>
                      <c:pt idx="37">
                        <c:v>47642.45</c:v>
                      </c:pt>
                      <c:pt idx="38">
                        <c:v>30040.799999999999</c:v>
                      </c:pt>
                      <c:pt idx="39">
                        <c:v>147068.82999999999</c:v>
                      </c:pt>
                      <c:pt idx="40">
                        <c:v>27108.2</c:v>
                      </c:pt>
                      <c:pt idx="41">
                        <c:v>36142.199999999997</c:v>
                      </c:pt>
                      <c:pt idx="42">
                        <c:v>65382.47</c:v>
                      </c:pt>
                      <c:pt idx="43">
                        <c:v>20898.73</c:v>
                      </c:pt>
                      <c:pt idx="44">
                        <c:v>0</c:v>
                      </c:pt>
                      <c:pt idx="45">
                        <c:v>-9178.25</c:v>
                      </c:pt>
                      <c:pt idx="46">
                        <c:v>0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0</c:v>
                      </c:pt>
                      <c:pt idx="51">
                        <c:v>0</c:v>
                      </c:pt>
                      <c:pt idx="52">
                        <c:v>0</c:v>
                      </c:pt>
                      <c:pt idx="53">
                        <c:v>0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0</c:v>
                      </c:pt>
                      <c:pt idx="59">
                        <c:v>0</c:v>
                      </c:pt>
                      <c:pt idx="60">
                        <c:v>0</c:v>
                      </c:pt>
                      <c:pt idx="61">
                        <c:v>0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0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0</c:v>
                      </c:pt>
                      <c:pt idx="70">
                        <c:v>0</c:v>
                      </c:pt>
                      <c:pt idx="71">
                        <c:v>0</c:v>
                      </c:pt>
                      <c:pt idx="72">
                        <c:v>0</c:v>
                      </c:pt>
                      <c:pt idx="73">
                        <c:v>0</c:v>
                      </c:pt>
                      <c:pt idx="74">
                        <c:v>0</c:v>
                      </c:pt>
                      <c:pt idx="75">
                        <c:v>0</c:v>
                      </c:pt>
                      <c:pt idx="76">
                        <c:v>0</c:v>
                      </c:pt>
                      <c:pt idx="77">
                        <c:v>0</c:v>
                      </c:pt>
                      <c:pt idx="78">
                        <c:v>0</c:v>
                      </c:pt>
                      <c:pt idx="79">
                        <c:v>0</c:v>
                      </c:pt>
                      <c:pt idx="80">
                        <c:v>0</c:v>
                      </c:pt>
                      <c:pt idx="81">
                        <c:v>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80DA-4A27-8D31-A03D71A14366}"/>
                  </c:ext>
                </c:extLst>
              </c15:ser>
            </c15:filteredLineSeries>
            <c15:filteredLineSeries>
              <c15:ser>
                <c:idx val="15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Data'!$T$1</c15:sqref>
                        </c15:formulaRef>
                      </c:ext>
                    </c:extLst>
                    <c:strCache>
                      <c:ptCount val="1"/>
                      <c:pt idx="0">
                        <c:v>FED_FINALIZED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Data'!$A$2:$A$83</c15:sqref>
                        </c15:formulaRef>
                      </c:ext>
                    </c:extLst>
                    <c:numCache>
                      <c:formatCode>m/d/yyyy</c:formatCode>
                      <c:ptCount val="82"/>
                      <c:pt idx="0">
                        <c:v>45123</c:v>
                      </c:pt>
                      <c:pt idx="1">
                        <c:v>45125</c:v>
                      </c:pt>
                      <c:pt idx="2">
                        <c:v>45126</c:v>
                      </c:pt>
                      <c:pt idx="3">
                        <c:v>45127</c:v>
                      </c:pt>
                      <c:pt idx="4">
                        <c:v>45128</c:v>
                      </c:pt>
                      <c:pt idx="5">
                        <c:v>45131</c:v>
                      </c:pt>
                      <c:pt idx="6">
                        <c:v>45132</c:v>
                      </c:pt>
                      <c:pt idx="7">
                        <c:v>45133</c:v>
                      </c:pt>
                      <c:pt idx="8">
                        <c:v>45134</c:v>
                      </c:pt>
                      <c:pt idx="9">
                        <c:v>45135</c:v>
                      </c:pt>
                      <c:pt idx="10">
                        <c:v>45138</c:v>
                      </c:pt>
                      <c:pt idx="11">
                        <c:v>45139</c:v>
                      </c:pt>
                      <c:pt idx="12">
                        <c:v>45140</c:v>
                      </c:pt>
                      <c:pt idx="13">
                        <c:v>45141</c:v>
                      </c:pt>
                      <c:pt idx="14">
                        <c:v>45142</c:v>
                      </c:pt>
                      <c:pt idx="15">
                        <c:v>45145</c:v>
                      </c:pt>
                      <c:pt idx="16">
                        <c:v>45146</c:v>
                      </c:pt>
                      <c:pt idx="17">
                        <c:v>45147</c:v>
                      </c:pt>
                      <c:pt idx="18">
                        <c:v>45148</c:v>
                      </c:pt>
                      <c:pt idx="19">
                        <c:v>45149</c:v>
                      </c:pt>
                      <c:pt idx="20">
                        <c:v>45152</c:v>
                      </c:pt>
                      <c:pt idx="21">
                        <c:v>45153</c:v>
                      </c:pt>
                      <c:pt idx="22">
                        <c:v>45154</c:v>
                      </c:pt>
                      <c:pt idx="23">
                        <c:v>45155</c:v>
                      </c:pt>
                      <c:pt idx="24">
                        <c:v>45156</c:v>
                      </c:pt>
                      <c:pt idx="25">
                        <c:v>45159</c:v>
                      </c:pt>
                      <c:pt idx="26">
                        <c:v>45160</c:v>
                      </c:pt>
                      <c:pt idx="27">
                        <c:v>45161</c:v>
                      </c:pt>
                      <c:pt idx="28">
                        <c:v>45162</c:v>
                      </c:pt>
                      <c:pt idx="29">
                        <c:v>45163</c:v>
                      </c:pt>
                      <c:pt idx="30">
                        <c:v>45166</c:v>
                      </c:pt>
                      <c:pt idx="31">
                        <c:v>45167</c:v>
                      </c:pt>
                      <c:pt idx="32">
                        <c:v>45168</c:v>
                      </c:pt>
                      <c:pt idx="33">
                        <c:v>45169</c:v>
                      </c:pt>
                      <c:pt idx="34">
                        <c:v>45170</c:v>
                      </c:pt>
                      <c:pt idx="35">
                        <c:v>45174</c:v>
                      </c:pt>
                      <c:pt idx="36">
                        <c:v>45175</c:v>
                      </c:pt>
                      <c:pt idx="37">
                        <c:v>45176</c:v>
                      </c:pt>
                      <c:pt idx="38">
                        <c:v>45177</c:v>
                      </c:pt>
                      <c:pt idx="39">
                        <c:v>45180</c:v>
                      </c:pt>
                      <c:pt idx="40">
                        <c:v>45181</c:v>
                      </c:pt>
                      <c:pt idx="41">
                        <c:v>45182</c:v>
                      </c:pt>
                      <c:pt idx="42">
                        <c:v>45183</c:v>
                      </c:pt>
                      <c:pt idx="43">
                        <c:v>45184</c:v>
                      </c:pt>
                      <c:pt idx="44">
                        <c:v>45187</c:v>
                      </c:pt>
                      <c:pt idx="45">
                        <c:v>45188</c:v>
                      </c:pt>
                      <c:pt idx="46">
                        <c:v>45189</c:v>
                      </c:pt>
                      <c:pt idx="47">
                        <c:v>45190</c:v>
                      </c:pt>
                      <c:pt idx="48">
                        <c:v>45191</c:v>
                      </c:pt>
                      <c:pt idx="49">
                        <c:v>45194</c:v>
                      </c:pt>
                      <c:pt idx="50">
                        <c:v>45195</c:v>
                      </c:pt>
                      <c:pt idx="51">
                        <c:v>45196</c:v>
                      </c:pt>
                      <c:pt idx="52">
                        <c:v>45197</c:v>
                      </c:pt>
                      <c:pt idx="53">
                        <c:v>45198</c:v>
                      </c:pt>
                      <c:pt idx="54">
                        <c:v>45201</c:v>
                      </c:pt>
                      <c:pt idx="55">
                        <c:v>45202</c:v>
                      </c:pt>
                      <c:pt idx="56">
                        <c:v>45203</c:v>
                      </c:pt>
                      <c:pt idx="57">
                        <c:v>45204</c:v>
                      </c:pt>
                      <c:pt idx="58">
                        <c:v>45205</c:v>
                      </c:pt>
                      <c:pt idx="59">
                        <c:v>45208</c:v>
                      </c:pt>
                      <c:pt idx="60">
                        <c:v>45209</c:v>
                      </c:pt>
                      <c:pt idx="61">
                        <c:v>45210</c:v>
                      </c:pt>
                      <c:pt idx="62">
                        <c:v>45211</c:v>
                      </c:pt>
                      <c:pt idx="63">
                        <c:v>45212</c:v>
                      </c:pt>
                      <c:pt idx="64">
                        <c:v>45215</c:v>
                      </c:pt>
                      <c:pt idx="65">
                        <c:v>45216</c:v>
                      </c:pt>
                      <c:pt idx="66">
                        <c:v>45217</c:v>
                      </c:pt>
                      <c:pt idx="67">
                        <c:v>45218</c:v>
                      </c:pt>
                      <c:pt idx="68">
                        <c:v>45219</c:v>
                      </c:pt>
                      <c:pt idx="69">
                        <c:v>45222</c:v>
                      </c:pt>
                      <c:pt idx="70">
                        <c:v>45223</c:v>
                      </c:pt>
                      <c:pt idx="71">
                        <c:v>45224</c:v>
                      </c:pt>
                      <c:pt idx="72">
                        <c:v>45225</c:v>
                      </c:pt>
                      <c:pt idx="73">
                        <c:v>45226</c:v>
                      </c:pt>
                      <c:pt idx="74">
                        <c:v>45229</c:v>
                      </c:pt>
                      <c:pt idx="75">
                        <c:v>45230</c:v>
                      </c:pt>
                      <c:pt idx="76">
                        <c:v>45231</c:v>
                      </c:pt>
                      <c:pt idx="77">
                        <c:v>45232</c:v>
                      </c:pt>
                      <c:pt idx="78">
                        <c:v>45233</c:v>
                      </c:pt>
                      <c:pt idx="79">
                        <c:v>45236</c:v>
                      </c:pt>
                      <c:pt idx="80">
                        <c:v>45237</c:v>
                      </c:pt>
                      <c:pt idx="81">
                        <c:v>45238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Data'!$T$2:$T$83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82"/>
                      <c:pt idx="0">
                        <c:v>0</c:v>
                      </c:pt>
                      <c:pt idx="1">
                        <c:v>24301.200000000001</c:v>
                      </c:pt>
                      <c:pt idx="2">
                        <c:v>522422.75</c:v>
                      </c:pt>
                      <c:pt idx="3">
                        <c:v>783300</c:v>
                      </c:pt>
                      <c:pt idx="4">
                        <c:v>939280</c:v>
                      </c:pt>
                      <c:pt idx="5">
                        <c:v>1125037.3999999999</c:v>
                      </c:pt>
                      <c:pt idx="6">
                        <c:v>1536479.76</c:v>
                      </c:pt>
                      <c:pt idx="7">
                        <c:v>1745546.86</c:v>
                      </c:pt>
                      <c:pt idx="8">
                        <c:v>1924401.91</c:v>
                      </c:pt>
                      <c:pt idx="9">
                        <c:v>2173435.5099999998</c:v>
                      </c:pt>
                      <c:pt idx="10">
                        <c:v>2338775.0099999998</c:v>
                      </c:pt>
                      <c:pt idx="11">
                        <c:v>3059001.44</c:v>
                      </c:pt>
                      <c:pt idx="12">
                        <c:v>3348032.34</c:v>
                      </c:pt>
                      <c:pt idx="13">
                        <c:v>3679600.3</c:v>
                      </c:pt>
                      <c:pt idx="14">
                        <c:v>4182787.45</c:v>
                      </c:pt>
                      <c:pt idx="15">
                        <c:v>4835662.2300000004</c:v>
                      </c:pt>
                      <c:pt idx="16">
                        <c:v>5986479.0300000003</c:v>
                      </c:pt>
                      <c:pt idx="17">
                        <c:v>6823993.9000000004</c:v>
                      </c:pt>
                      <c:pt idx="18">
                        <c:v>7514110.3499999996</c:v>
                      </c:pt>
                      <c:pt idx="19">
                        <c:v>8207971.0999999996</c:v>
                      </c:pt>
                      <c:pt idx="20">
                        <c:v>8869861.8000000007</c:v>
                      </c:pt>
                      <c:pt idx="21">
                        <c:v>10025848.029999999</c:v>
                      </c:pt>
                      <c:pt idx="22">
                        <c:v>11730330.15</c:v>
                      </c:pt>
                      <c:pt idx="23">
                        <c:v>12879767.6</c:v>
                      </c:pt>
                      <c:pt idx="24">
                        <c:v>14140227</c:v>
                      </c:pt>
                      <c:pt idx="25">
                        <c:v>15499680.15</c:v>
                      </c:pt>
                      <c:pt idx="26">
                        <c:v>18019842.609999999</c:v>
                      </c:pt>
                      <c:pt idx="27">
                        <c:v>19807557.510000002</c:v>
                      </c:pt>
                      <c:pt idx="28">
                        <c:v>21577202.27</c:v>
                      </c:pt>
                      <c:pt idx="29">
                        <c:v>23419523</c:v>
                      </c:pt>
                      <c:pt idx="30">
                        <c:v>26177887.030000001</c:v>
                      </c:pt>
                      <c:pt idx="31">
                        <c:v>32748136.43</c:v>
                      </c:pt>
                      <c:pt idx="32">
                        <c:v>34198468.159999996</c:v>
                      </c:pt>
                      <c:pt idx="33">
                        <c:v>34859130.079999998</c:v>
                      </c:pt>
                      <c:pt idx="34">
                        <c:v>35303470.490000002</c:v>
                      </c:pt>
                      <c:pt idx="35">
                        <c:v>36109912.799999997</c:v>
                      </c:pt>
                      <c:pt idx="36">
                        <c:v>36415852.530000001</c:v>
                      </c:pt>
                      <c:pt idx="37">
                        <c:v>36823754.829999998</c:v>
                      </c:pt>
                      <c:pt idx="38">
                        <c:v>37081733.93</c:v>
                      </c:pt>
                      <c:pt idx="39">
                        <c:v>37280829.82</c:v>
                      </c:pt>
                      <c:pt idx="40">
                        <c:v>37928615.859999999</c:v>
                      </c:pt>
                      <c:pt idx="41">
                        <c:v>38205491.640000001</c:v>
                      </c:pt>
                      <c:pt idx="42">
                        <c:v>38459012.350000001</c:v>
                      </c:pt>
                      <c:pt idx="43">
                        <c:v>38760820.969999999</c:v>
                      </c:pt>
                      <c:pt idx="44">
                        <c:v>39153413.030000001</c:v>
                      </c:pt>
                      <c:pt idx="45">
                        <c:v>42104806</c:v>
                      </c:pt>
                      <c:pt idx="46">
                        <c:v>41280280</c:v>
                      </c:pt>
                      <c:pt idx="47">
                        <c:v>41277172</c:v>
                      </c:pt>
                      <c:pt idx="48">
                        <c:v>40984384</c:v>
                      </c:pt>
                      <c:pt idx="49">
                        <c:v>41109502</c:v>
                      </c:pt>
                      <c:pt idx="50">
                        <c:v>41313068</c:v>
                      </c:pt>
                      <c:pt idx="51">
                        <c:v>41449965</c:v>
                      </c:pt>
                      <c:pt idx="52">
                        <c:v>41503608</c:v>
                      </c:pt>
                      <c:pt idx="53">
                        <c:v>41494175</c:v>
                      </c:pt>
                      <c:pt idx="54">
                        <c:v>41568435</c:v>
                      </c:pt>
                      <c:pt idx="55">
                        <c:v>41568435</c:v>
                      </c:pt>
                      <c:pt idx="56">
                        <c:v>41568435</c:v>
                      </c:pt>
                      <c:pt idx="57">
                        <c:v>41568435</c:v>
                      </c:pt>
                      <c:pt idx="58">
                        <c:v>41871944</c:v>
                      </c:pt>
                      <c:pt idx="59">
                        <c:v>41535191</c:v>
                      </c:pt>
                      <c:pt idx="60">
                        <c:v>41897033</c:v>
                      </c:pt>
                      <c:pt idx="61">
                        <c:v>42232641</c:v>
                      </c:pt>
                      <c:pt idx="62">
                        <c:v>42363004</c:v>
                      </c:pt>
                      <c:pt idx="63">
                        <c:v>42131849</c:v>
                      </c:pt>
                      <c:pt idx="64">
                        <c:v>42220164</c:v>
                      </c:pt>
                      <c:pt idx="65">
                        <c:v>42255460.079999998</c:v>
                      </c:pt>
                      <c:pt idx="66">
                        <c:v>42334776.840000004</c:v>
                      </c:pt>
                      <c:pt idx="67">
                        <c:v>42361477.759999998</c:v>
                      </c:pt>
                      <c:pt idx="68">
                        <c:v>42411962.259999998</c:v>
                      </c:pt>
                      <c:pt idx="69">
                        <c:v>42420270.810000002</c:v>
                      </c:pt>
                      <c:pt idx="70">
                        <c:v>42431365.310000002</c:v>
                      </c:pt>
                      <c:pt idx="71">
                        <c:v>42438269.009999998</c:v>
                      </c:pt>
                      <c:pt idx="72">
                        <c:v>42443870.310000002</c:v>
                      </c:pt>
                      <c:pt idx="73">
                        <c:v>42434480.359999999</c:v>
                      </c:pt>
                      <c:pt idx="74">
                        <c:v>42449534.659999996</c:v>
                      </c:pt>
                      <c:pt idx="75">
                        <c:v>42513810.159999996</c:v>
                      </c:pt>
                      <c:pt idx="76">
                        <c:v>42519927</c:v>
                      </c:pt>
                      <c:pt idx="77">
                        <c:v>42578798.060000002</c:v>
                      </c:pt>
                      <c:pt idx="78">
                        <c:v>42615600.859999999</c:v>
                      </c:pt>
                      <c:pt idx="79">
                        <c:v>42659341.859999999</c:v>
                      </c:pt>
                      <c:pt idx="80">
                        <c:v>42662488.859999999</c:v>
                      </c:pt>
                      <c:pt idx="81">
                        <c:v>42721658.259999998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80DA-4A27-8D31-A03D71A14366}"/>
                  </c:ext>
                </c:extLst>
              </c15:ser>
            </c15:filteredLineSeries>
            <c15:filteredLineSeries>
              <c15:ser>
                <c:idx val="16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Data'!$U$1</c15:sqref>
                        </c15:formulaRef>
                      </c:ext>
                    </c:extLst>
                    <c:strCache>
                      <c:ptCount val="1"/>
                      <c:pt idx="0">
                        <c:v>TUITION_ASSESSED</c:v>
                      </c:pt>
                    </c:strCache>
                  </c:strRef>
                </c:tx>
                <c:spPr>
                  <a:ln w="28575" cap="rnd">
                    <a:solidFill>
                      <a:srgbClr val="C0000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Data'!$A$2:$A$83</c15:sqref>
                        </c15:formulaRef>
                      </c:ext>
                    </c:extLst>
                    <c:numCache>
                      <c:formatCode>m/d/yyyy</c:formatCode>
                      <c:ptCount val="82"/>
                      <c:pt idx="0">
                        <c:v>45123</c:v>
                      </c:pt>
                      <c:pt idx="1">
                        <c:v>45125</c:v>
                      </c:pt>
                      <c:pt idx="2">
                        <c:v>45126</c:v>
                      </c:pt>
                      <c:pt idx="3">
                        <c:v>45127</c:v>
                      </c:pt>
                      <c:pt idx="4">
                        <c:v>45128</c:v>
                      </c:pt>
                      <c:pt idx="5">
                        <c:v>45131</c:v>
                      </c:pt>
                      <c:pt idx="6">
                        <c:v>45132</c:v>
                      </c:pt>
                      <c:pt idx="7">
                        <c:v>45133</c:v>
                      </c:pt>
                      <c:pt idx="8">
                        <c:v>45134</c:v>
                      </c:pt>
                      <c:pt idx="9">
                        <c:v>45135</c:v>
                      </c:pt>
                      <c:pt idx="10">
                        <c:v>45138</c:v>
                      </c:pt>
                      <c:pt idx="11">
                        <c:v>45139</c:v>
                      </c:pt>
                      <c:pt idx="12">
                        <c:v>45140</c:v>
                      </c:pt>
                      <c:pt idx="13">
                        <c:v>45141</c:v>
                      </c:pt>
                      <c:pt idx="14">
                        <c:v>45142</c:v>
                      </c:pt>
                      <c:pt idx="15">
                        <c:v>45145</c:v>
                      </c:pt>
                      <c:pt idx="16">
                        <c:v>45146</c:v>
                      </c:pt>
                      <c:pt idx="17">
                        <c:v>45147</c:v>
                      </c:pt>
                      <c:pt idx="18">
                        <c:v>45148</c:v>
                      </c:pt>
                      <c:pt idx="19">
                        <c:v>45149</c:v>
                      </c:pt>
                      <c:pt idx="20">
                        <c:v>45152</c:v>
                      </c:pt>
                      <c:pt idx="21">
                        <c:v>45153</c:v>
                      </c:pt>
                      <c:pt idx="22">
                        <c:v>45154</c:v>
                      </c:pt>
                      <c:pt idx="23">
                        <c:v>45155</c:v>
                      </c:pt>
                      <c:pt idx="24">
                        <c:v>45156</c:v>
                      </c:pt>
                      <c:pt idx="25">
                        <c:v>45159</c:v>
                      </c:pt>
                      <c:pt idx="26">
                        <c:v>45160</c:v>
                      </c:pt>
                      <c:pt idx="27">
                        <c:v>45161</c:v>
                      </c:pt>
                      <c:pt idx="28">
                        <c:v>45162</c:v>
                      </c:pt>
                      <c:pt idx="29">
                        <c:v>45163</c:v>
                      </c:pt>
                      <c:pt idx="30">
                        <c:v>45166</c:v>
                      </c:pt>
                      <c:pt idx="31">
                        <c:v>45167</c:v>
                      </c:pt>
                      <c:pt idx="32">
                        <c:v>45168</c:v>
                      </c:pt>
                      <c:pt idx="33">
                        <c:v>45169</c:v>
                      </c:pt>
                      <c:pt idx="34">
                        <c:v>45170</c:v>
                      </c:pt>
                      <c:pt idx="35">
                        <c:v>45174</c:v>
                      </c:pt>
                      <c:pt idx="36">
                        <c:v>45175</c:v>
                      </c:pt>
                      <c:pt idx="37">
                        <c:v>45176</c:v>
                      </c:pt>
                      <c:pt idx="38">
                        <c:v>45177</c:v>
                      </c:pt>
                      <c:pt idx="39">
                        <c:v>45180</c:v>
                      </c:pt>
                      <c:pt idx="40">
                        <c:v>45181</c:v>
                      </c:pt>
                      <c:pt idx="41">
                        <c:v>45182</c:v>
                      </c:pt>
                      <c:pt idx="42">
                        <c:v>45183</c:v>
                      </c:pt>
                      <c:pt idx="43">
                        <c:v>45184</c:v>
                      </c:pt>
                      <c:pt idx="44">
                        <c:v>45187</c:v>
                      </c:pt>
                      <c:pt idx="45">
                        <c:v>45188</c:v>
                      </c:pt>
                      <c:pt idx="46">
                        <c:v>45189</c:v>
                      </c:pt>
                      <c:pt idx="47">
                        <c:v>45190</c:v>
                      </c:pt>
                      <c:pt idx="48">
                        <c:v>45191</c:v>
                      </c:pt>
                      <c:pt idx="49">
                        <c:v>45194</c:v>
                      </c:pt>
                      <c:pt idx="50">
                        <c:v>45195</c:v>
                      </c:pt>
                      <c:pt idx="51">
                        <c:v>45196</c:v>
                      </c:pt>
                      <c:pt idx="52">
                        <c:v>45197</c:v>
                      </c:pt>
                      <c:pt idx="53">
                        <c:v>45198</c:v>
                      </c:pt>
                      <c:pt idx="54">
                        <c:v>45201</c:v>
                      </c:pt>
                      <c:pt idx="55">
                        <c:v>45202</c:v>
                      </c:pt>
                      <c:pt idx="56">
                        <c:v>45203</c:v>
                      </c:pt>
                      <c:pt idx="57">
                        <c:v>45204</c:v>
                      </c:pt>
                      <c:pt idx="58">
                        <c:v>45205</c:v>
                      </c:pt>
                      <c:pt idx="59">
                        <c:v>45208</c:v>
                      </c:pt>
                      <c:pt idx="60">
                        <c:v>45209</c:v>
                      </c:pt>
                      <c:pt idx="61">
                        <c:v>45210</c:v>
                      </c:pt>
                      <c:pt idx="62">
                        <c:v>45211</c:v>
                      </c:pt>
                      <c:pt idx="63">
                        <c:v>45212</c:v>
                      </c:pt>
                      <c:pt idx="64">
                        <c:v>45215</c:v>
                      </c:pt>
                      <c:pt idx="65">
                        <c:v>45216</c:v>
                      </c:pt>
                      <c:pt idx="66">
                        <c:v>45217</c:v>
                      </c:pt>
                      <c:pt idx="67">
                        <c:v>45218</c:v>
                      </c:pt>
                      <c:pt idx="68">
                        <c:v>45219</c:v>
                      </c:pt>
                      <c:pt idx="69">
                        <c:v>45222</c:v>
                      </c:pt>
                      <c:pt idx="70">
                        <c:v>45223</c:v>
                      </c:pt>
                      <c:pt idx="71">
                        <c:v>45224</c:v>
                      </c:pt>
                      <c:pt idx="72">
                        <c:v>45225</c:v>
                      </c:pt>
                      <c:pt idx="73">
                        <c:v>45226</c:v>
                      </c:pt>
                      <c:pt idx="74">
                        <c:v>45229</c:v>
                      </c:pt>
                      <c:pt idx="75">
                        <c:v>45230</c:v>
                      </c:pt>
                      <c:pt idx="76">
                        <c:v>45231</c:v>
                      </c:pt>
                      <c:pt idx="77">
                        <c:v>45232</c:v>
                      </c:pt>
                      <c:pt idx="78">
                        <c:v>45233</c:v>
                      </c:pt>
                      <c:pt idx="79">
                        <c:v>45236</c:v>
                      </c:pt>
                      <c:pt idx="80">
                        <c:v>45237</c:v>
                      </c:pt>
                      <c:pt idx="81">
                        <c:v>45238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Data'!$U$2:$U$83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82"/>
                      <c:pt idx="0">
                        <c:v>38150967.039999999</c:v>
                      </c:pt>
                      <c:pt idx="1">
                        <c:v>38569984.420000002</c:v>
                      </c:pt>
                      <c:pt idx="2">
                        <c:v>39376950.07</c:v>
                      </c:pt>
                      <c:pt idx="3">
                        <c:v>40257006.030000001</c:v>
                      </c:pt>
                      <c:pt idx="4">
                        <c:v>40356599</c:v>
                      </c:pt>
                      <c:pt idx="5">
                        <c:v>40607716.840000004</c:v>
                      </c:pt>
                      <c:pt idx="6">
                        <c:v>40649098.699999996</c:v>
                      </c:pt>
                      <c:pt idx="7">
                        <c:v>40925713.109999999</c:v>
                      </c:pt>
                      <c:pt idx="8">
                        <c:v>41010987.159999996</c:v>
                      </c:pt>
                      <c:pt idx="9">
                        <c:v>41351124.689999998</c:v>
                      </c:pt>
                      <c:pt idx="10">
                        <c:v>41613714.939999998</c:v>
                      </c:pt>
                      <c:pt idx="11">
                        <c:v>41862326.629999995</c:v>
                      </c:pt>
                      <c:pt idx="12">
                        <c:v>42225543.380000003</c:v>
                      </c:pt>
                      <c:pt idx="13">
                        <c:v>41993727</c:v>
                      </c:pt>
                      <c:pt idx="14">
                        <c:v>42297015.299999997</c:v>
                      </c:pt>
                      <c:pt idx="15">
                        <c:v>42559607.429999992</c:v>
                      </c:pt>
                      <c:pt idx="16">
                        <c:v>42683786.189999998</c:v>
                      </c:pt>
                      <c:pt idx="17">
                        <c:v>42874164.32</c:v>
                      </c:pt>
                      <c:pt idx="18">
                        <c:v>43054330.369999997</c:v>
                      </c:pt>
                      <c:pt idx="19">
                        <c:v>43706030.619999997</c:v>
                      </c:pt>
                      <c:pt idx="20">
                        <c:v>43851050.430000007</c:v>
                      </c:pt>
                      <c:pt idx="21">
                        <c:v>43806313.129999995</c:v>
                      </c:pt>
                      <c:pt idx="22">
                        <c:v>43897689.090000004</c:v>
                      </c:pt>
                      <c:pt idx="23">
                        <c:v>43900121.390000001</c:v>
                      </c:pt>
                      <c:pt idx="24">
                        <c:v>44088859.030000001</c:v>
                      </c:pt>
                      <c:pt idx="25">
                        <c:v>44308148.439999998</c:v>
                      </c:pt>
                      <c:pt idx="26">
                        <c:v>44246617.560000002</c:v>
                      </c:pt>
                      <c:pt idx="27">
                        <c:v>44356763.430000007</c:v>
                      </c:pt>
                      <c:pt idx="28">
                        <c:v>44539670.489999995</c:v>
                      </c:pt>
                      <c:pt idx="29">
                        <c:v>44642781.329999998</c:v>
                      </c:pt>
                      <c:pt idx="30">
                        <c:v>44831838.060000002</c:v>
                      </c:pt>
                      <c:pt idx="31">
                        <c:v>44871636.920000002</c:v>
                      </c:pt>
                      <c:pt idx="32">
                        <c:v>44786501.549999997</c:v>
                      </c:pt>
                      <c:pt idx="33">
                        <c:v>44797659.280000001</c:v>
                      </c:pt>
                      <c:pt idx="34">
                        <c:v>44837311.079999998</c:v>
                      </c:pt>
                      <c:pt idx="35">
                        <c:v>44723376.809999995</c:v>
                      </c:pt>
                      <c:pt idx="36">
                        <c:v>44577883.470000006</c:v>
                      </c:pt>
                      <c:pt idx="37">
                        <c:v>44667644.689999998</c:v>
                      </c:pt>
                      <c:pt idx="38">
                        <c:v>44640061.729999997</c:v>
                      </c:pt>
                      <c:pt idx="39">
                        <c:v>44533647.939999998</c:v>
                      </c:pt>
                      <c:pt idx="40">
                        <c:v>44444680.010000005</c:v>
                      </c:pt>
                      <c:pt idx="41">
                        <c:v>44248888.660000004</c:v>
                      </c:pt>
                      <c:pt idx="42">
                        <c:v>44270234.789999999</c:v>
                      </c:pt>
                      <c:pt idx="43">
                        <c:v>44225330.389999993</c:v>
                      </c:pt>
                      <c:pt idx="44">
                        <c:v>43545542.32</c:v>
                      </c:pt>
                      <c:pt idx="45">
                        <c:v>44070466.119999997</c:v>
                      </c:pt>
                      <c:pt idx="46">
                        <c:v>43578915.670000002</c:v>
                      </c:pt>
                      <c:pt idx="47">
                        <c:v>43578676</c:v>
                      </c:pt>
                      <c:pt idx="48">
                        <c:v>43612770.340000004</c:v>
                      </c:pt>
                      <c:pt idx="49">
                        <c:v>43653994.780000001</c:v>
                      </c:pt>
                      <c:pt idx="50">
                        <c:v>43706026.539999999</c:v>
                      </c:pt>
                      <c:pt idx="51">
                        <c:v>43704699.640000001</c:v>
                      </c:pt>
                      <c:pt idx="52">
                        <c:v>43675850.189999998</c:v>
                      </c:pt>
                      <c:pt idx="53">
                        <c:v>43694708.390000001</c:v>
                      </c:pt>
                      <c:pt idx="54">
                        <c:v>43694708.390000001</c:v>
                      </c:pt>
                      <c:pt idx="55">
                        <c:v>43694708.390000001</c:v>
                      </c:pt>
                      <c:pt idx="56">
                        <c:v>43694708.390000001</c:v>
                      </c:pt>
                      <c:pt idx="57">
                        <c:v>43694708.390000001</c:v>
                      </c:pt>
                      <c:pt idx="58">
                        <c:v>43935270.789999999</c:v>
                      </c:pt>
                      <c:pt idx="59">
                        <c:v>43598517.789999999</c:v>
                      </c:pt>
                      <c:pt idx="60">
                        <c:v>43557521.079999998</c:v>
                      </c:pt>
                      <c:pt idx="61">
                        <c:v>43868373.68</c:v>
                      </c:pt>
                      <c:pt idx="62">
                        <c:v>43868373.729999997</c:v>
                      </c:pt>
                      <c:pt idx="63">
                        <c:v>43617205.130000003</c:v>
                      </c:pt>
                      <c:pt idx="64">
                        <c:v>43617205.280000001</c:v>
                      </c:pt>
                      <c:pt idx="65">
                        <c:v>43601329.460000001</c:v>
                      </c:pt>
                      <c:pt idx="66">
                        <c:v>43601506.220000006</c:v>
                      </c:pt>
                      <c:pt idx="67">
                        <c:v>43605455.039999999</c:v>
                      </c:pt>
                      <c:pt idx="68">
                        <c:v>43606349.539999999</c:v>
                      </c:pt>
                      <c:pt idx="69">
                        <c:v>43571104.539999999</c:v>
                      </c:pt>
                      <c:pt idx="70">
                        <c:v>43561314.240000002</c:v>
                      </c:pt>
                      <c:pt idx="71">
                        <c:v>43552449.739999995</c:v>
                      </c:pt>
                      <c:pt idx="72">
                        <c:v>43544584.039999999</c:v>
                      </c:pt>
                      <c:pt idx="73">
                        <c:v>43520817.490000002</c:v>
                      </c:pt>
                      <c:pt idx="74">
                        <c:v>43513654.089999996</c:v>
                      </c:pt>
                      <c:pt idx="75">
                        <c:v>43511578.839999996</c:v>
                      </c:pt>
                      <c:pt idx="76">
                        <c:v>43512415.159999996</c:v>
                      </c:pt>
                      <c:pt idx="77">
                        <c:v>43511587.719999999</c:v>
                      </c:pt>
                      <c:pt idx="78">
                        <c:v>43410888.060000002</c:v>
                      </c:pt>
                      <c:pt idx="79">
                        <c:v>43408515.100000001</c:v>
                      </c:pt>
                      <c:pt idx="80">
                        <c:v>43384515.100000001</c:v>
                      </c:pt>
                      <c:pt idx="81">
                        <c:v>43379015.579999998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80DA-4A27-8D31-A03D71A14366}"/>
                  </c:ext>
                </c:extLst>
              </c15:ser>
            </c15:filteredLineSeries>
            <c15:filteredLineSeries>
              <c15:ser>
                <c:idx val="17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Data'!$V$1</c15:sqref>
                        </c15:formulaRef>
                      </c:ext>
                    </c:extLst>
                    <c:strCache>
                      <c:ptCount val="1"/>
                      <c:pt idx="0">
                        <c:v>CHANGE_IN_ASSESSED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Data'!$A$2:$A$83</c15:sqref>
                        </c15:formulaRef>
                      </c:ext>
                    </c:extLst>
                    <c:numCache>
                      <c:formatCode>m/d/yyyy</c:formatCode>
                      <c:ptCount val="82"/>
                      <c:pt idx="0">
                        <c:v>45123</c:v>
                      </c:pt>
                      <c:pt idx="1">
                        <c:v>45125</c:v>
                      </c:pt>
                      <c:pt idx="2">
                        <c:v>45126</c:v>
                      </c:pt>
                      <c:pt idx="3">
                        <c:v>45127</c:v>
                      </c:pt>
                      <c:pt idx="4">
                        <c:v>45128</c:v>
                      </c:pt>
                      <c:pt idx="5">
                        <c:v>45131</c:v>
                      </c:pt>
                      <c:pt idx="6">
                        <c:v>45132</c:v>
                      </c:pt>
                      <c:pt idx="7">
                        <c:v>45133</c:v>
                      </c:pt>
                      <c:pt idx="8">
                        <c:v>45134</c:v>
                      </c:pt>
                      <c:pt idx="9">
                        <c:v>45135</c:v>
                      </c:pt>
                      <c:pt idx="10">
                        <c:v>45138</c:v>
                      </c:pt>
                      <c:pt idx="11">
                        <c:v>45139</c:v>
                      </c:pt>
                      <c:pt idx="12">
                        <c:v>45140</c:v>
                      </c:pt>
                      <c:pt idx="13">
                        <c:v>45141</c:v>
                      </c:pt>
                      <c:pt idx="14">
                        <c:v>45142</c:v>
                      </c:pt>
                      <c:pt idx="15">
                        <c:v>45145</c:v>
                      </c:pt>
                      <c:pt idx="16">
                        <c:v>45146</c:v>
                      </c:pt>
                      <c:pt idx="17">
                        <c:v>45147</c:v>
                      </c:pt>
                      <c:pt idx="18">
                        <c:v>45148</c:v>
                      </c:pt>
                      <c:pt idx="19">
                        <c:v>45149</c:v>
                      </c:pt>
                      <c:pt idx="20">
                        <c:v>45152</c:v>
                      </c:pt>
                      <c:pt idx="21">
                        <c:v>45153</c:v>
                      </c:pt>
                      <c:pt idx="22">
                        <c:v>45154</c:v>
                      </c:pt>
                      <c:pt idx="23">
                        <c:v>45155</c:v>
                      </c:pt>
                      <c:pt idx="24">
                        <c:v>45156</c:v>
                      </c:pt>
                      <c:pt idx="25">
                        <c:v>45159</c:v>
                      </c:pt>
                      <c:pt idx="26">
                        <c:v>45160</c:v>
                      </c:pt>
                      <c:pt idx="27">
                        <c:v>45161</c:v>
                      </c:pt>
                      <c:pt idx="28">
                        <c:v>45162</c:v>
                      </c:pt>
                      <c:pt idx="29">
                        <c:v>45163</c:v>
                      </c:pt>
                      <c:pt idx="30">
                        <c:v>45166</c:v>
                      </c:pt>
                      <c:pt idx="31">
                        <c:v>45167</c:v>
                      </c:pt>
                      <c:pt idx="32">
                        <c:v>45168</c:v>
                      </c:pt>
                      <c:pt idx="33">
                        <c:v>45169</c:v>
                      </c:pt>
                      <c:pt idx="34">
                        <c:v>45170</c:v>
                      </c:pt>
                      <c:pt idx="35">
                        <c:v>45174</c:v>
                      </c:pt>
                      <c:pt idx="36">
                        <c:v>45175</c:v>
                      </c:pt>
                      <c:pt idx="37">
                        <c:v>45176</c:v>
                      </c:pt>
                      <c:pt idx="38">
                        <c:v>45177</c:v>
                      </c:pt>
                      <c:pt idx="39">
                        <c:v>45180</c:v>
                      </c:pt>
                      <c:pt idx="40">
                        <c:v>45181</c:v>
                      </c:pt>
                      <c:pt idx="41">
                        <c:v>45182</c:v>
                      </c:pt>
                      <c:pt idx="42">
                        <c:v>45183</c:v>
                      </c:pt>
                      <c:pt idx="43">
                        <c:v>45184</c:v>
                      </c:pt>
                      <c:pt idx="44">
                        <c:v>45187</c:v>
                      </c:pt>
                      <c:pt idx="45">
                        <c:v>45188</c:v>
                      </c:pt>
                      <c:pt idx="46">
                        <c:v>45189</c:v>
                      </c:pt>
                      <c:pt idx="47">
                        <c:v>45190</c:v>
                      </c:pt>
                      <c:pt idx="48">
                        <c:v>45191</c:v>
                      </c:pt>
                      <c:pt idx="49">
                        <c:v>45194</c:v>
                      </c:pt>
                      <c:pt idx="50">
                        <c:v>45195</c:v>
                      </c:pt>
                      <c:pt idx="51">
                        <c:v>45196</c:v>
                      </c:pt>
                      <c:pt idx="52">
                        <c:v>45197</c:v>
                      </c:pt>
                      <c:pt idx="53">
                        <c:v>45198</c:v>
                      </c:pt>
                      <c:pt idx="54">
                        <c:v>45201</c:v>
                      </c:pt>
                      <c:pt idx="55">
                        <c:v>45202</c:v>
                      </c:pt>
                      <c:pt idx="56">
                        <c:v>45203</c:v>
                      </c:pt>
                      <c:pt idx="57">
                        <c:v>45204</c:v>
                      </c:pt>
                      <c:pt idx="58">
                        <c:v>45205</c:v>
                      </c:pt>
                      <c:pt idx="59">
                        <c:v>45208</c:v>
                      </c:pt>
                      <c:pt idx="60">
                        <c:v>45209</c:v>
                      </c:pt>
                      <c:pt idx="61">
                        <c:v>45210</c:v>
                      </c:pt>
                      <c:pt idx="62">
                        <c:v>45211</c:v>
                      </c:pt>
                      <c:pt idx="63">
                        <c:v>45212</c:v>
                      </c:pt>
                      <c:pt idx="64">
                        <c:v>45215</c:v>
                      </c:pt>
                      <c:pt idx="65">
                        <c:v>45216</c:v>
                      </c:pt>
                      <c:pt idx="66">
                        <c:v>45217</c:v>
                      </c:pt>
                      <c:pt idx="67">
                        <c:v>45218</c:v>
                      </c:pt>
                      <c:pt idx="68">
                        <c:v>45219</c:v>
                      </c:pt>
                      <c:pt idx="69">
                        <c:v>45222</c:v>
                      </c:pt>
                      <c:pt idx="70">
                        <c:v>45223</c:v>
                      </c:pt>
                      <c:pt idx="71">
                        <c:v>45224</c:v>
                      </c:pt>
                      <c:pt idx="72">
                        <c:v>45225</c:v>
                      </c:pt>
                      <c:pt idx="73">
                        <c:v>45226</c:v>
                      </c:pt>
                      <c:pt idx="74">
                        <c:v>45229</c:v>
                      </c:pt>
                      <c:pt idx="75">
                        <c:v>45230</c:v>
                      </c:pt>
                      <c:pt idx="76">
                        <c:v>45231</c:v>
                      </c:pt>
                      <c:pt idx="77">
                        <c:v>45232</c:v>
                      </c:pt>
                      <c:pt idx="78">
                        <c:v>45233</c:v>
                      </c:pt>
                      <c:pt idx="79">
                        <c:v>45236</c:v>
                      </c:pt>
                      <c:pt idx="80">
                        <c:v>45237</c:v>
                      </c:pt>
                      <c:pt idx="81">
                        <c:v>45238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Data'!$V$2:$V$83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82"/>
                      <c:pt idx="0">
                        <c:v>38150967.039999999</c:v>
                      </c:pt>
                      <c:pt idx="1">
                        <c:v>419017.38000000268</c:v>
                      </c:pt>
                      <c:pt idx="2">
                        <c:v>806965.64999999851</c:v>
                      </c:pt>
                      <c:pt idx="3">
                        <c:v>880055.96000000089</c:v>
                      </c:pt>
                      <c:pt idx="4">
                        <c:v>99592.969999998808</c:v>
                      </c:pt>
                      <c:pt idx="5">
                        <c:v>251117.84000000358</c:v>
                      </c:pt>
                      <c:pt idx="6">
                        <c:v>41381.859999991953</c:v>
                      </c:pt>
                      <c:pt idx="7">
                        <c:v>276614.41000000387</c:v>
                      </c:pt>
                      <c:pt idx="8">
                        <c:v>85274.04999999702</c:v>
                      </c:pt>
                      <c:pt idx="9">
                        <c:v>340137.53000000119</c:v>
                      </c:pt>
                      <c:pt idx="10">
                        <c:v>262590.25</c:v>
                      </c:pt>
                      <c:pt idx="11">
                        <c:v>248611.68999999762</c:v>
                      </c:pt>
                      <c:pt idx="12">
                        <c:v>363216.75000000745</c:v>
                      </c:pt>
                      <c:pt idx="13">
                        <c:v>-231816.38000000268</c:v>
                      </c:pt>
                      <c:pt idx="14">
                        <c:v>303288.29999999702</c:v>
                      </c:pt>
                      <c:pt idx="15">
                        <c:v>262592.12999999523</c:v>
                      </c:pt>
                      <c:pt idx="16">
                        <c:v>124178.76000000536</c:v>
                      </c:pt>
                      <c:pt idx="17">
                        <c:v>190378.13000000268</c:v>
                      </c:pt>
                      <c:pt idx="18">
                        <c:v>180166.04999999702</c:v>
                      </c:pt>
                      <c:pt idx="19">
                        <c:v>651700.25</c:v>
                      </c:pt>
                      <c:pt idx="20">
                        <c:v>145019.81000000983</c:v>
                      </c:pt>
                      <c:pt idx="21">
                        <c:v>-44737.300000011921</c:v>
                      </c:pt>
                      <c:pt idx="22">
                        <c:v>91375.960000008345</c:v>
                      </c:pt>
                      <c:pt idx="23">
                        <c:v>2432.2999999970198</c:v>
                      </c:pt>
                      <c:pt idx="24">
                        <c:v>188737.6400000006</c:v>
                      </c:pt>
                      <c:pt idx="25">
                        <c:v>219289.40999999642</c:v>
                      </c:pt>
                      <c:pt idx="26">
                        <c:v>-61530.879999995232</c:v>
                      </c:pt>
                      <c:pt idx="27">
                        <c:v>110145.87000000477</c:v>
                      </c:pt>
                      <c:pt idx="28">
                        <c:v>182907.05999998748</c:v>
                      </c:pt>
                      <c:pt idx="29">
                        <c:v>103110.84000000358</c:v>
                      </c:pt>
                      <c:pt idx="30">
                        <c:v>189056.73000000417</c:v>
                      </c:pt>
                      <c:pt idx="31">
                        <c:v>39798.859999999404</c:v>
                      </c:pt>
                      <c:pt idx="32">
                        <c:v>-85135.370000004768</c:v>
                      </c:pt>
                      <c:pt idx="33">
                        <c:v>11157.730000004172</c:v>
                      </c:pt>
                      <c:pt idx="34">
                        <c:v>39651.79999999702</c:v>
                      </c:pt>
                      <c:pt idx="35">
                        <c:v>-113934.27000000328</c:v>
                      </c:pt>
                      <c:pt idx="36">
                        <c:v>-145493.33999998868</c:v>
                      </c:pt>
                      <c:pt idx="37">
                        <c:v>89761.219999991357</c:v>
                      </c:pt>
                      <c:pt idx="38">
                        <c:v>-27582.960000000894</c:v>
                      </c:pt>
                      <c:pt idx="39">
                        <c:v>-106413.78999999911</c:v>
                      </c:pt>
                      <c:pt idx="40">
                        <c:v>-88967.929999992251</c:v>
                      </c:pt>
                      <c:pt idx="41">
                        <c:v>-195791.35000000149</c:v>
                      </c:pt>
                      <c:pt idx="42">
                        <c:v>21346.129999995232</c:v>
                      </c:pt>
                      <c:pt idx="43">
                        <c:v>-44904.40000000596</c:v>
                      </c:pt>
                      <c:pt idx="44">
                        <c:v>-679788.06999999285</c:v>
                      </c:pt>
                      <c:pt idx="45">
                        <c:v>524923.79999999702</c:v>
                      </c:pt>
                      <c:pt idx="46">
                        <c:v>-491550.44999999553</c:v>
                      </c:pt>
                      <c:pt idx="47">
                        <c:v>-239.67000000178814</c:v>
                      </c:pt>
                      <c:pt idx="48">
                        <c:v>34094.340000003576</c:v>
                      </c:pt>
                      <c:pt idx="49">
                        <c:v>41224.439999997616</c:v>
                      </c:pt>
                      <c:pt idx="50">
                        <c:v>52031.759999997914</c:v>
                      </c:pt>
                      <c:pt idx="51">
                        <c:v>-1326.8999999985099</c:v>
                      </c:pt>
                      <c:pt idx="52">
                        <c:v>-28849.45000000298</c:v>
                      </c:pt>
                      <c:pt idx="53">
                        <c:v>18858.20000000298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240562.39999999851</c:v>
                      </c:pt>
                      <c:pt idx="59">
                        <c:v>-336753</c:v>
                      </c:pt>
                      <c:pt idx="60">
                        <c:v>-40996.710000000894</c:v>
                      </c:pt>
                      <c:pt idx="61">
                        <c:v>310852.60000000149</c:v>
                      </c:pt>
                      <c:pt idx="62">
                        <c:v>4.9999997019767761E-2</c:v>
                      </c:pt>
                      <c:pt idx="63">
                        <c:v>-251168.59999999404</c:v>
                      </c:pt>
                      <c:pt idx="64">
                        <c:v>0.14999999850988388</c:v>
                      </c:pt>
                      <c:pt idx="65">
                        <c:v>-15875.820000000298</c:v>
                      </c:pt>
                      <c:pt idx="66">
                        <c:v>176.76000000536442</c:v>
                      </c:pt>
                      <c:pt idx="67">
                        <c:v>3948.8199999928474</c:v>
                      </c:pt>
                      <c:pt idx="68">
                        <c:v>894.5</c:v>
                      </c:pt>
                      <c:pt idx="69">
                        <c:v>-35245</c:v>
                      </c:pt>
                      <c:pt idx="70">
                        <c:v>-9790.2999999970198</c:v>
                      </c:pt>
                      <c:pt idx="71">
                        <c:v>-8864.5000000074506</c:v>
                      </c:pt>
                      <c:pt idx="72">
                        <c:v>-7865.6999999955297</c:v>
                      </c:pt>
                      <c:pt idx="73">
                        <c:v>-23766.54999999702</c:v>
                      </c:pt>
                      <c:pt idx="74">
                        <c:v>-7163.4000000059605</c:v>
                      </c:pt>
                      <c:pt idx="75">
                        <c:v>-2075.25</c:v>
                      </c:pt>
                      <c:pt idx="76">
                        <c:v>836.32000000029802</c:v>
                      </c:pt>
                      <c:pt idx="77">
                        <c:v>-827.43999999761581</c:v>
                      </c:pt>
                      <c:pt idx="78">
                        <c:v>-100699.65999999642</c:v>
                      </c:pt>
                      <c:pt idx="79">
                        <c:v>-2372.9600000008941</c:v>
                      </c:pt>
                      <c:pt idx="80">
                        <c:v>-24000</c:v>
                      </c:pt>
                      <c:pt idx="81">
                        <c:v>-5499.5200000032783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80DA-4A27-8D31-A03D71A14366}"/>
                  </c:ext>
                </c:extLst>
              </c15:ser>
            </c15:filteredLineSeries>
            <c15:filteredLineSeries>
              <c15:ser>
                <c:idx val="18"/>
                <c:order val="1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Data'!$W$1</c15:sqref>
                        </c15:formulaRef>
                      </c:ext>
                    </c:extLst>
                    <c:strCache>
                      <c:ptCount val="1"/>
                      <c:pt idx="0">
                        <c:v>CHANGE_IN_FINALIZED_$</c:v>
                      </c:pt>
                    </c:strCache>
                  </c:strRef>
                </c:tx>
                <c:spPr>
                  <a:ln w="28575" cap="rnd">
                    <a:solidFill>
                      <a:srgbClr val="0070C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Data'!$A$2:$A$83</c15:sqref>
                        </c15:formulaRef>
                      </c:ext>
                    </c:extLst>
                    <c:numCache>
                      <c:formatCode>m/d/yyyy</c:formatCode>
                      <c:ptCount val="82"/>
                      <c:pt idx="0">
                        <c:v>45123</c:v>
                      </c:pt>
                      <c:pt idx="1">
                        <c:v>45125</c:v>
                      </c:pt>
                      <c:pt idx="2">
                        <c:v>45126</c:v>
                      </c:pt>
                      <c:pt idx="3">
                        <c:v>45127</c:v>
                      </c:pt>
                      <c:pt idx="4">
                        <c:v>45128</c:v>
                      </c:pt>
                      <c:pt idx="5">
                        <c:v>45131</c:v>
                      </c:pt>
                      <c:pt idx="6">
                        <c:v>45132</c:v>
                      </c:pt>
                      <c:pt idx="7">
                        <c:v>45133</c:v>
                      </c:pt>
                      <c:pt idx="8">
                        <c:v>45134</c:v>
                      </c:pt>
                      <c:pt idx="9">
                        <c:v>45135</c:v>
                      </c:pt>
                      <c:pt idx="10">
                        <c:v>45138</c:v>
                      </c:pt>
                      <c:pt idx="11">
                        <c:v>45139</c:v>
                      </c:pt>
                      <c:pt idx="12">
                        <c:v>45140</c:v>
                      </c:pt>
                      <c:pt idx="13">
                        <c:v>45141</c:v>
                      </c:pt>
                      <c:pt idx="14">
                        <c:v>45142</c:v>
                      </c:pt>
                      <c:pt idx="15">
                        <c:v>45145</c:v>
                      </c:pt>
                      <c:pt idx="16">
                        <c:v>45146</c:v>
                      </c:pt>
                      <c:pt idx="17">
                        <c:v>45147</c:v>
                      </c:pt>
                      <c:pt idx="18">
                        <c:v>45148</c:v>
                      </c:pt>
                      <c:pt idx="19">
                        <c:v>45149</c:v>
                      </c:pt>
                      <c:pt idx="20">
                        <c:v>45152</c:v>
                      </c:pt>
                      <c:pt idx="21">
                        <c:v>45153</c:v>
                      </c:pt>
                      <c:pt idx="22">
                        <c:v>45154</c:v>
                      </c:pt>
                      <c:pt idx="23">
                        <c:v>45155</c:v>
                      </c:pt>
                      <c:pt idx="24">
                        <c:v>45156</c:v>
                      </c:pt>
                      <c:pt idx="25">
                        <c:v>45159</c:v>
                      </c:pt>
                      <c:pt idx="26">
                        <c:v>45160</c:v>
                      </c:pt>
                      <c:pt idx="27">
                        <c:v>45161</c:v>
                      </c:pt>
                      <c:pt idx="28">
                        <c:v>45162</c:v>
                      </c:pt>
                      <c:pt idx="29">
                        <c:v>45163</c:v>
                      </c:pt>
                      <c:pt idx="30">
                        <c:v>45166</c:v>
                      </c:pt>
                      <c:pt idx="31">
                        <c:v>45167</c:v>
                      </c:pt>
                      <c:pt idx="32">
                        <c:v>45168</c:v>
                      </c:pt>
                      <c:pt idx="33">
                        <c:v>45169</c:v>
                      </c:pt>
                      <c:pt idx="34">
                        <c:v>45170</c:v>
                      </c:pt>
                      <c:pt idx="35">
                        <c:v>45174</c:v>
                      </c:pt>
                      <c:pt idx="36">
                        <c:v>45175</c:v>
                      </c:pt>
                      <c:pt idx="37">
                        <c:v>45176</c:v>
                      </c:pt>
                      <c:pt idx="38">
                        <c:v>45177</c:v>
                      </c:pt>
                      <c:pt idx="39">
                        <c:v>45180</c:v>
                      </c:pt>
                      <c:pt idx="40">
                        <c:v>45181</c:v>
                      </c:pt>
                      <c:pt idx="41">
                        <c:v>45182</c:v>
                      </c:pt>
                      <c:pt idx="42">
                        <c:v>45183</c:v>
                      </c:pt>
                      <c:pt idx="43">
                        <c:v>45184</c:v>
                      </c:pt>
                      <c:pt idx="44">
                        <c:v>45187</c:v>
                      </c:pt>
                      <c:pt idx="45">
                        <c:v>45188</c:v>
                      </c:pt>
                      <c:pt idx="46">
                        <c:v>45189</c:v>
                      </c:pt>
                      <c:pt idx="47">
                        <c:v>45190</c:v>
                      </c:pt>
                      <c:pt idx="48">
                        <c:v>45191</c:v>
                      </c:pt>
                      <c:pt idx="49">
                        <c:v>45194</c:v>
                      </c:pt>
                      <c:pt idx="50">
                        <c:v>45195</c:v>
                      </c:pt>
                      <c:pt idx="51">
                        <c:v>45196</c:v>
                      </c:pt>
                      <c:pt idx="52">
                        <c:v>45197</c:v>
                      </c:pt>
                      <c:pt idx="53">
                        <c:v>45198</c:v>
                      </c:pt>
                      <c:pt idx="54">
                        <c:v>45201</c:v>
                      </c:pt>
                      <c:pt idx="55">
                        <c:v>45202</c:v>
                      </c:pt>
                      <c:pt idx="56">
                        <c:v>45203</c:v>
                      </c:pt>
                      <c:pt idx="57">
                        <c:v>45204</c:v>
                      </c:pt>
                      <c:pt idx="58">
                        <c:v>45205</c:v>
                      </c:pt>
                      <c:pt idx="59">
                        <c:v>45208</c:v>
                      </c:pt>
                      <c:pt idx="60">
                        <c:v>45209</c:v>
                      </c:pt>
                      <c:pt idx="61">
                        <c:v>45210</c:v>
                      </c:pt>
                      <c:pt idx="62">
                        <c:v>45211</c:v>
                      </c:pt>
                      <c:pt idx="63">
                        <c:v>45212</c:v>
                      </c:pt>
                      <c:pt idx="64">
                        <c:v>45215</c:v>
                      </c:pt>
                      <c:pt idx="65">
                        <c:v>45216</c:v>
                      </c:pt>
                      <c:pt idx="66">
                        <c:v>45217</c:v>
                      </c:pt>
                      <c:pt idx="67">
                        <c:v>45218</c:v>
                      </c:pt>
                      <c:pt idx="68">
                        <c:v>45219</c:v>
                      </c:pt>
                      <c:pt idx="69">
                        <c:v>45222</c:v>
                      </c:pt>
                      <c:pt idx="70">
                        <c:v>45223</c:v>
                      </c:pt>
                      <c:pt idx="71">
                        <c:v>45224</c:v>
                      </c:pt>
                      <c:pt idx="72">
                        <c:v>45225</c:v>
                      </c:pt>
                      <c:pt idx="73">
                        <c:v>45226</c:v>
                      </c:pt>
                      <c:pt idx="74">
                        <c:v>45229</c:v>
                      </c:pt>
                      <c:pt idx="75">
                        <c:v>45230</c:v>
                      </c:pt>
                      <c:pt idx="76">
                        <c:v>45231</c:v>
                      </c:pt>
                      <c:pt idx="77">
                        <c:v>45232</c:v>
                      </c:pt>
                      <c:pt idx="78">
                        <c:v>45233</c:v>
                      </c:pt>
                      <c:pt idx="79">
                        <c:v>45236</c:v>
                      </c:pt>
                      <c:pt idx="80">
                        <c:v>45237</c:v>
                      </c:pt>
                      <c:pt idx="81">
                        <c:v>45238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Data'!$W$2:$W$83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82"/>
                      <c:pt idx="0">
                        <c:v>0</c:v>
                      </c:pt>
                      <c:pt idx="1">
                        <c:v>24301.200000000001</c:v>
                      </c:pt>
                      <c:pt idx="2">
                        <c:v>498121.55</c:v>
                      </c:pt>
                      <c:pt idx="3">
                        <c:v>260877.25</c:v>
                      </c:pt>
                      <c:pt idx="4">
                        <c:v>155980</c:v>
                      </c:pt>
                      <c:pt idx="5">
                        <c:v>185757.39999999991</c:v>
                      </c:pt>
                      <c:pt idx="6">
                        <c:v>411442.3600000001</c:v>
                      </c:pt>
                      <c:pt idx="7">
                        <c:v>209067.10000000009</c:v>
                      </c:pt>
                      <c:pt idx="8">
                        <c:v>178855.04999999981</c:v>
                      </c:pt>
                      <c:pt idx="9">
                        <c:v>249033.59999999986</c:v>
                      </c:pt>
                      <c:pt idx="10">
                        <c:v>165339.5</c:v>
                      </c:pt>
                      <c:pt idx="11">
                        <c:v>720226.43000000017</c:v>
                      </c:pt>
                      <c:pt idx="12">
                        <c:v>289030.89999999991</c:v>
                      </c:pt>
                      <c:pt idx="13">
                        <c:v>331567.95999999996</c:v>
                      </c:pt>
                      <c:pt idx="14">
                        <c:v>503187.15000000037</c:v>
                      </c:pt>
                      <c:pt idx="15">
                        <c:v>652874.78000000026</c:v>
                      </c:pt>
                      <c:pt idx="16">
                        <c:v>1150816.7999999998</c:v>
                      </c:pt>
                      <c:pt idx="17">
                        <c:v>837514.87000000011</c:v>
                      </c:pt>
                      <c:pt idx="18">
                        <c:v>690116.44999999925</c:v>
                      </c:pt>
                      <c:pt idx="19">
                        <c:v>693860.75</c:v>
                      </c:pt>
                      <c:pt idx="20">
                        <c:v>661890.70000000112</c:v>
                      </c:pt>
                      <c:pt idx="21">
                        <c:v>1155986.2299999986</c:v>
                      </c:pt>
                      <c:pt idx="22">
                        <c:v>1704482.120000001</c:v>
                      </c:pt>
                      <c:pt idx="23">
                        <c:v>1149437.4499999993</c:v>
                      </c:pt>
                      <c:pt idx="24">
                        <c:v>1260459.4000000004</c:v>
                      </c:pt>
                      <c:pt idx="25">
                        <c:v>1359453.1500000004</c:v>
                      </c:pt>
                      <c:pt idx="26">
                        <c:v>2520162.459999999</c:v>
                      </c:pt>
                      <c:pt idx="27">
                        <c:v>1787714.9000000022</c:v>
                      </c:pt>
                      <c:pt idx="28">
                        <c:v>1769644.7599999979</c:v>
                      </c:pt>
                      <c:pt idx="29">
                        <c:v>1842320.7300000004</c:v>
                      </c:pt>
                      <c:pt idx="30">
                        <c:v>2758364.0300000012</c:v>
                      </c:pt>
                      <c:pt idx="31">
                        <c:v>6570249.3999999985</c:v>
                      </c:pt>
                      <c:pt idx="32">
                        <c:v>1450331.7299999967</c:v>
                      </c:pt>
                      <c:pt idx="33">
                        <c:v>660661.92000000179</c:v>
                      </c:pt>
                      <c:pt idx="34">
                        <c:v>444340.41000000387</c:v>
                      </c:pt>
                      <c:pt idx="35">
                        <c:v>806442.30999999493</c:v>
                      </c:pt>
                      <c:pt idx="36">
                        <c:v>305939.73000000417</c:v>
                      </c:pt>
                      <c:pt idx="37">
                        <c:v>407902.29999999702</c:v>
                      </c:pt>
                      <c:pt idx="38">
                        <c:v>257979.10000000149</c:v>
                      </c:pt>
                      <c:pt idx="39">
                        <c:v>199095.8900000006</c:v>
                      </c:pt>
                      <c:pt idx="40">
                        <c:v>647786.03999999911</c:v>
                      </c:pt>
                      <c:pt idx="41">
                        <c:v>276875.78000000119</c:v>
                      </c:pt>
                      <c:pt idx="42">
                        <c:v>253520.71000000089</c:v>
                      </c:pt>
                      <c:pt idx="43">
                        <c:v>301808.61999999732</c:v>
                      </c:pt>
                      <c:pt idx="44">
                        <c:v>392592.06000000238</c:v>
                      </c:pt>
                      <c:pt idx="45">
                        <c:v>2951392.9699999988</c:v>
                      </c:pt>
                      <c:pt idx="46">
                        <c:v>-824526</c:v>
                      </c:pt>
                      <c:pt idx="47">
                        <c:v>-3108</c:v>
                      </c:pt>
                      <c:pt idx="48">
                        <c:v>-292788</c:v>
                      </c:pt>
                      <c:pt idx="49">
                        <c:v>125118</c:v>
                      </c:pt>
                      <c:pt idx="50">
                        <c:v>203566</c:v>
                      </c:pt>
                      <c:pt idx="51">
                        <c:v>136897</c:v>
                      </c:pt>
                      <c:pt idx="52">
                        <c:v>53643</c:v>
                      </c:pt>
                      <c:pt idx="53">
                        <c:v>-9433</c:v>
                      </c:pt>
                      <c:pt idx="54">
                        <c:v>74260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303509</c:v>
                      </c:pt>
                      <c:pt idx="59">
                        <c:v>-336753</c:v>
                      </c:pt>
                      <c:pt idx="60">
                        <c:v>361842</c:v>
                      </c:pt>
                      <c:pt idx="61">
                        <c:v>335608</c:v>
                      </c:pt>
                      <c:pt idx="62">
                        <c:v>130363</c:v>
                      </c:pt>
                      <c:pt idx="63">
                        <c:v>-231155</c:v>
                      </c:pt>
                      <c:pt idx="64">
                        <c:v>88315</c:v>
                      </c:pt>
                      <c:pt idx="65">
                        <c:v>35296.079999998212</c:v>
                      </c:pt>
                      <c:pt idx="66">
                        <c:v>79316.760000005364</c:v>
                      </c:pt>
                      <c:pt idx="67">
                        <c:v>26700.919999994338</c:v>
                      </c:pt>
                      <c:pt idx="68">
                        <c:v>50484.5</c:v>
                      </c:pt>
                      <c:pt idx="69">
                        <c:v>8308.5500000044703</c:v>
                      </c:pt>
                      <c:pt idx="70">
                        <c:v>11094.5</c:v>
                      </c:pt>
                      <c:pt idx="71">
                        <c:v>6903.6999999955297</c:v>
                      </c:pt>
                      <c:pt idx="72">
                        <c:v>5601.3000000044703</c:v>
                      </c:pt>
                      <c:pt idx="73">
                        <c:v>-9389.9500000029802</c:v>
                      </c:pt>
                      <c:pt idx="74">
                        <c:v>15054.29999999702</c:v>
                      </c:pt>
                      <c:pt idx="75">
                        <c:v>64275.5</c:v>
                      </c:pt>
                      <c:pt idx="76">
                        <c:v>6116.8400000035763</c:v>
                      </c:pt>
                      <c:pt idx="77">
                        <c:v>58871.060000002384</c:v>
                      </c:pt>
                      <c:pt idx="78">
                        <c:v>36802.79999999702</c:v>
                      </c:pt>
                      <c:pt idx="79">
                        <c:v>43741</c:v>
                      </c:pt>
                      <c:pt idx="80">
                        <c:v>3147</c:v>
                      </c:pt>
                      <c:pt idx="81">
                        <c:v>59169.39999999851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80DA-4A27-8D31-A03D71A14366}"/>
                  </c:ext>
                </c:extLst>
              </c15:ser>
            </c15:filteredLineSeries>
            <c15:filteredLineSeries>
              <c15:ser>
                <c:idx val="19"/>
                <c:order val="1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Data'!$X$1</c15:sqref>
                        </c15:formulaRef>
                      </c:ext>
                    </c:extLst>
                    <c:strCache>
                      <c:ptCount val="1"/>
                      <c:pt idx="0">
                        <c:v>BUDGET_VARIANCE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Data'!$A$2:$A$83</c15:sqref>
                        </c15:formulaRef>
                      </c:ext>
                    </c:extLst>
                    <c:numCache>
                      <c:formatCode>m/d/yyyy</c:formatCode>
                      <c:ptCount val="82"/>
                      <c:pt idx="0">
                        <c:v>45123</c:v>
                      </c:pt>
                      <c:pt idx="1">
                        <c:v>45125</c:v>
                      </c:pt>
                      <c:pt idx="2">
                        <c:v>45126</c:v>
                      </c:pt>
                      <c:pt idx="3">
                        <c:v>45127</c:v>
                      </c:pt>
                      <c:pt idx="4">
                        <c:v>45128</c:v>
                      </c:pt>
                      <c:pt idx="5">
                        <c:v>45131</c:v>
                      </c:pt>
                      <c:pt idx="6">
                        <c:v>45132</c:v>
                      </c:pt>
                      <c:pt idx="7">
                        <c:v>45133</c:v>
                      </c:pt>
                      <c:pt idx="8">
                        <c:v>45134</c:v>
                      </c:pt>
                      <c:pt idx="9">
                        <c:v>45135</c:v>
                      </c:pt>
                      <c:pt idx="10">
                        <c:v>45138</c:v>
                      </c:pt>
                      <c:pt idx="11">
                        <c:v>45139</c:v>
                      </c:pt>
                      <c:pt idx="12">
                        <c:v>45140</c:v>
                      </c:pt>
                      <c:pt idx="13">
                        <c:v>45141</c:v>
                      </c:pt>
                      <c:pt idx="14">
                        <c:v>45142</c:v>
                      </c:pt>
                      <c:pt idx="15">
                        <c:v>45145</c:v>
                      </c:pt>
                      <c:pt idx="16">
                        <c:v>45146</c:v>
                      </c:pt>
                      <c:pt idx="17">
                        <c:v>45147</c:v>
                      </c:pt>
                      <c:pt idx="18">
                        <c:v>45148</c:v>
                      </c:pt>
                      <c:pt idx="19">
                        <c:v>45149</c:v>
                      </c:pt>
                      <c:pt idx="20">
                        <c:v>45152</c:v>
                      </c:pt>
                      <c:pt idx="21">
                        <c:v>45153</c:v>
                      </c:pt>
                      <c:pt idx="22">
                        <c:v>45154</c:v>
                      </c:pt>
                      <c:pt idx="23">
                        <c:v>45155</c:v>
                      </c:pt>
                      <c:pt idx="24">
                        <c:v>45156</c:v>
                      </c:pt>
                      <c:pt idx="25">
                        <c:v>45159</c:v>
                      </c:pt>
                      <c:pt idx="26">
                        <c:v>45160</c:v>
                      </c:pt>
                      <c:pt idx="27">
                        <c:v>45161</c:v>
                      </c:pt>
                      <c:pt idx="28">
                        <c:v>45162</c:v>
                      </c:pt>
                      <c:pt idx="29">
                        <c:v>45163</c:v>
                      </c:pt>
                      <c:pt idx="30">
                        <c:v>45166</c:v>
                      </c:pt>
                      <c:pt idx="31">
                        <c:v>45167</c:v>
                      </c:pt>
                      <c:pt idx="32">
                        <c:v>45168</c:v>
                      </c:pt>
                      <c:pt idx="33">
                        <c:v>45169</c:v>
                      </c:pt>
                      <c:pt idx="34">
                        <c:v>45170</c:v>
                      </c:pt>
                      <c:pt idx="35">
                        <c:v>45174</c:v>
                      </c:pt>
                      <c:pt idx="36">
                        <c:v>45175</c:v>
                      </c:pt>
                      <c:pt idx="37">
                        <c:v>45176</c:v>
                      </c:pt>
                      <c:pt idx="38">
                        <c:v>45177</c:v>
                      </c:pt>
                      <c:pt idx="39">
                        <c:v>45180</c:v>
                      </c:pt>
                      <c:pt idx="40">
                        <c:v>45181</c:v>
                      </c:pt>
                      <c:pt idx="41">
                        <c:v>45182</c:v>
                      </c:pt>
                      <c:pt idx="42">
                        <c:v>45183</c:v>
                      </c:pt>
                      <c:pt idx="43">
                        <c:v>45184</c:v>
                      </c:pt>
                      <c:pt idx="44">
                        <c:v>45187</c:v>
                      </c:pt>
                      <c:pt idx="45">
                        <c:v>45188</c:v>
                      </c:pt>
                      <c:pt idx="46">
                        <c:v>45189</c:v>
                      </c:pt>
                      <c:pt idx="47">
                        <c:v>45190</c:v>
                      </c:pt>
                      <c:pt idx="48">
                        <c:v>45191</c:v>
                      </c:pt>
                      <c:pt idx="49">
                        <c:v>45194</c:v>
                      </c:pt>
                      <c:pt idx="50">
                        <c:v>45195</c:v>
                      </c:pt>
                      <c:pt idx="51">
                        <c:v>45196</c:v>
                      </c:pt>
                      <c:pt idx="52">
                        <c:v>45197</c:v>
                      </c:pt>
                      <c:pt idx="53">
                        <c:v>45198</c:v>
                      </c:pt>
                      <c:pt idx="54">
                        <c:v>45201</c:v>
                      </c:pt>
                      <c:pt idx="55">
                        <c:v>45202</c:v>
                      </c:pt>
                      <c:pt idx="56">
                        <c:v>45203</c:v>
                      </c:pt>
                      <c:pt idx="57">
                        <c:v>45204</c:v>
                      </c:pt>
                      <c:pt idx="58">
                        <c:v>45205</c:v>
                      </c:pt>
                      <c:pt idx="59">
                        <c:v>45208</c:v>
                      </c:pt>
                      <c:pt idx="60">
                        <c:v>45209</c:v>
                      </c:pt>
                      <c:pt idx="61">
                        <c:v>45210</c:v>
                      </c:pt>
                      <c:pt idx="62">
                        <c:v>45211</c:v>
                      </c:pt>
                      <c:pt idx="63">
                        <c:v>45212</c:v>
                      </c:pt>
                      <c:pt idx="64">
                        <c:v>45215</c:v>
                      </c:pt>
                      <c:pt idx="65">
                        <c:v>45216</c:v>
                      </c:pt>
                      <c:pt idx="66">
                        <c:v>45217</c:v>
                      </c:pt>
                      <c:pt idx="67">
                        <c:v>45218</c:v>
                      </c:pt>
                      <c:pt idx="68">
                        <c:v>45219</c:v>
                      </c:pt>
                      <c:pt idx="69">
                        <c:v>45222</c:v>
                      </c:pt>
                      <c:pt idx="70">
                        <c:v>45223</c:v>
                      </c:pt>
                      <c:pt idx="71">
                        <c:v>45224</c:v>
                      </c:pt>
                      <c:pt idx="72">
                        <c:v>45225</c:v>
                      </c:pt>
                      <c:pt idx="73">
                        <c:v>45226</c:v>
                      </c:pt>
                      <c:pt idx="74">
                        <c:v>45229</c:v>
                      </c:pt>
                      <c:pt idx="75">
                        <c:v>45230</c:v>
                      </c:pt>
                      <c:pt idx="76">
                        <c:v>45231</c:v>
                      </c:pt>
                      <c:pt idx="77">
                        <c:v>45232</c:v>
                      </c:pt>
                      <c:pt idx="78">
                        <c:v>45233</c:v>
                      </c:pt>
                      <c:pt idx="79">
                        <c:v>45236</c:v>
                      </c:pt>
                      <c:pt idx="80">
                        <c:v>45237</c:v>
                      </c:pt>
                      <c:pt idx="81">
                        <c:v>45238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Data'!$X$2:$X$83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82"/>
                      <c:pt idx="0">
                        <c:v>-4624722.9600000009</c:v>
                      </c:pt>
                      <c:pt idx="1">
                        <c:v>-4205705.5799999982</c:v>
                      </c:pt>
                      <c:pt idx="2">
                        <c:v>-3398739.9299999997</c:v>
                      </c:pt>
                      <c:pt idx="3">
                        <c:v>-2518683.9699999988</c:v>
                      </c:pt>
                      <c:pt idx="4">
                        <c:v>-2419091</c:v>
                      </c:pt>
                      <c:pt idx="5">
                        <c:v>-2167973.1599999964</c:v>
                      </c:pt>
                      <c:pt idx="6">
                        <c:v>-2126591.3000000045</c:v>
                      </c:pt>
                      <c:pt idx="7">
                        <c:v>-1849976.8900000006</c:v>
                      </c:pt>
                      <c:pt idx="8">
                        <c:v>-1764702.8400000036</c:v>
                      </c:pt>
                      <c:pt idx="9">
                        <c:v>-1424565.3100000024</c:v>
                      </c:pt>
                      <c:pt idx="10">
                        <c:v>-1161975.0600000024</c:v>
                      </c:pt>
                      <c:pt idx="11">
                        <c:v>-913363.37000000477</c:v>
                      </c:pt>
                      <c:pt idx="12">
                        <c:v>-550146.61999999732</c:v>
                      </c:pt>
                      <c:pt idx="13">
                        <c:v>-781963</c:v>
                      </c:pt>
                      <c:pt idx="14">
                        <c:v>-478674.70000000298</c:v>
                      </c:pt>
                      <c:pt idx="15">
                        <c:v>-216082.57000000775</c:v>
                      </c:pt>
                      <c:pt idx="16">
                        <c:v>-91903.810000002384</c:v>
                      </c:pt>
                      <c:pt idx="17">
                        <c:v>98474.320000000298</c:v>
                      </c:pt>
                      <c:pt idx="18">
                        <c:v>278640.36999999732</c:v>
                      </c:pt>
                      <c:pt idx="19">
                        <c:v>930340.61999999732</c:v>
                      </c:pt>
                      <c:pt idx="20">
                        <c:v>1075360.4300000072</c:v>
                      </c:pt>
                      <c:pt idx="21">
                        <c:v>1030623.1299999952</c:v>
                      </c:pt>
                      <c:pt idx="22">
                        <c:v>1121999.0900000036</c:v>
                      </c:pt>
                      <c:pt idx="23">
                        <c:v>1124431.3900000006</c:v>
                      </c:pt>
                      <c:pt idx="24">
                        <c:v>1313169.0300000012</c:v>
                      </c:pt>
                      <c:pt idx="25">
                        <c:v>1532458.4399999976</c:v>
                      </c:pt>
                      <c:pt idx="26">
                        <c:v>1470927.5600000024</c:v>
                      </c:pt>
                      <c:pt idx="27">
                        <c:v>1581073.4300000072</c:v>
                      </c:pt>
                      <c:pt idx="28">
                        <c:v>1763980.4899999946</c:v>
                      </c:pt>
                      <c:pt idx="29">
                        <c:v>1867091.3299999982</c:v>
                      </c:pt>
                      <c:pt idx="30">
                        <c:v>2056148.0600000024</c:v>
                      </c:pt>
                      <c:pt idx="31">
                        <c:v>2095946.9200000018</c:v>
                      </c:pt>
                      <c:pt idx="32">
                        <c:v>2010811.549999997</c:v>
                      </c:pt>
                      <c:pt idx="33">
                        <c:v>2021969.2800000012</c:v>
                      </c:pt>
                      <c:pt idx="34">
                        <c:v>2061621.0799999982</c:v>
                      </c:pt>
                      <c:pt idx="35">
                        <c:v>1947686.8099999949</c:v>
                      </c:pt>
                      <c:pt idx="36">
                        <c:v>1802193.4700000063</c:v>
                      </c:pt>
                      <c:pt idx="37">
                        <c:v>1891954.6899999976</c:v>
                      </c:pt>
                      <c:pt idx="38">
                        <c:v>1864371.7299999967</c:v>
                      </c:pt>
                      <c:pt idx="39">
                        <c:v>1757957.9399999976</c:v>
                      </c:pt>
                      <c:pt idx="40">
                        <c:v>1668990.0100000054</c:v>
                      </c:pt>
                      <c:pt idx="41">
                        <c:v>1473198.6600000039</c:v>
                      </c:pt>
                      <c:pt idx="42">
                        <c:v>1494544.7899999991</c:v>
                      </c:pt>
                      <c:pt idx="43">
                        <c:v>1449640.3899999931</c:v>
                      </c:pt>
                      <c:pt idx="44">
                        <c:v>769852.3200000003</c:v>
                      </c:pt>
                      <c:pt idx="45">
                        <c:v>1294776.1199999973</c:v>
                      </c:pt>
                      <c:pt idx="46">
                        <c:v>803225.67000000179</c:v>
                      </c:pt>
                      <c:pt idx="47">
                        <c:v>802986</c:v>
                      </c:pt>
                      <c:pt idx="48">
                        <c:v>837080.34000000358</c:v>
                      </c:pt>
                      <c:pt idx="49">
                        <c:v>878304.78000000119</c:v>
                      </c:pt>
                      <c:pt idx="50">
                        <c:v>930336.53999999911</c:v>
                      </c:pt>
                      <c:pt idx="51">
                        <c:v>929009.6400000006</c:v>
                      </c:pt>
                      <c:pt idx="52">
                        <c:v>900160.18999999762</c:v>
                      </c:pt>
                      <c:pt idx="53">
                        <c:v>919018.3900000006</c:v>
                      </c:pt>
                      <c:pt idx="54">
                        <c:v>919018.3900000006</c:v>
                      </c:pt>
                      <c:pt idx="55">
                        <c:v>919018.3900000006</c:v>
                      </c:pt>
                      <c:pt idx="56">
                        <c:v>919018.3900000006</c:v>
                      </c:pt>
                      <c:pt idx="57">
                        <c:v>919018.3900000006</c:v>
                      </c:pt>
                      <c:pt idx="58">
                        <c:v>1159580.7899999991</c:v>
                      </c:pt>
                      <c:pt idx="59">
                        <c:v>822827.78999999911</c:v>
                      </c:pt>
                      <c:pt idx="60">
                        <c:v>781831.07999999821</c:v>
                      </c:pt>
                      <c:pt idx="61">
                        <c:v>1092683.6799999997</c:v>
                      </c:pt>
                      <c:pt idx="62">
                        <c:v>1092683.7299999967</c:v>
                      </c:pt>
                      <c:pt idx="63">
                        <c:v>841515.13000000268</c:v>
                      </c:pt>
                      <c:pt idx="64">
                        <c:v>841515.28000000119</c:v>
                      </c:pt>
                      <c:pt idx="65">
                        <c:v>825639.46000000089</c:v>
                      </c:pt>
                      <c:pt idx="66">
                        <c:v>825816.22000000626</c:v>
                      </c:pt>
                      <c:pt idx="67">
                        <c:v>829765.03999999911</c:v>
                      </c:pt>
                      <c:pt idx="68">
                        <c:v>830659.53999999911</c:v>
                      </c:pt>
                      <c:pt idx="69">
                        <c:v>795414.53999999911</c:v>
                      </c:pt>
                      <c:pt idx="70">
                        <c:v>785624.24000000209</c:v>
                      </c:pt>
                      <c:pt idx="71">
                        <c:v>776759.73999999464</c:v>
                      </c:pt>
                      <c:pt idx="72">
                        <c:v>768894.03999999911</c:v>
                      </c:pt>
                      <c:pt idx="73">
                        <c:v>745127.49000000209</c:v>
                      </c:pt>
                      <c:pt idx="74">
                        <c:v>737964.08999999613</c:v>
                      </c:pt>
                      <c:pt idx="75">
                        <c:v>735888.83999999613</c:v>
                      </c:pt>
                      <c:pt idx="76">
                        <c:v>736725.15999999642</c:v>
                      </c:pt>
                      <c:pt idx="77">
                        <c:v>735897.71999999881</c:v>
                      </c:pt>
                      <c:pt idx="78">
                        <c:v>635198.06000000238</c:v>
                      </c:pt>
                      <c:pt idx="79">
                        <c:v>632825.10000000149</c:v>
                      </c:pt>
                      <c:pt idx="80">
                        <c:v>608825.10000000149</c:v>
                      </c:pt>
                      <c:pt idx="81">
                        <c:v>603325.57999999821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80DA-4A27-8D31-A03D71A14366}"/>
                  </c:ext>
                </c:extLst>
              </c15:ser>
            </c15:filteredLineSeries>
            <c15:filteredLineSeries>
              <c15:ser>
                <c:idx val="20"/>
                <c:order val="1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Data'!$Y$1</c15:sqref>
                        </c15:formulaRef>
                      </c:ext>
                    </c:extLst>
                    <c:strCache>
                      <c:ptCount val="1"/>
                      <c:pt idx="0">
                        <c:v>FINALIZED_AVG_STU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Data'!$A$2:$A$83</c15:sqref>
                        </c15:formulaRef>
                      </c:ext>
                    </c:extLst>
                    <c:numCache>
                      <c:formatCode>m/d/yyyy</c:formatCode>
                      <c:ptCount val="82"/>
                      <c:pt idx="0">
                        <c:v>45123</c:v>
                      </c:pt>
                      <c:pt idx="1">
                        <c:v>45125</c:v>
                      </c:pt>
                      <c:pt idx="2">
                        <c:v>45126</c:v>
                      </c:pt>
                      <c:pt idx="3">
                        <c:v>45127</c:v>
                      </c:pt>
                      <c:pt idx="4">
                        <c:v>45128</c:v>
                      </c:pt>
                      <c:pt idx="5">
                        <c:v>45131</c:v>
                      </c:pt>
                      <c:pt idx="6">
                        <c:v>45132</c:v>
                      </c:pt>
                      <c:pt idx="7">
                        <c:v>45133</c:v>
                      </c:pt>
                      <c:pt idx="8">
                        <c:v>45134</c:v>
                      </c:pt>
                      <c:pt idx="9">
                        <c:v>45135</c:v>
                      </c:pt>
                      <c:pt idx="10">
                        <c:v>45138</c:v>
                      </c:pt>
                      <c:pt idx="11">
                        <c:v>45139</c:v>
                      </c:pt>
                      <c:pt idx="12">
                        <c:v>45140</c:v>
                      </c:pt>
                      <c:pt idx="13">
                        <c:v>45141</c:v>
                      </c:pt>
                      <c:pt idx="14">
                        <c:v>45142</c:v>
                      </c:pt>
                      <c:pt idx="15">
                        <c:v>45145</c:v>
                      </c:pt>
                      <c:pt idx="16">
                        <c:v>45146</c:v>
                      </c:pt>
                      <c:pt idx="17">
                        <c:v>45147</c:v>
                      </c:pt>
                      <c:pt idx="18">
                        <c:v>45148</c:v>
                      </c:pt>
                      <c:pt idx="19">
                        <c:v>45149</c:v>
                      </c:pt>
                      <c:pt idx="20">
                        <c:v>45152</c:v>
                      </c:pt>
                      <c:pt idx="21">
                        <c:v>45153</c:v>
                      </c:pt>
                      <c:pt idx="22">
                        <c:v>45154</c:v>
                      </c:pt>
                      <c:pt idx="23">
                        <c:v>45155</c:v>
                      </c:pt>
                      <c:pt idx="24">
                        <c:v>45156</c:v>
                      </c:pt>
                      <c:pt idx="25">
                        <c:v>45159</c:v>
                      </c:pt>
                      <c:pt idx="26">
                        <c:v>45160</c:v>
                      </c:pt>
                      <c:pt idx="27">
                        <c:v>45161</c:v>
                      </c:pt>
                      <c:pt idx="28">
                        <c:v>45162</c:v>
                      </c:pt>
                      <c:pt idx="29">
                        <c:v>45163</c:v>
                      </c:pt>
                      <c:pt idx="30">
                        <c:v>45166</c:v>
                      </c:pt>
                      <c:pt idx="31">
                        <c:v>45167</c:v>
                      </c:pt>
                      <c:pt idx="32">
                        <c:v>45168</c:v>
                      </c:pt>
                      <c:pt idx="33">
                        <c:v>45169</c:v>
                      </c:pt>
                      <c:pt idx="34">
                        <c:v>45170</c:v>
                      </c:pt>
                      <c:pt idx="35">
                        <c:v>45174</c:v>
                      </c:pt>
                      <c:pt idx="36">
                        <c:v>45175</c:v>
                      </c:pt>
                      <c:pt idx="37">
                        <c:v>45176</c:v>
                      </c:pt>
                      <c:pt idx="38">
                        <c:v>45177</c:v>
                      </c:pt>
                      <c:pt idx="39">
                        <c:v>45180</c:v>
                      </c:pt>
                      <c:pt idx="40">
                        <c:v>45181</c:v>
                      </c:pt>
                      <c:pt idx="41">
                        <c:v>45182</c:v>
                      </c:pt>
                      <c:pt idx="42">
                        <c:v>45183</c:v>
                      </c:pt>
                      <c:pt idx="43">
                        <c:v>45184</c:v>
                      </c:pt>
                      <c:pt idx="44">
                        <c:v>45187</c:v>
                      </c:pt>
                      <c:pt idx="45">
                        <c:v>45188</c:v>
                      </c:pt>
                      <c:pt idx="46">
                        <c:v>45189</c:v>
                      </c:pt>
                      <c:pt idx="47">
                        <c:v>45190</c:v>
                      </c:pt>
                      <c:pt idx="48">
                        <c:v>45191</c:v>
                      </c:pt>
                      <c:pt idx="49">
                        <c:v>45194</c:v>
                      </c:pt>
                      <c:pt idx="50">
                        <c:v>45195</c:v>
                      </c:pt>
                      <c:pt idx="51">
                        <c:v>45196</c:v>
                      </c:pt>
                      <c:pt idx="52">
                        <c:v>45197</c:v>
                      </c:pt>
                      <c:pt idx="53">
                        <c:v>45198</c:v>
                      </c:pt>
                      <c:pt idx="54">
                        <c:v>45201</c:v>
                      </c:pt>
                      <c:pt idx="55">
                        <c:v>45202</c:v>
                      </c:pt>
                      <c:pt idx="56">
                        <c:v>45203</c:v>
                      </c:pt>
                      <c:pt idx="57">
                        <c:v>45204</c:v>
                      </c:pt>
                      <c:pt idx="58">
                        <c:v>45205</c:v>
                      </c:pt>
                      <c:pt idx="59">
                        <c:v>45208</c:v>
                      </c:pt>
                      <c:pt idx="60">
                        <c:v>45209</c:v>
                      </c:pt>
                      <c:pt idx="61">
                        <c:v>45210</c:v>
                      </c:pt>
                      <c:pt idx="62">
                        <c:v>45211</c:v>
                      </c:pt>
                      <c:pt idx="63">
                        <c:v>45212</c:v>
                      </c:pt>
                      <c:pt idx="64">
                        <c:v>45215</c:v>
                      </c:pt>
                      <c:pt idx="65">
                        <c:v>45216</c:v>
                      </c:pt>
                      <c:pt idx="66">
                        <c:v>45217</c:v>
                      </c:pt>
                      <c:pt idx="67">
                        <c:v>45218</c:v>
                      </c:pt>
                      <c:pt idx="68">
                        <c:v>45219</c:v>
                      </c:pt>
                      <c:pt idx="69">
                        <c:v>45222</c:v>
                      </c:pt>
                      <c:pt idx="70">
                        <c:v>45223</c:v>
                      </c:pt>
                      <c:pt idx="71">
                        <c:v>45224</c:v>
                      </c:pt>
                      <c:pt idx="72">
                        <c:v>45225</c:v>
                      </c:pt>
                      <c:pt idx="73">
                        <c:v>45226</c:v>
                      </c:pt>
                      <c:pt idx="74">
                        <c:v>45229</c:v>
                      </c:pt>
                      <c:pt idx="75">
                        <c:v>45230</c:v>
                      </c:pt>
                      <c:pt idx="76">
                        <c:v>45231</c:v>
                      </c:pt>
                      <c:pt idx="77">
                        <c:v>45232</c:v>
                      </c:pt>
                      <c:pt idx="78">
                        <c:v>45233</c:v>
                      </c:pt>
                      <c:pt idx="79">
                        <c:v>45236</c:v>
                      </c:pt>
                      <c:pt idx="80">
                        <c:v>45237</c:v>
                      </c:pt>
                      <c:pt idx="81">
                        <c:v>45238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Data'!$Y$2:$Y$83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82"/>
                      <c:pt idx="0">
                        <c:v>0</c:v>
                      </c:pt>
                      <c:pt idx="1">
                        <c:v>148.17804878048781</c:v>
                      </c:pt>
                      <c:pt idx="2">
                        <c:v>9962.4310000000005</c:v>
                      </c:pt>
                      <c:pt idx="3">
                        <c:v>4347.9541666666664</c:v>
                      </c:pt>
                      <c:pt idx="4">
                        <c:v>2999.6153846153848</c:v>
                      </c:pt>
                      <c:pt idx="5">
                        <c:v>1786.1288461538452</c:v>
                      </c:pt>
                      <c:pt idx="6">
                        <c:v>6744.9567213114769</c:v>
                      </c:pt>
                      <c:pt idx="7">
                        <c:v>4266.6755102040834</c:v>
                      </c:pt>
                      <c:pt idx="8">
                        <c:v>3577.1009999999965</c:v>
                      </c:pt>
                      <c:pt idx="9">
                        <c:v>4698.7471698113177</c:v>
                      </c:pt>
                      <c:pt idx="10">
                        <c:v>1670.0959595959596</c:v>
                      </c:pt>
                      <c:pt idx="11">
                        <c:v>5808.2776612903235</c:v>
                      </c:pt>
                      <c:pt idx="12">
                        <c:v>4446.6292307692293</c:v>
                      </c:pt>
                      <c:pt idx="13">
                        <c:v>2809.8979661016947</c:v>
                      </c:pt>
                      <c:pt idx="14">
                        <c:v>4574.4286363636402</c:v>
                      </c:pt>
                      <c:pt idx="15">
                        <c:v>2228.2415699658713</c:v>
                      </c:pt>
                      <c:pt idx="16">
                        <c:v>9061.5496062992115</c:v>
                      </c:pt>
                      <c:pt idx="17">
                        <c:v>4627.1539779005534</c:v>
                      </c:pt>
                      <c:pt idx="18">
                        <c:v>4600.7763333333287</c:v>
                      </c:pt>
                      <c:pt idx="19">
                        <c:v>5981.5581896551721</c:v>
                      </c:pt>
                      <c:pt idx="20">
                        <c:v>2042.8725308642011</c:v>
                      </c:pt>
                      <c:pt idx="21">
                        <c:v>5376.6801395348775</c:v>
                      </c:pt>
                      <c:pt idx="22">
                        <c:v>4657.0549726775989</c:v>
                      </c:pt>
                      <c:pt idx="23">
                        <c:v>4749.7415289256169</c:v>
                      </c:pt>
                      <c:pt idx="24">
                        <c:v>4119.1483660130734</c:v>
                      </c:pt>
                      <c:pt idx="25">
                        <c:v>2343.884741379311</c:v>
                      </c:pt>
                      <c:pt idx="26">
                        <c:v>7434.1075516224164</c:v>
                      </c:pt>
                      <c:pt idx="27">
                        <c:v>4525.8605063291197</c:v>
                      </c:pt>
                      <c:pt idx="28">
                        <c:v>4096.3999074074027</c:v>
                      </c:pt>
                      <c:pt idx="29">
                        <c:v>4075.9308185840719</c:v>
                      </c:pt>
                      <c:pt idx="30">
                        <c:v>1957.6749680624564</c:v>
                      </c:pt>
                      <c:pt idx="31">
                        <c:v>7738.809658421671</c:v>
                      </c:pt>
                      <c:pt idx="32">
                        <c:v>9356.978903225785</c:v>
                      </c:pt>
                      <c:pt idx="33">
                        <c:v>4181.4045569620366</c:v>
                      </c:pt>
                      <c:pt idx="34">
                        <c:v>4628.5459375000401</c:v>
                      </c:pt>
                      <c:pt idx="35">
                        <c:v>4634.7259195402012</c:v>
                      </c:pt>
                      <c:pt idx="36">
                        <c:v>4025.5227631579496</c:v>
                      </c:pt>
                      <c:pt idx="37">
                        <c:v>4855.9797619047267</c:v>
                      </c:pt>
                      <c:pt idx="38">
                        <c:v>4606.7696428571699</c:v>
                      </c:pt>
                      <c:pt idx="39">
                        <c:v>2237.0324719101191</c:v>
                      </c:pt>
                      <c:pt idx="40">
                        <c:v>3598.8113333333285</c:v>
                      </c:pt>
                      <c:pt idx="41">
                        <c:v>3460.9472500000147</c:v>
                      </c:pt>
                      <c:pt idx="42">
                        <c:v>3570.7142253521251</c:v>
                      </c:pt>
                      <c:pt idx="43">
                        <c:v>2743.7147272727029</c:v>
                      </c:pt>
                      <c:pt idx="44">
                        <c:v>1915.0832195122068</c:v>
                      </c:pt>
                      <c:pt idx="45">
                        <c:v>11264.858664122134</c:v>
                      </c:pt>
                      <c:pt idx="46">
                        <c:v>-17924.478260869564</c:v>
                      </c:pt>
                      <c:pt idx="47">
                        <c:v>-3108</c:v>
                      </c:pt>
                      <c:pt idx="48">
                        <c:v>-32532</c:v>
                      </c:pt>
                      <c:pt idx="49">
                        <c:v>-125118</c:v>
                      </c:pt>
                      <c:pt idx="50">
                        <c:v>3450.2711864406779</c:v>
                      </c:pt>
                      <c:pt idx="51">
                        <c:v>6844.85</c:v>
                      </c:pt>
                      <c:pt idx="52">
                        <c:v>4470.25</c:v>
                      </c:pt>
                      <c:pt idx="53">
                        <c:v>-943.3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37938.625</c:v>
                      </c:pt>
                      <c:pt idx="59">
                        <c:v>0</c:v>
                      </c:pt>
                      <c:pt idx="60">
                        <c:v>4580.2784810126586</c:v>
                      </c:pt>
                      <c:pt idx="61">
                        <c:v>23972</c:v>
                      </c:pt>
                      <c:pt idx="62">
                        <c:v>5667.95652173913</c:v>
                      </c:pt>
                      <c:pt idx="63">
                        <c:v>115577.5</c:v>
                      </c:pt>
                      <c:pt idx="64">
                        <c:v>8028.636363636364</c:v>
                      </c:pt>
                      <c:pt idx="65">
                        <c:v>3921.7866666664681</c:v>
                      </c:pt>
                      <c:pt idx="66">
                        <c:v>7931.6760000005361</c:v>
                      </c:pt>
                      <c:pt idx="67">
                        <c:v>3814.4171428563341</c:v>
                      </c:pt>
                      <c:pt idx="68">
                        <c:v>5048.45</c:v>
                      </c:pt>
                      <c:pt idx="69">
                        <c:v>-8308.5500000044703</c:v>
                      </c:pt>
                      <c:pt idx="70">
                        <c:v>11094.5</c:v>
                      </c:pt>
                      <c:pt idx="71">
                        <c:v>-3451.8499999977648</c:v>
                      </c:pt>
                      <c:pt idx="72">
                        <c:v>254.60454545474866</c:v>
                      </c:pt>
                      <c:pt idx="73">
                        <c:v>9389.9500000029802</c:v>
                      </c:pt>
                      <c:pt idx="74">
                        <c:v>3763.5749999992549</c:v>
                      </c:pt>
                      <c:pt idx="75">
                        <c:v>2295.5535714285716</c:v>
                      </c:pt>
                      <c:pt idx="76">
                        <c:v>6116.8400000035763</c:v>
                      </c:pt>
                      <c:pt idx="77">
                        <c:v>3463.0035294119048</c:v>
                      </c:pt>
                      <c:pt idx="78">
                        <c:v>6133.7999999995036</c:v>
                      </c:pt>
                      <c:pt idx="79">
                        <c:v>3645.0833333333335</c:v>
                      </c:pt>
                      <c:pt idx="80">
                        <c:v>0</c:v>
                      </c:pt>
                      <c:pt idx="81">
                        <c:v>8452.7714285712154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2-80DA-4A27-8D31-A03D71A14366}"/>
                  </c:ext>
                </c:extLst>
              </c15:ser>
            </c15:filteredLineSeries>
            <c15:filteredLineSeries>
              <c15:ser>
                <c:idx val="21"/>
                <c:order val="1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Data'!$Z$1</c15:sqref>
                        </c15:formulaRef>
                      </c:ext>
                    </c:extLst>
                    <c:strCache>
                      <c:ptCount val="1"/>
                      <c:pt idx="0">
                        <c:v>CUMULAT_FINAL_AVG/STUDENT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Data'!$A$2:$A$83</c15:sqref>
                        </c15:formulaRef>
                      </c:ext>
                    </c:extLst>
                    <c:numCache>
                      <c:formatCode>m/d/yyyy</c:formatCode>
                      <c:ptCount val="82"/>
                      <c:pt idx="0">
                        <c:v>45123</c:v>
                      </c:pt>
                      <c:pt idx="1">
                        <c:v>45125</c:v>
                      </c:pt>
                      <c:pt idx="2">
                        <c:v>45126</c:v>
                      </c:pt>
                      <c:pt idx="3">
                        <c:v>45127</c:v>
                      </c:pt>
                      <c:pt idx="4">
                        <c:v>45128</c:v>
                      </c:pt>
                      <c:pt idx="5">
                        <c:v>45131</c:v>
                      </c:pt>
                      <c:pt idx="6">
                        <c:v>45132</c:v>
                      </c:pt>
                      <c:pt idx="7">
                        <c:v>45133</c:v>
                      </c:pt>
                      <c:pt idx="8">
                        <c:v>45134</c:v>
                      </c:pt>
                      <c:pt idx="9">
                        <c:v>45135</c:v>
                      </c:pt>
                      <c:pt idx="10">
                        <c:v>45138</c:v>
                      </c:pt>
                      <c:pt idx="11">
                        <c:v>45139</c:v>
                      </c:pt>
                      <c:pt idx="12">
                        <c:v>45140</c:v>
                      </c:pt>
                      <c:pt idx="13">
                        <c:v>45141</c:v>
                      </c:pt>
                      <c:pt idx="14">
                        <c:v>45142</c:v>
                      </c:pt>
                      <c:pt idx="15">
                        <c:v>45145</c:v>
                      </c:pt>
                      <c:pt idx="16">
                        <c:v>45146</c:v>
                      </c:pt>
                      <c:pt idx="17">
                        <c:v>45147</c:v>
                      </c:pt>
                      <c:pt idx="18">
                        <c:v>45148</c:v>
                      </c:pt>
                      <c:pt idx="19">
                        <c:v>45149</c:v>
                      </c:pt>
                      <c:pt idx="20">
                        <c:v>45152</c:v>
                      </c:pt>
                      <c:pt idx="21">
                        <c:v>45153</c:v>
                      </c:pt>
                      <c:pt idx="22">
                        <c:v>45154</c:v>
                      </c:pt>
                      <c:pt idx="23">
                        <c:v>45155</c:v>
                      </c:pt>
                      <c:pt idx="24">
                        <c:v>45156</c:v>
                      </c:pt>
                      <c:pt idx="25">
                        <c:v>45159</c:v>
                      </c:pt>
                      <c:pt idx="26">
                        <c:v>45160</c:v>
                      </c:pt>
                      <c:pt idx="27">
                        <c:v>45161</c:v>
                      </c:pt>
                      <c:pt idx="28">
                        <c:v>45162</c:v>
                      </c:pt>
                      <c:pt idx="29">
                        <c:v>45163</c:v>
                      </c:pt>
                      <c:pt idx="30">
                        <c:v>45166</c:v>
                      </c:pt>
                      <c:pt idx="31">
                        <c:v>45167</c:v>
                      </c:pt>
                      <c:pt idx="32">
                        <c:v>45168</c:v>
                      </c:pt>
                      <c:pt idx="33">
                        <c:v>45169</c:v>
                      </c:pt>
                      <c:pt idx="34">
                        <c:v>45170</c:v>
                      </c:pt>
                      <c:pt idx="35">
                        <c:v>45174</c:v>
                      </c:pt>
                      <c:pt idx="36">
                        <c:v>45175</c:v>
                      </c:pt>
                      <c:pt idx="37">
                        <c:v>45176</c:v>
                      </c:pt>
                      <c:pt idx="38">
                        <c:v>45177</c:v>
                      </c:pt>
                      <c:pt idx="39">
                        <c:v>45180</c:v>
                      </c:pt>
                      <c:pt idx="40">
                        <c:v>45181</c:v>
                      </c:pt>
                      <c:pt idx="41">
                        <c:v>45182</c:v>
                      </c:pt>
                      <c:pt idx="42">
                        <c:v>45183</c:v>
                      </c:pt>
                      <c:pt idx="43">
                        <c:v>45184</c:v>
                      </c:pt>
                      <c:pt idx="44">
                        <c:v>45187</c:v>
                      </c:pt>
                      <c:pt idx="45">
                        <c:v>45188</c:v>
                      </c:pt>
                      <c:pt idx="46">
                        <c:v>45189</c:v>
                      </c:pt>
                      <c:pt idx="47">
                        <c:v>45190</c:v>
                      </c:pt>
                      <c:pt idx="48">
                        <c:v>45191</c:v>
                      </c:pt>
                      <c:pt idx="49">
                        <c:v>45194</c:v>
                      </c:pt>
                      <c:pt idx="50">
                        <c:v>45195</c:v>
                      </c:pt>
                      <c:pt idx="51">
                        <c:v>45196</c:v>
                      </c:pt>
                      <c:pt idx="52">
                        <c:v>45197</c:v>
                      </c:pt>
                      <c:pt idx="53">
                        <c:v>45198</c:v>
                      </c:pt>
                      <c:pt idx="54">
                        <c:v>45201</c:v>
                      </c:pt>
                      <c:pt idx="55">
                        <c:v>45202</c:v>
                      </c:pt>
                      <c:pt idx="56">
                        <c:v>45203</c:v>
                      </c:pt>
                      <c:pt idx="57">
                        <c:v>45204</c:v>
                      </c:pt>
                      <c:pt idx="58">
                        <c:v>45205</c:v>
                      </c:pt>
                      <c:pt idx="59">
                        <c:v>45208</c:v>
                      </c:pt>
                      <c:pt idx="60">
                        <c:v>45209</c:v>
                      </c:pt>
                      <c:pt idx="61">
                        <c:v>45210</c:v>
                      </c:pt>
                      <c:pt idx="62">
                        <c:v>45211</c:v>
                      </c:pt>
                      <c:pt idx="63">
                        <c:v>45212</c:v>
                      </c:pt>
                      <c:pt idx="64">
                        <c:v>45215</c:v>
                      </c:pt>
                      <c:pt idx="65">
                        <c:v>45216</c:v>
                      </c:pt>
                      <c:pt idx="66">
                        <c:v>45217</c:v>
                      </c:pt>
                      <c:pt idx="67">
                        <c:v>45218</c:v>
                      </c:pt>
                      <c:pt idx="68">
                        <c:v>45219</c:v>
                      </c:pt>
                      <c:pt idx="69">
                        <c:v>45222</c:v>
                      </c:pt>
                      <c:pt idx="70">
                        <c:v>45223</c:v>
                      </c:pt>
                      <c:pt idx="71">
                        <c:v>45224</c:v>
                      </c:pt>
                      <c:pt idx="72">
                        <c:v>45225</c:v>
                      </c:pt>
                      <c:pt idx="73">
                        <c:v>45226</c:v>
                      </c:pt>
                      <c:pt idx="74">
                        <c:v>45229</c:v>
                      </c:pt>
                      <c:pt idx="75">
                        <c:v>45230</c:v>
                      </c:pt>
                      <c:pt idx="76">
                        <c:v>45231</c:v>
                      </c:pt>
                      <c:pt idx="77">
                        <c:v>45232</c:v>
                      </c:pt>
                      <c:pt idx="78">
                        <c:v>45233</c:v>
                      </c:pt>
                      <c:pt idx="79">
                        <c:v>45236</c:v>
                      </c:pt>
                      <c:pt idx="80">
                        <c:v>45237</c:v>
                      </c:pt>
                      <c:pt idx="81">
                        <c:v>45238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Data'!$Z$2:$Z$83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82"/>
                      <c:pt idx="1">
                        <c:v>148.17804878048781</c:v>
                      </c:pt>
                      <c:pt idx="2">
                        <c:v>2441.2278037383176</c:v>
                      </c:pt>
                      <c:pt idx="3">
                        <c:v>2858.7591240875913</c:v>
                      </c:pt>
                      <c:pt idx="4">
                        <c:v>2881.2269938650306</c:v>
                      </c:pt>
                      <c:pt idx="5">
                        <c:v>2616.3660465116277</c:v>
                      </c:pt>
                      <c:pt idx="6">
                        <c:v>3129.2866802443991</c:v>
                      </c:pt>
                      <c:pt idx="7">
                        <c:v>3232.4941851851854</c:v>
                      </c:pt>
                      <c:pt idx="8">
                        <c:v>3261.6981525423726</c:v>
                      </c:pt>
                      <c:pt idx="9">
                        <c:v>3380.1485381026437</c:v>
                      </c:pt>
                      <c:pt idx="10">
                        <c:v>3151.9878840970346</c:v>
                      </c:pt>
                      <c:pt idx="11">
                        <c:v>3532.3342263279446</c:v>
                      </c:pt>
                      <c:pt idx="12">
                        <c:v>3596.1679269602578</c:v>
                      </c:pt>
                      <c:pt idx="13">
                        <c:v>3507.7219256434696</c:v>
                      </c:pt>
                      <c:pt idx="14">
                        <c:v>3608.9624245038826</c:v>
                      </c:pt>
                      <c:pt idx="15">
                        <c:v>3330.3458884297524</c:v>
                      </c:pt>
                      <c:pt idx="16">
                        <c:v>3791.3103419886006</c:v>
                      </c:pt>
                      <c:pt idx="17">
                        <c:v>3877.2692613636364</c:v>
                      </c:pt>
                      <c:pt idx="18">
                        <c:v>3934.0891884816751</c:v>
                      </c:pt>
                      <c:pt idx="19">
                        <c:v>4051.3184106614017</c:v>
                      </c:pt>
                      <c:pt idx="20">
                        <c:v>3774.4092765957448</c:v>
                      </c:pt>
                      <c:pt idx="21">
                        <c:v>3908.7126822612081</c:v>
                      </c:pt>
                      <c:pt idx="22">
                        <c:v>4002.1597236438079</c:v>
                      </c:pt>
                      <c:pt idx="23">
                        <c:v>4059.1766782225022</c:v>
                      </c:pt>
                      <c:pt idx="24">
                        <c:v>4064.45156654211</c:v>
                      </c:pt>
                      <c:pt idx="25">
                        <c:v>3818.5957501847747</c:v>
                      </c:pt>
                      <c:pt idx="26">
                        <c:v>4097.2811755343337</c:v>
                      </c:pt>
                      <c:pt idx="27">
                        <c:v>4132.6011913206767</c:v>
                      </c:pt>
                      <c:pt idx="28">
                        <c:v>4129.608089952153</c:v>
                      </c:pt>
                      <c:pt idx="29">
                        <c:v>4125.3343315131233</c:v>
                      </c:pt>
                      <c:pt idx="30">
                        <c:v>3694.3108989556877</c:v>
                      </c:pt>
                      <c:pt idx="31">
                        <c:v>4127.0493295526148</c:v>
                      </c:pt>
                      <c:pt idx="32">
                        <c:v>4227.2519357231149</c:v>
                      </c:pt>
                      <c:pt idx="33">
                        <c:v>4226.3736760426764</c:v>
                      </c:pt>
                      <c:pt idx="34">
                        <c:v>4231.000777804411</c:v>
                      </c:pt>
                      <c:pt idx="35">
                        <c:v>4239.2478046489787</c:v>
                      </c:pt>
                      <c:pt idx="36">
                        <c:v>4237.3577530835464</c:v>
                      </c:pt>
                      <c:pt idx="37">
                        <c:v>4243.3457974187595</c:v>
                      </c:pt>
                      <c:pt idx="38">
                        <c:v>4245.6759709182506</c:v>
                      </c:pt>
                      <c:pt idx="39">
                        <c:v>4225.4142377876005</c:v>
                      </c:pt>
                      <c:pt idx="40">
                        <c:v>4212.886355659225</c:v>
                      </c:pt>
                      <c:pt idx="41">
                        <c:v>4206.263529670814</c:v>
                      </c:pt>
                      <c:pt idx="42">
                        <c:v>4201.3340998470612</c:v>
                      </c:pt>
                      <c:pt idx="43">
                        <c:v>4184.0264432210706</c:v>
                      </c:pt>
                      <c:pt idx="44">
                        <c:v>4134.904744957229</c:v>
                      </c:pt>
                      <c:pt idx="45">
                        <c:v>4326.8734970712158</c:v>
                      </c:pt>
                      <c:pt idx="46">
                        <c:v>4222.1826736217654</c:v>
                      </c:pt>
                      <c:pt idx="47">
                        <c:v>4221.4330128860711</c:v>
                      </c:pt>
                      <c:pt idx="48">
                        <c:v>4187.6350260549707</c:v>
                      </c:pt>
                      <c:pt idx="49">
                        <c:v>4200.8483547925607</c:v>
                      </c:pt>
                      <c:pt idx="50">
                        <c:v>4196.3502285424074</c:v>
                      </c:pt>
                      <c:pt idx="51">
                        <c:v>4201.7197161682716</c:v>
                      </c:pt>
                      <c:pt idx="52">
                        <c:v>4202.0459653741018</c:v>
                      </c:pt>
                      <c:pt idx="53">
                        <c:v>4196.841812481036</c:v>
                      </c:pt>
                      <c:pt idx="54">
                        <c:v>4204.3526853443918</c:v>
                      </c:pt>
                      <c:pt idx="55">
                        <c:v>4204.3526853443918</c:v>
                      </c:pt>
                      <c:pt idx="56">
                        <c:v>4204.3526853443918</c:v>
                      </c:pt>
                      <c:pt idx="57">
                        <c:v>4204.3526853443918</c:v>
                      </c:pt>
                      <c:pt idx="58">
                        <c:v>4231.6264780192014</c:v>
                      </c:pt>
                      <c:pt idx="59">
                        <c:v>4197.5938352703388</c:v>
                      </c:pt>
                      <c:pt idx="60">
                        <c:v>4200.6249248044915</c:v>
                      </c:pt>
                      <c:pt idx="61">
                        <c:v>4228.3381057268725</c:v>
                      </c:pt>
                      <c:pt idx="62">
                        <c:v>4231.645589851164</c:v>
                      </c:pt>
                      <c:pt idx="63">
                        <c:v>4209.3964432011189</c:v>
                      </c:pt>
                      <c:pt idx="64">
                        <c:v>4213.5892215568865</c:v>
                      </c:pt>
                      <c:pt idx="65">
                        <c:v>4213.3273586598862</c:v>
                      </c:pt>
                      <c:pt idx="66">
                        <c:v>4217.0312620778968</c:v>
                      </c:pt>
                      <c:pt idx="67">
                        <c:v>4216.7507226756916</c:v>
                      </c:pt>
                      <c:pt idx="68">
                        <c:v>4217.5777903739063</c:v>
                      </c:pt>
                      <c:pt idx="69">
                        <c:v>4218.8235514669323</c:v>
                      </c:pt>
                      <c:pt idx="70">
                        <c:v>4219.50729017502</c:v>
                      </c:pt>
                      <c:pt idx="71">
                        <c:v>4221.033321066242</c:v>
                      </c:pt>
                      <c:pt idx="72">
                        <c:v>4212.3729962286625</c:v>
                      </c:pt>
                      <c:pt idx="73">
                        <c:v>4211.8590928039703</c:v>
                      </c:pt>
                      <c:pt idx="74">
                        <c:v>4211.6811846413329</c:v>
                      </c:pt>
                      <c:pt idx="75">
                        <c:v>4206.3728267537344</c:v>
                      </c:pt>
                      <c:pt idx="76">
                        <c:v>4206.561832212109</c:v>
                      </c:pt>
                      <c:pt idx="77">
                        <c:v>4205.3133886419755</c:v>
                      </c:pt>
                      <c:pt idx="78">
                        <c:v>4206.4555187049646</c:v>
                      </c:pt>
                      <c:pt idx="79">
                        <c:v>4205.7913694173321</c:v>
                      </c:pt>
                      <c:pt idx="80">
                        <c:v>4206.1016326530607</c:v>
                      </c:pt>
                      <c:pt idx="81">
                        <c:v>4209.03037044335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80DA-4A27-8D31-A03D71A1436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4"/>
          <c:order val="3"/>
          <c:tx>
            <c:strRef>
              <c:f>'Fall 2023 Data'!$H$1</c:f>
              <c:strCache>
                <c:ptCount val="1"/>
                <c:pt idx="0">
                  <c:v>#_NOT_FINALIZED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'Fall 2023 Data'!$A$2:$A$83</c:f>
              <c:numCache>
                <c:formatCode>m/d/yyyy</c:formatCode>
                <c:ptCount val="82"/>
                <c:pt idx="0">
                  <c:v>45123</c:v>
                </c:pt>
                <c:pt idx="1">
                  <c:v>45125</c:v>
                </c:pt>
                <c:pt idx="2">
                  <c:v>45126</c:v>
                </c:pt>
                <c:pt idx="3">
                  <c:v>45127</c:v>
                </c:pt>
                <c:pt idx="4">
                  <c:v>45128</c:v>
                </c:pt>
                <c:pt idx="5">
                  <c:v>45131</c:v>
                </c:pt>
                <c:pt idx="6">
                  <c:v>45132</c:v>
                </c:pt>
                <c:pt idx="7">
                  <c:v>45133</c:v>
                </c:pt>
                <c:pt idx="8">
                  <c:v>45134</c:v>
                </c:pt>
                <c:pt idx="9">
                  <c:v>45135</c:v>
                </c:pt>
                <c:pt idx="10">
                  <c:v>45138</c:v>
                </c:pt>
                <c:pt idx="11">
                  <c:v>45139</c:v>
                </c:pt>
                <c:pt idx="12">
                  <c:v>45140</c:v>
                </c:pt>
                <c:pt idx="13">
                  <c:v>45141</c:v>
                </c:pt>
                <c:pt idx="14">
                  <c:v>45142</c:v>
                </c:pt>
                <c:pt idx="15">
                  <c:v>45145</c:v>
                </c:pt>
                <c:pt idx="16">
                  <c:v>45146</c:v>
                </c:pt>
                <c:pt idx="17">
                  <c:v>45147</c:v>
                </c:pt>
                <c:pt idx="18">
                  <c:v>45148</c:v>
                </c:pt>
                <c:pt idx="19">
                  <c:v>45149</c:v>
                </c:pt>
                <c:pt idx="20">
                  <c:v>45152</c:v>
                </c:pt>
                <c:pt idx="21">
                  <c:v>45153</c:v>
                </c:pt>
                <c:pt idx="22">
                  <c:v>45154</c:v>
                </c:pt>
                <c:pt idx="23">
                  <c:v>45155</c:v>
                </c:pt>
                <c:pt idx="24">
                  <c:v>45156</c:v>
                </c:pt>
                <c:pt idx="25">
                  <c:v>45159</c:v>
                </c:pt>
                <c:pt idx="26">
                  <c:v>45160</c:v>
                </c:pt>
                <c:pt idx="27">
                  <c:v>45161</c:v>
                </c:pt>
                <c:pt idx="28">
                  <c:v>45162</c:v>
                </c:pt>
                <c:pt idx="29">
                  <c:v>45163</c:v>
                </c:pt>
                <c:pt idx="30">
                  <c:v>45166</c:v>
                </c:pt>
                <c:pt idx="31">
                  <c:v>45167</c:v>
                </c:pt>
                <c:pt idx="32">
                  <c:v>45168</c:v>
                </c:pt>
                <c:pt idx="33">
                  <c:v>45169</c:v>
                </c:pt>
                <c:pt idx="34">
                  <c:v>45170</c:v>
                </c:pt>
                <c:pt idx="35">
                  <c:v>45174</c:v>
                </c:pt>
                <c:pt idx="36">
                  <c:v>45175</c:v>
                </c:pt>
                <c:pt idx="37">
                  <c:v>45176</c:v>
                </c:pt>
                <c:pt idx="38">
                  <c:v>45177</c:v>
                </c:pt>
                <c:pt idx="39">
                  <c:v>45180</c:v>
                </c:pt>
                <c:pt idx="40">
                  <c:v>45181</c:v>
                </c:pt>
                <c:pt idx="41">
                  <c:v>45182</c:v>
                </c:pt>
                <c:pt idx="42">
                  <c:v>45183</c:v>
                </c:pt>
                <c:pt idx="43">
                  <c:v>45184</c:v>
                </c:pt>
                <c:pt idx="44">
                  <c:v>45187</c:v>
                </c:pt>
                <c:pt idx="45">
                  <c:v>45188</c:v>
                </c:pt>
                <c:pt idx="46">
                  <c:v>45189</c:v>
                </c:pt>
                <c:pt idx="47">
                  <c:v>45190</c:v>
                </c:pt>
                <c:pt idx="48">
                  <c:v>45191</c:v>
                </c:pt>
                <c:pt idx="49">
                  <c:v>45194</c:v>
                </c:pt>
                <c:pt idx="50">
                  <c:v>45195</c:v>
                </c:pt>
                <c:pt idx="51">
                  <c:v>45196</c:v>
                </c:pt>
                <c:pt idx="52">
                  <c:v>45197</c:v>
                </c:pt>
                <c:pt idx="53">
                  <c:v>45198</c:v>
                </c:pt>
                <c:pt idx="54">
                  <c:v>45201</c:v>
                </c:pt>
                <c:pt idx="55">
                  <c:v>45202</c:v>
                </c:pt>
                <c:pt idx="56">
                  <c:v>45203</c:v>
                </c:pt>
                <c:pt idx="57">
                  <c:v>45204</c:v>
                </c:pt>
                <c:pt idx="58">
                  <c:v>45205</c:v>
                </c:pt>
                <c:pt idx="59">
                  <c:v>45208</c:v>
                </c:pt>
                <c:pt idx="60">
                  <c:v>45209</c:v>
                </c:pt>
                <c:pt idx="61">
                  <c:v>45210</c:v>
                </c:pt>
                <c:pt idx="62">
                  <c:v>45211</c:v>
                </c:pt>
                <c:pt idx="63">
                  <c:v>45212</c:v>
                </c:pt>
                <c:pt idx="64">
                  <c:v>45215</c:v>
                </c:pt>
                <c:pt idx="65">
                  <c:v>45216</c:v>
                </c:pt>
                <c:pt idx="66">
                  <c:v>45217</c:v>
                </c:pt>
                <c:pt idx="67">
                  <c:v>45218</c:v>
                </c:pt>
                <c:pt idx="68">
                  <c:v>45219</c:v>
                </c:pt>
                <c:pt idx="69">
                  <c:v>45222</c:v>
                </c:pt>
                <c:pt idx="70">
                  <c:v>45223</c:v>
                </c:pt>
                <c:pt idx="71">
                  <c:v>45224</c:v>
                </c:pt>
                <c:pt idx="72">
                  <c:v>45225</c:v>
                </c:pt>
                <c:pt idx="73">
                  <c:v>45226</c:v>
                </c:pt>
                <c:pt idx="74">
                  <c:v>45229</c:v>
                </c:pt>
                <c:pt idx="75">
                  <c:v>45230</c:v>
                </c:pt>
                <c:pt idx="76">
                  <c:v>45231</c:v>
                </c:pt>
                <c:pt idx="77">
                  <c:v>45232</c:v>
                </c:pt>
                <c:pt idx="78">
                  <c:v>45233</c:v>
                </c:pt>
                <c:pt idx="79">
                  <c:v>45236</c:v>
                </c:pt>
                <c:pt idx="80">
                  <c:v>45237</c:v>
                </c:pt>
                <c:pt idx="81">
                  <c:v>45238</c:v>
                </c:pt>
              </c:numCache>
              <c:extLst xmlns:c15="http://schemas.microsoft.com/office/drawing/2012/chart"/>
            </c:numRef>
          </c:cat>
          <c:val>
            <c:numRef>
              <c:f>'Fall 2023 Data'!$H$2:$H$83</c:f>
              <c:numCache>
                <c:formatCode>_(* #,##0_);_(* \(#,##0\);_(* "-"??_);_(@_)</c:formatCode>
                <c:ptCount val="82"/>
                <c:pt idx="0">
                  <c:v>7494</c:v>
                </c:pt>
                <c:pt idx="1">
                  <c:v>7739</c:v>
                </c:pt>
                <c:pt idx="2">
                  <c:v>7723</c:v>
                </c:pt>
                <c:pt idx="3">
                  <c:v>7696</c:v>
                </c:pt>
                <c:pt idx="4">
                  <c:v>7691</c:v>
                </c:pt>
                <c:pt idx="5">
                  <c:v>7638</c:v>
                </c:pt>
                <c:pt idx="6">
                  <c:v>7611</c:v>
                </c:pt>
                <c:pt idx="7">
                  <c:v>7606</c:v>
                </c:pt>
                <c:pt idx="8">
                  <c:v>7594</c:v>
                </c:pt>
                <c:pt idx="9">
                  <c:v>7600</c:v>
                </c:pt>
                <c:pt idx="10">
                  <c:v>7556</c:v>
                </c:pt>
                <c:pt idx="11">
                  <c:v>7488</c:v>
                </c:pt>
                <c:pt idx="12">
                  <c:v>7515</c:v>
                </c:pt>
                <c:pt idx="13">
                  <c:v>7461</c:v>
                </c:pt>
                <c:pt idx="14">
                  <c:v>7405</c:v>
                </c:pt>
                <c:pt idx="15">
                  <c:v>7207</c:v>
                </c:pt>
                <c:pt idx="16">
                  <c:v>7214</c:v>
                </c:pt>
                <c:pt idx="17">
                  <c:v>7157</c:v>
                </c:pt>
                <c:pt idx="18">
                  <c:v>7098</c:v>
                </c:pt>
                <c:pt idx="19">
                  <c:v>7053</c:v>
                </c:pt>
                <c:pt idx="20">
                  <c:v>6878</c:v>
                </c:pt>
                <c:pt idx="21">
                  <c:v>6733</c:v>
                </c:pt>
                <c:pt idx="22">
                  <c:v>6508</c:v>
                </c:pt>
                <c:pt idx="23">
                  <c:v>6333</c:v>
                </c:pt>
                <c:pt idx="24">
                  <c:v>6098</c:v>
                </c:pt>
                <c:pt idx="25">
                  <c:v>5646</c:v>
                </c:pt>
                <c:pt idx="26">
                  <c:v>5363</c:v>
                </c:pt>
                <c:pt idx="27">
                  <c:v>5026</c:v>
                </c:pt>
                <c:pt idx="28">
                  <c:v>4712</c:v>
                </c:pt>
                <c:pt idx="29">
                  <c:v>4332</c:v>
                </c:pt>
                <c:pt idx="30">
                  <c:v>3043</c:v>
                </c:pt>
                <c:pt idx="31">
                  <c:v>2249</c:v>
                </c:pt>
                <c:pt idx="32">
                  <c:v>2112</c:v>
                </c:pt>
                <c:pt idx="33">
                  <c:v>1977</c:v>
                </c:pt>
                <c:pt idx="34">
                  <c:v>1896</c:v>
                </c:pt>
                <c:pt idx="35">
                  <c:v>1706</c:v>
                </c:pt>
                <c:pt idx="36">
                  <c:v>1629</c:v>
                </c:pt>
                <c:pt idx="37">
                  <c:v>1576</c:v>
                </c:pt>
                <c:pt idx="38">
                  <c:v>1547</c:v>
                </c:pt>
                <c:pt idx="39">
                  <c:v>1496</c:v>
                </c:pt>
                <c:pt idx="40">
                  <c:v>1337</c:v>
                </c:pt>
                <c:pt idx="41">
                  <c:v>1263</c:v>
                </c:pt>
                <c:pt idx="42">
                  <c:v>713</c:v>
                </c:pt>
                <c:pt idx="43">
                  <c:v>496</c:v>
                </c:pt>
                <c:pt idx="44">
                  <c:v>424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10</c:v>
                </c:pt>
                <c:pt idx="55">
                  <c:v>10</c:v>
                </c:pt>
                <c:pt idx="56">
                  <c:v>10</c:v>
                </c:pt>
                <c:pt idx="57">
                  <c:v>10</c:v>
                </c:pt>
                <c:pt idx="58">
                  <c:v>21</c:v>
                </c:pt>
                <c:pt idx="59">
                  <c:v>21</c:v>
                </c:pt>
                <c:pt idx="60">
                  <c:v>44</c:v>
                </c:pt>
                <c:pt idx="61">
                  <c:v>36</c:v>
                </c:pt>
                <c:pt idx="62">
                  <c:v>37</c:v>
                </c:pt>
                <c:pt idx="63">
                  <c:v>38</c:v>
                </c:pt>
                <c:pt idx="64">
                  <c:v>38</c:v>
                </c:pt>
                <c:pt idx="65">
                  <c:v>38</c:v>
                </c:pt>
                <c:pt idx="66">
                  <c:v>39</c:v>
                </c:pt>
                <c:pt idx="67">
                  <c:v>43</c:v>
                </c:pt>
                <c:pt idx="68">
                  <c:v>42</c:v>
                </c:pt>
                <c:pt idx="69">
                  <c:v>41</c:v>
                </c:pt>
                <c:pt idx="70">
                  <c:v>42</c:v>
                </c:pt>
                <c:pt idx="71">
                  <c:v>42</c:v>
                </c:pt>
                <c:pt idx="72">
                  <c:v>21</c:v>
                </c:pt>
                <c:pt idx="73">
                  <c:v>21</c:v>
                </c:pt>
                <c:pt idx="74">
                  <c:v>22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12</c:v>
                </c:pt>
                <c:pt idx="80">
                  <c:v>11</c:v>
                </c:pt>
                <c:pt idx="81">
                  <c:v>11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80DA-4A27-8D31-A03D71A14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576544"/>
        <c:axId val="796891024"/>
        <c:extLst>
          <c:ext xmlns:c15="http://schemas.microsoft.com/office/drawing/2012/chart" uri="{02D57815-91ED-43cb-92C2-25804820EDAC}">
            <c15:filteredLineSeries>
              <c15:ser>
                <c:idx val="8"/>
                <c:order val="7"/>
                <c:tx>
                  <c:strRef>
                    <c:extLst>
                      <c:ext uri="{02D57815-91ED-43cb-92C2-25804820EDAC}">
                        <c15:formulaRef>
                          <c15:sqref>'Fall 2023 Data'!$L$1</c15:sqref>
                        </c15:formulaRef>
                      </c:ext>
                    </c:extLst>
                    <c:strCache>
                      <c:ptCount val="1"/>
                      <c:pt idx="0">
                        <c:v>CHANGE_IN_FINAL</c:v>
                      </c:pt>
                    </c:strCache>
                  </c:strRef>
                </c:tx>
                <c:spPr>
                  <a:ln w="28575" cap="rnd">
                    <a:solidFill>
                      <a:srgbClr val="C0000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'Fall 2023 Data'!$A$2:$A$83</c15:sqref>
                        </c15:formulaRef>
                      </c:ext>
                    </c:extLst>
                    <c:numCache>
                      <c:formatCode>m/d/yyyy</c:formatCode>
                      <c:ptCount val="82"/>
                      <c:pt idx="0">
                        <c:v>45123</c:v>
                      </c:pt>
                      <c:pt idx="1">
                        <c:v>45125</c:v>
                      </c:pt>
                      <c:pt idx="2">
                        <c:v>45126</c:v>
                      </c:pt>
                      <c:pt idx="3">
                        <c:v>45127</c:v>
                      </c:pt>
                      <c:pt idx="4">
                        <c:v>45128</c:v>
                      </c:pt>
                      <c:pt idx="5">
                        <c:v>45131</c:v>
                      </c:pt>
                      <c:pt idx="6">
                        <c:v>45132</c:v>
                      </c:pt>
                      <c:pt idx="7">
                        <c:v>45133</c:v>
                      </c:pt>
                      <c:pt idx="8">
                        <c:v>45134</c:v>
                      </c:pt>
                      <c:pt idx="9">
                        <c:v>45135</c:v>
                      </c:pt>
                      <c:pt idx="10">
                        <c:v>45138</c:v>
                      </c:pt>
                      <c:pt idx="11">
                        <c:v>45139</c:v>
                      </c:pt>
                      <c:pt idx="12">
                        <c:v>45140</c:v>
                      </c:pt>
                      <c:pt idx="13">
                        <c:v>45141</c:v>
                      </c:pt>
                      <c:pt idx="14">
                        <c:v>45142</c:v>
                      </c:pt>
                      <c:pt idx="15">
                        <c:v>45145</c:v>
                      </c:pt>
                      <c:pt idx="16">
                        <c:v>45146</c:v>
                      </c:pt>
                      <c:pt idx="17">
                        <c:v>45147</c:v>
                      </c:pt>
                      <c:pt idx="18">
                        <c:v>45148</c:v>
                      </c:pt>
                      <c:pt idx="19">
                        <c:v>45149</c:v>
                      </c:pt>
                      <c:pt idx="20">
                        <c:v>45152</c:v>
                      </c:pt>
                      <c:pt idx="21">
                        <c:v>45153</c:v>
                      </c:pt>
                      <c:pt idx="22">
                        <c:v>45154</c:v>
                      </c:pt>
                      <c:pt idx="23">
                        <c:v>45155</c:v>
                      </c:pt>
                      <c:pt idx="24">
                        <c:v>45156</c:v>
                      </c:pt>
                      <c:pt idx="25">
                        <c:v>45159</c:v>
                      </c:pt>
                      <c:pt idx="26">
                        <c:v>45160</c:v>
                      </c:pt>
                      <c:pt idx="27">
                        <c:v>45161</c:v>
                      </c:pt>
                      <c:pt idx="28">
                        <c:v>45162</c:v>
                      </c:pt>
                      <c:pt idx="29">
                        <c:v>45163</c:v>
                      </c:pt>
                      <c:pt idx="30">
                        <c:v>45166</c:v>
                      </c:pt>
                      <c:pt idx="31">
                        <c:v>45167</c:v>
                      </c:pt>
                      <c:pt idx="32">
                        <c:v>45168</c:v>
                      </c:pt>
                      <c:pt idx="33">
                        <c:v>45169</c:v>
                      </c:pt>
                      <c:pt idx="34">
                        <c:v>45170</c:v>
                      </c:pt>
                      <c:pt idx="35">
                        <c:v>45174</c:v>
                      </c:pt>
                      <c:pt idx="36">
                        <c:v>45175</c:v>
                      </c:pt>
                      <c:pt idx="37">
                        <c:v>45176</c:v>
                      </c:pt>
                      <c:pt idx="38">
                        <c:v>45177</c:v>
                      </c:pt>
                      <c:pt idx="39">
                        <c:v>45180</c:v>
                      </c:pt>
                      <c:pt idx="40">
                        <c:v>45181</c:v>
                      </c:pt>
                      <c:pt idx="41">
                        <c:v>45182</c:v>
                      </c:pt>
                      <c:pt idx="42">
                        <c:v>45183</c:v>
                      </c:pt>
                      <c:pt idx="43">
                        <c:v>45184</c:v>
                      </c:pt>
                      <c:pt idx="44">
                        <c:v>45187</c:v>
                      </c:pt>
                      <c:pt idx="45">
                        <c:v>45188</c:v>
                      </c:pt>
                      <c:pt idx="46">
                        <c:v>45189</c:v>
                      </c:pt>
                      <c:pt idx="47">
                        <c:v>45190</c:v>
                      </c:pt>
                      <c:pt idx="48">
                        <c:v>45191</c:v>
                      </c:pt>
                      <c:pt idx="49">
                        <c:v>45194</c:v>
                      </c:pt>
                      <c:pt idx="50">
                        <c:v>45195</c:v>
                      </c:pt>
                      <c:pt idx="51">
                        <c:v>45196</c:v>
                      </c:pt>
                      <c:pt idx="52">
                        <c:v>45197</c:v>
                      </c:pt>
                      <c:pt idx="53">
                        <c:v>45198</c:v>
                      </c:pt>
                      <c:pt idx="54">
                        <c:v>45201</c:v>
                      </c:pt>
                      <c:pt idx="55">
                        <c:v>45202</c:v>
                      </c:pt>
                      <c:pt idx="56">
                        <c:v>45203</c:v>
                      </c:pt>
                      <c:pt idx="57">
                        <c:v>45204</c:v>
                      </c:pt>
                      <c:pt idx="58">
                        <c:v>45205</c:v>
                      </c:pt>
                      <c:pt idx="59">
                        <c:v>45208</c:v>
                      </c:pt>
                      <c:pt idx="60">
                        <c:v>45209</c:v>
                      </c:pt>
                      <c:pt idx="61">
                        <c:v>45210</c:v>
                      </c:pt>
                      <c:pt idx="62">
                        <c:v>45211</c:v>
                      </c:pt>
                      <c:pt idx="63">
                        <c:v>45212</c:v>
                      </c:pt>
                      <c:pt idx="64">
                        <c:v>45215</c:v>
                      </c:pt>
                      <c:pt idx="65">
                        <c:v>45216</c:v>
                      </c:pt>
                      <c:pt idx="66">
                        <c:v>45217</c:v>
                      </c:pt>
                      <c:pt idx="67">
                        <c:v>45218</c:v>
                      </c:pt>
                      <c:pt idx="68">
                        <c:v>45219</c:v>
                      </c:pt>
                      <c:pt idx="69">
                        <c:v>45222</c:v>
                      </c:pt>
                      <c:pt idx="70">
                        <c:v>45223</c:v>
                      </c:pt>
                      <c:pt idx="71">
                        <c:v>45224</c:v>
                      </c:pt>
                      <c:pt idx="72">
                        <c:v>45225</c:v>
                      </c:pt>
                      <c:pt idx="73">
                        <c:v>45226</c:v>
                      </c:pt>
                      <c:pt idx="74">
                        <c:v>45229</c:v>
                      </c:pt>
                      <c:pt idx="75">
                        <c:v>45230</c:v>
                      </c:pt>
                      <c:pt idx="76">
                        <c:v>45231</c:v>
                      </c:pt>
                      <c:pt idx="77">
                        <c:v>45232</c:v>
                      </c:pt>
                      <c:pt idx="78">
                        <c:v>45233</c:v>
                      </c:pt>
                      <c:pt idx="79">
                        <c:v>45236</c:v>
                      </c:pt>
                      <c:pt idx="80">
                        <c:v>45237</c:v>
                      </c:pt>
                      <c:pt idx="81">
                        <c:v>45238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'Fall 2023 Data'!$L$2:$L$83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82"/>
                      <c:pt idx="0">
                        <c:v>0</c:v>
                      </c:pt>
                      <c:pt idx="1">
                        <c:v>164</c:v>
                      </c:pt>
                      <c:pt idx="2">
                        <c:v>50</c:v>
                      </c:pt>
                      <c:pt idx="3">
                        <c:v>60</c:v>
                      </c:pt>
                      <c:pt idx="4">
                        <c:v>52</c:v>
                      </c:pt>
                      <c:pt idx="5">
                        <c:v>104</c:v>
                      </c:pt>
                      <c:pt idx="6">
                        <c:v>61</c:v>
                      </c:pt>
                      <c:pt idx="7">
                        <c:v>49</c:v>
                      </c:pt>
                      <c:pt idx="8">
                        <c:v>50</c:v>
                      </c:pt>
                      <c:pt idx="9">
                        <c:v>53</c:v>
                      </c:pt>
                      <c:pt idx="10">
                        <c:v>99</c:v>
                      </c:pt>
                      <c:pt idx="11">
                        <c:v>124</c:v>
                      </c:pt>
                      <c:pt idx="12">
                        <c:v>65</c:v>
                      </c:pt>
                      <c:pt idx="13">
                        <c:v>118</c:v>
                      </c:pt>
                      <c:pt idx="14">
                        <c:v>110</c:v>
                      </c:pt>
                      <c:pt idx="15">
                        <c:v>293</c:v>
                      </c:pt>
                      <c:pt idx="16">
                        <c:v>127</c:v>
                      </c:pt>
                      <c:pt idx="17">
                        <c:v>181</c:v>
                      </c:pt>
                      <c:pt idx="18">
                        <c:v>150</c:v>
                      </c:pt>
                      <c:pt idx="19">
                        <c:v>116</c:v>
                      </c:pt>
                      <c:pt idx="20">
                        <c:v>324</c:v>
                      </c:pt>
                      <c:pt idx="21">
                        <c:v>215</c:v>
                      </c:pt>
                      <c:pt idx="22">
                        <c:v>366</c:v>
                      </c:pt>
                      <c:pt idx="23">
                        <c:v>242</c:v>
                      </c:pt>
                      <c:pt idx="24">
                        <c:v>306</c:v>
                      </c:pt>
                      <c:pt idx="25">
                        <c:v>580</c:v>
                      </c:pt>
                      <c:pt idx="26">
                        <c:v>339</c:v>
                      </c:pt>
                      <c:pt idx="27">
                        <c:v>395</c:v>
                      </c:pt>
                      <c:pt idx="28">
                        <c:v>432</c:v>
                      </c:pt>
                      <c:pt idx="29">
                        <c:v>452</c:v>
                      </c:pt>
                      <c:pt idx="30">
                        <c:v>1409</c:v>
                      </c:pt>
                      <c:pt idx="31">
                        <c:v>849</c:v>
                      </c:pt>
                      <c:pt idx="32">
                        <c:v>155</c:v>
                      </c:pt>
                      <c:pt idx="33">
                        <c:v>158</c:v>
                      </c:pt>
                      <c:pt idx="34">
                        <c:v>96</c:v>
                      </c:pt>
                      <c:pt idx="35">
                        <c:v>174</c:v>
                      </c:pt>
                      <c:pt idx="36">
                        <c:v>76</c:v>
                      </c:pt>
                      <c:pt idx="37">
                        <c:v>84</c:v>
                      </c:pt>
                      <c:pt idx="38">
                        <c:v>56</c:v>
                      </c:pt>
                      <c:pt idx="39">
                        <c:v>89</c:v>
                      </c:pt>
                      <c:pt idx="40">
                        <c:v>180</c:v>
                      </c:pt>
                      <c:pt idx="41">
                        <c:v>80</c:v>
                      </c:pt>
                      <c:pt idx="42">
                        <c:v>71</c:v>
                      </c:pt>
                      <c:pt idx="43">
                        <c:v>110</c:v>
                      </c:pt>
                      <c:pt idx="44">
                        <c:v>205</c:v>
                      </c:pt>
                      <c:pt idx="45">
                        <c:v>262</c:v>
                      </c:pt>
                      <c:pt idx="46">
                        <c:v>46</c:v>
                      </c:pt>
                      <c:pt idx="47">
                        <c:v>1</c:v>
                      </c:pt>
                      <c:pt idx="48">
                        <c:v>9</c:v>
                      </c:pt>
                      <c:pt idx="49">
                        <c:v>-1</c:v>
                      </c:pt>
                      <c:pt idx="50">
                        <c:v>59</c:v>
                      </c:pt>
                      <c:pt idx="51">
                        <c:v>20</c:v>
                      </c:pt>
                      <c:pt idx="52">
                        <c:v>12</c:v>
                      </c:pt>
                      <c:pt idx="53">
                        <c:v>10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8</c:v>
                      </c:pt>
                      <c:pt idx="59">
                        <c:v>0</c:v>
                      </c:pt>
                      <c:pt idx="60">
                        <c:v>79</c:v>
                      </c:pt>
                      <c:pt idx="61">
                        <c:v>14</c:v>
                      </c:pt>
                      <c:pt idx="62">
                        <c:v>23</c:v>
                      </c:pt>
                      <c:pt idx="63">
                        <c:v>-2</c:v>
                      </c:pt>
                      <c:pt idx="64">
                        <c:v>11</c:v>
                      </c:pt>
                      <c:pt idx="65">
                        <c:v>9</c:v>
                      </c:pt>
                      <c:pt idx="66">
                        <c:v>10</c:v>
                      </c:pt>
                      <c:pt idx="67">
                        <c:v>7</c:v>
                      </c:pt>
                      <c:pt idx="68">
                        <c:v>10</c:v>
                      </c:pt>
                      <c:pt idx="69">
                        <c:v>-1</c:v>
                      </c:pt>
                      <c:pt idx="70">
                        <c:v>1</c:v>
                      </c:pt>
                      <c:pt idx="71">
                        <c:v>-2</c:v>
                      </c:pt>
                      <c:pt idx="72">
                        <c:v>22</c:v>
                      </c:pt>
                      <c:pt idx="73">
                        <c:v>-1</c:v>
                      </c:pt>
                      <c:pt idx="74">
                        <c:v>4</c:v>
                      </c:pt>
                      <c:pt idx="75">
                        <c:v>28</c:v>
                      </c:pt>
                      <c:pt idx="76">
                        <c:v>1</c:v>
                      </c:pt>
                      <c:pt idx="77">
                        <c:v>17</c:v>
                      </c:pt>
                      <c:pt idx="78">
                        <c:v>6</c:v>
                      </c:pt>
                      <c:pt idx="79">
                        <c:v>12</c:v>
                      </c:pt>
                      <c:pt idx="80">
                        <c:v>0</c:v>
                      </c:pt>
                      <c:pt idx="81">
                        <c:v>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80DA-4A27-8D31-A03D71A14366}"/>
                  </c:ext>
                </c:extLst>
              </c15:ser>
            </c15:filteredLineSeries>
            <c15:filteredLineSeries>
              <c15:ser>
                <c:idx val="9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Data'!$M$1</c15:sqref>
                        </c15:formulaRef>
                      </c:ext>
                    </c:extLst>
                    <c:strCache>
                      <c:ptCount val="1"/>
                      <c:pt idx="0">
                        <c:v>%_OF_STUDENTS_PAID</c:v>
                      </c:pt>
                    </c:strCache>
                  </c:strRef>
                </c:tx>
                <c:spPr>
                  <a:ln w="28575" cap="rnd">
                    <a:solidFill>
                      <a:srgbClr val="0070C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Data'!$A$2:$A$83</c15:sqref>
                        </c15:formulaRef>
                      </c:ext>
                    </c:extLst>
                    <c:numCache>
                      <c:formatCode>m/d/yyyy</c:formatCode>
                      <c:ptCount val="82"/>
                      <c:pt idx="0">
                        <c:v>45123</c:v>
                      </c:pt>
                      <c:pt idx="1">
                        <c:v>45125</c:v>
                      </c:pt>
                      <c:pt idx="2">
                        <c:v>45126</c:v>
                      </c:pt>
                      <c:pt idx="3">
                        <c:v>45127</c:v>
                      </c:pt>
                      <c:pt idx="4">
                        <c:v>45128</c:v>
                      </c:pt>
                      <c:pt idx="5">
                        <c:v>45131</c:v>
                      </c:pt>
                      <c:pt idx="6">
                        <c:v>45132</c:v>
                      </c:pt>
                      <c:pt idx="7">
                        <c:v>45133</c:v>
                      </c:pt>
                      <c:pt idx="8">
                        <c:v>45134</c:v>
                      </c:pt>
                      <c:pt idx="9">
                        <c:v>45135</c:v>
                      </c:pt>
                      <c:pt idx="10">
                        <c:v>45138</c:v>
                      </c:pt>
                      <c:pt idx="11">
                        <c:v>45139</c:v>
                      </c:pt>
                      <c:pt idx="12">
                        <c:v>45140</c:v>
                      </c:pt>
                      <c:pt idx="13">
                        <c:v>45141</c:v>
                      </c:pt>
                      <c:pt idx="14">
                        <c:v>45142</c:v>
                      </c:pt>
                      <c:pt idx="15">
                        <c:v>45145</c:v>
                      </c:pt>
                      <c:pt idx="16">
                        <c:v>45146</c:v>
                      </c:pt>
                      <c:pt idx="17">
                        <c:v>45147</c:v>
                      </c:pt>
                      <c:pt idx="18">
                        <c:v>45148</c:v>
                      </c:pt>
                      <c:pt idx="19">
                        <c:v>45149</c:v>
                      </c:pt>
                      <c:pt idx="20">
                        <c:v>45152</c:v>
                      </c:pt>
                      <c:pt idx="21">
                        <c:v>45153</c:v>
                      </c:pt>
                      <c:pt idx="22">
                        <c:v>45154</c:v>
                      </c:pt>
                      <c:pt idx="23">
                        <c:v>45155</c:v>
                      </c:pt>
                      <c:pt idx="24">
                        <c:v>45156</c:v>
                      </c:pt>
                      <c:pt idx="25">
                        <c:v>45159</c:v>
                      </c:pt>
                      <c:pt idx="26">
                        <c:v>45160</c:v>
                      </c:pt>
                      <c:pt idx="27">
                        <c:v>45161</c:v>
                      </c:pt>
                      <c:pt idx="28">
                        <c:v>45162</c:v>
                      </c:pt>
                      <c:pt idx="29">
                        <c:v>45163</c:v>
                      </c:pt>
                      <c:pt idx="30">
                        <c:v>45166</c:v>
                      </c:pt>
                      <c:pt idx="31">
                        <c:v>45167</c:v>
                      </c:pt>
                      <c:pt idx="32">
                        <c:v>45168</c:v>
                      </c:pt>
                      <c:pt idx="33">
                        <c:v>45169</c:v>
                      </c:pt>
                      <c:pt idx="34">
                        <c:v>45170</c:v>
                      </c:pt>
                      <c:pt idx="35">
                        <c:v>45174</c:v>
                      </c:pt>
                      <c:pt idx="36">
                        <c:v>45175</c:v>
                      </c:pt>
                      <c:pt idx="37">
                        <c:v>45176</c:v>
                      </c:pt>
                      <c:pt idx="38">
                        <c:v>45177</c:v>
                      </c:pt>
                      <c:pt idx="39">
                        <c:v>45180</c:v>
                      </c:pt>
                      <c:pt idx="40">
                        <c:v>45181</c:v>
                      </c:pt>
                      <c:pt idx="41">
                        <c:v>45182</c:v>
                      </c:pt>
                      <c:pt idx="42">
                        <c:v>45183</c:v>
                      </c:pt>
                      <c:pt idx="43">
                        <c:v>45184</c:v>
                      </c:pt>
                      <c:pt idx="44">
                        <c:v>45187</c:v>
                      </c:pt>
                      <c:pt idx="45">
                        <c:v>45188</c:v>
                      </c:pt>
                      <c:pt idx="46">
                        <c:v>45189</c:v>
                      </c:pt>
                      <c:pt idx="47">
                        <c:v>45190</c:v>
                      </c:pt>
                      <c:pt idx="48">
                        <c:v>45191</c:v>
                      </c:pt>
                      <c:pt idx="49">
                        <c:v>45194</c:v>
                      </c:pt>
                      <c:pt idx="50">
                        <c:v>45195</c:v>
                      </c:pt>
                      <c:pt idx="51">
                        <c:v>45196</c:v>
                      </c:pt>
                      <c:pt idx="52">
                        <c:v>45197</c:v>
                      </c:pt>
                      <c:pt idx="53">
                        <c:v>45198</c:v>
                      </c:pt>
                      <c:pt idx="54">
                        <c:v>45201</c:v>
                      </c:pt>
                      <c:pt idx="55">
                        <c:v>45202</c:v>
                      </c:pt>
                      <c:pt idx="56">
                        <c:v>45203</c:v>
                      </c:pt>
                      <c:pt idx="57">
                        <c:v>45204</c:v>
                      </c:pt>
                      <c:pt idx="58">
                        <c:v>45205</c:v>
                      </c:pt>
                      <c:pt idx="59">
                        <c:v>45208</c:v>
                      </c:pt>
                      <c:pt idx="60">
                        <c:v>45209</c:v>
                      </c:pt>
                      <c:pt idx="61">
                        <c:v>45210</c:v>
                      </c:pt>
                      <c:pt idx="62">
                        <c:v>45211</c:v>
                      </c:pt>
                      <c:pt idx="63">
                        <c:v>45212</c:v>
                      </c:pt>
                      <c:pt idx="64">
                        <c:v>45215</c:v>
                      </c:pt>
                      <c:pt idx="65">
                        <c:v>45216</c:v>
                      </c:pt>
                      <c:pt idx="66">
                        <c:v>45217</c:v>
                      </c:pt>
                      <c:pt idx="67">
                        <c:v>45218</c:v>
                      </c:pt>
                      <c:pt idx="68">
                        <c:v>45219</c:v>
                      </c:pt>
                      <c:pt idx="69">
                        <c:v>45222</c:v>
                      </c:pt>
                      <c:pt idx="70">
                        <c:v>45223</c:v>
                      </c:pt>
                      <c:pt idx="71">
                        <c:v>45224</c:v>
                      </c:pt>
                      <c:pt idx="72">
                        <c:v>45225</c:v>
                      </c:pt>
                      <c:pt idx="73">
                        <c:v>45226</c:v>
                      </c:pt>
                      <c:pt idx="74">
                        <c:v>45229</c:v>
                      </c:pt>
                      <c:pt idx="75">
                        <c:v>45230</c:v>
                      </c:pt>
                      <c:pt idx="76">
                        <c:v>45231</c:v>
                      </c:pt>
                      <c:pt idx="77">
                        <c:v>45232</c:v>
                      </c:pt>
                      <c:pt idx="78">
                        <c:v>45233</c:v>
                      </c:pt>
                      <c:pt idx="79">
                        <c:v>45236</c:v>
                      </c:pt>
                      <c:pt idx="80">
                        <c:v>45237</c:v>
                      </c:pt>
                      <c:pt idx="81">
                        <c:v>45238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'Fall 2023 Data'!$M$2:$M$83</c15:sqref>
                        </c15:formulaRef>
                      </c:ext>
                    </c:extLst>
                    <c:numCache>
                      <c:formatCode>0.0%</c:formatCode>
                      <c:ptCount val="82"/>
                      <c:pt idx="0">
                        <c:v>0</c:v>
                      </c:pt>
                      <c:pt idx="1">
                        <c:v>2.073587052724744E-2</c:v>
                      </c:pt>
                      <c:pt idx="2">
                        <c:v>2.6941961475513029E-2</c:v>
                      </c:pt>
                      <c:pt idx="3">
                        <c:v>3.4353059177532598E-2</c:v>
                      </c:pt>
                      <c:pt idx="4">
                        <c:v>4.0633179608625204E-2</c:v>
                      </c:pt>
                      <c:pt idx="5">
                        <c:v>5.3257369333663609E-2</c:v>
                      </c:pt>
                      <c:pt idx="6">
                        <c:v>6.055747409965466E-2</c:v>
                      </c:pt>
                      <c:pt idx="7">
                        <c:v>6.6241413150147199E-2</c:v>
                      </c:pt>
                      <c:pt idx="8">
                        <c:v>7.2039072039072033E-2</c:v>
                      </c:pt>
                      <c:pt idx="9">
                        <c:v>7.7929947885104836E-2</c:v>
                      </c:pt>
                      <c:pt idx="10">
                        <c:v>8.9333012280279317E-2</c:v>
                      </c:pt>
                      <c:pt idx="11">
                        <c:v>0.10356374073188232</c:v>
                      </c:pt>
                      <c:pt idx="12">
                        <c:v>0.11012538443340431</c:v>
                      </c:pt>
                      <c:pt idx="13">
                        <c:v>0.12315097440713782</c:v>
                      </c:pt>
                      <c:pt idx="14">
                        <c:v>0.13520765282314512</c:v>
                      </c:pt>
                      <c:pt idx="15">
                        <c:v>0.16753201799930773</c:v>
                      </c:pt>
                      <c:pt idx="16">
                        <c:v>0.17941143051925917</c:v>
                      </c:pt>
                      <c:pt idx="17">
                        <c:v>0.19719887955182072</c:v>
                      </c:pt>
                      <c:pt idx="18">
                        <c:v>0.21184560780834072</c:v>
                      </c:pt>
                      <c:pt idx="19">
                        <c:v>0.22295587102454056</c:v>
                      </c:pt>
                      <c:pt idx="20">
                        <c:v>0.25443915114768301</c:v>
                      </c:pt>
                      <c:pt idx="21">
                        <c:v>0.27562862669245647</c:v>
                      </c:pt>
                      <c:pt idx="22">
                        <c:v>0.3102572245157193</c:v>
                      </c:pt>
                      <c:pt idx="23">
                        <c:v>0.33350851376918228</c:v>
                      </c:pt>
                      <c:pt idx="24">
                        <c:v>0.36288724314175447</c:v>
                      </c:pt>
                      <c:pt idx="25">
                        <c:v>0.41785052501544162</c:v>
                      </c:pt>
                      <c:pt idx="26">
                        <c:v>0.45015353121801432</c:v>
                      </c:pt>
                      <c:pt idx="27">
                        <c:v>0.48768823768823771</c:v>
                      </c:pt>
                      <c:pt idx="28">
                        <c:v>0.5252840052277068</c:v>
                      </c:pt>
                      <c:pt idx="29">
                        <c:v>0.56662341551052997</c:v>
                      </c:pt>
                      <c:pt idx="30">
                        <c:v>0.69874765802189132</c:v>
                      </c:pt>
                      <c:pt idx="31">
                        <c:v>0.77817005001471018</c:v>
                      </c:pt>
                      <c:pt idx="32">
                        <c:v>0.79181755897034356</c:v>
                      </c:pt>
                      <c:pt idx="33">
                        <c:v>0.80562609884743119</c:v>
                      </c:pt>
                      <c:pt idx="34">
                        <c:v>0.81381059202184725</c:v>
                      </c:pt>
                      <c:pt idx="35">
                        <c:v>0.83029535042401792</c:v>
                      </c:pt>
                      <c:pt idx="36">
                        <c:v>0.83778514330278808</c:v>
                      </c:pt>
                      <c:pt idx="37">
                        <c:v>0.84514998052201018</c:v>
                      </c:pt>
                      <c:pt idx="38">
                        <c:v>0.84837299660029142</c:v>
                      </c:pt>
                      <c:pt idx="39">
                        <c:v>0.8539488966318235</c:v>
                      </c:pt>
                      <c:pt idx="40">
                        <c:v>0.86943505552873013</c:v>
                      </c:pt>
                      <c:pt idx="41">
                        <c:v>0.87639907371671166</c:v>
                      </c:pt>
                      <c:pt idx="42">
                        <c:v>0.88053097345132747</c:v>
                      </c:pt>
                      <c:pt idx="43">
                        <c:v>0.89085488989325901</c:v>
                      </c:pt>
                      <c:pt idx="44">
                        <c:v>0.90690546882482526</c:v>
                      </c:pt>
                      <c:pt idx="45">
                        <c:v>0.95890815924320061</c:v>
                      </c:pt>
                      <c:pt idx="46">
                        <c:v>0.95320269084527642</c:v>
                      </c:pt>
                      <c:pt idx="47">
                        <c:v>0.94849160927345033</c:v>
                      </c:pt>
                      <c:pt idx="48">
                        <c:v>0.94624383641109933</c:v>
                      </c:pt>
                      <c:pt idx="49">
                        <c:v>0.94697116315076446</c:v>
                      </c:pt>
                      <c:pt idx="50">
                        <c:v>0.9521276595744681</c:v>
                      </c:pt>
                      <c:pt idx="51">
                        <c:v>0.95415417351774834</c:v>
                      </c:pt>
                      <c:pt idx="52">
                        <c:v>0.95559210526315785</c:v>
                      </c:pt>
                      <c:pt idx="53">
                        <c:v>0.9559122111573044</c:v>
                      </c:pt>
                      <c:pt idx="54">
                        <c:v>0.9559122111573044</c:v>
                      </c:pt>
                      <c:pt idx="55">
                        <c:v>0.9559122111573044</c:v>
                      </c:pt>
                      <c:pt idx="56">
                        <c:v>0.9559122111573044</c:v>
                      </c:pt>
                      <c:pt idx="57">
                        <c:v>0.9559122111573044</c:v>
                      </c:pt>
                      <c:pt idx="58">
                        <c:v>0.9557616149908239</c:v>
                      </c:pt>
                      <c:pt idx="59">
                        <c:v>0.9557616149908239</c:v>
                      </c:pt>
                      <c:pt idx="60">
                        <c:v>0.96246260735308309</c:v>
                      </c:pt>
                      <c:pt idx="61">
                        <c:v>0.96381356749975877</c:v>
                      </c:pt>
                      <c:pt idx="62">
                        <c:v>0.96593979158626009</c:v>
                      </c:pt>
                      <c:pt idx="63">
                        <c:v>0.96667954413753143</c:v>
                      </c:pt>
                      <c:pt idx="64">
                        <c:v>0.96820948883950142</c:v>
                      </c:pt>
                      <c:pt idx="65">
                        <c:v>0.96926645404465062</c:v>
                      </c:pt>
                      <c:pt idx="66">
                        <c:v>0.97013915732508693</c:v>
                      </c:pt>
                      <c:pt idx="67">
                        <c:v>0.97015934331240949</c:v>
                      </c:pt>
                      <c:pt idx="68">
                        <c:v>0.97112506035731527</c:v>
                      </c:pt>
                      <c:pt idx="69">
                        <c:v>0.97159145811189485</c:v>
                      </c:pt>
                      <c:pt idx="70">
                        <c:v>0.97196984341774595</c:v>
                      </c:pt>
                      <c:pt idx="71">
                        <c:v>0.97205839698346708</c:v>
                      </c:pt>
                      <c:pt idx="72">
                        <c:v>0.97446808510638294</c:v>
                      </c:pt>
                      <c:pt idx="73">
                        <c:v>0.97465415497726615</c:v>
                      </c:pt>
                      <c:pt idx="74">
                        <c:v>0.97513544891640869</c:v>
                      </c:pt>
                      <c:pt idx="75">
                        <c:v>0.97879140034863454</c:v>
                      </c:pt>
                      <c:pt idx="76">
                        <c:v>0.97926758380158885</c:v>
                      </c:pt>
                      <c:pt idx="77">
                        <c:v>0.98100959209378935</c:v>
                      </c:pt>
                      <c:pt idx="78">
                        <c:v>0.98311499272197966</c:v>
                      </c:pt>
                      <c:pt idx="79">
                        <c:v>0.98427947598253274</c:v>
                      </c:pt>
                      <c:pt idx="80">
                        <c:v>0.98504418762746426</c:v>
                      </c:pt>
                      <c:pt idx="81">
                        <c:v>0.98620287602020984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80DA-4A27-8D31-A03D71A14366}"/>
                  </c:ext>
                </c:extLst>
              </c15:ser>
            </c15:filteredLineSeries>
          </c:ext>
        </c:extLst>
      </c:lineChart>
      <c:dateAx>
        <c:axId val="52765776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7658416"/>
        <c:crosses val="autoZero"/>
        <c:auto val="1"/>
        <c:lblOffset val="100"/>
        <c:baseTimeUnit val="days"/>
      </c:dateAx>
      <c:valAx>
        <c:axId val="527658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_);_(&quot;$&quot;* \(#,##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7657760"/>
        <c:crosses val="autoZero"/>
        <c:crossBetween val="between"/>
      </c:valAx>
      <c:valAx>
        <c:axId val="796891024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576544"/>
        <c:crosses val="max"/>
        <c:crossBetween val="between"/>
      </c:valAx>
      <c:dateAx>
        <c:axId val="19657654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796891024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University of Montana</a:t>
            </a:r>
          </a:p>
          <a:p>
            <a:pPr>
              <a:defRPr/>
            </a:pPr>
            <a:r>
              <a:rPr lang="en-US"/>
              <a:t>Total $ Assessment Comparison  - 2023 vs 2022</a:t>
            </a:r>
          </a:p>
          <a:p>
            <a:pPr>
              <a:defRPr/>
            </a:pPr>
            <a:r>
              <a:rPr lang="en-US"/>
              <a:t>Days</a:t>
            </a:r>
            <a:r>
              <a:rPr lang="en-US" baseline="0"/>
              <a:t> Relative to First Day of Class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7"/>
          <c:order val="7"/>
          <c:tx>
            <c:strRef>
              <c:f>'Days Before Start Data'!$I$3</c:f>
              <c:strCache>
                <c:ptCount val="1"/>
                <c:pt idx="0">
                  <c:v>2023 Total Assessed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'Days Before Start Data'!$O$5:$O$174</c:f>
              <c:numCache>
                <c:formatCode>_(* #,##0_);_(* \(#,##0\);_(* "-"??_);_(@_)</c:formatCode>
                <c:ptCount val="170"/>
                <c:pt idx="0">
                  <c:v>50</c:v>
                </c:pt>
                <c:pt idx="1">
                  <c:v>49</c:v>
                </c:pt>
                <c:pt idx="2">
                  <c:v>48</c:v>
                </c:pt>
                <c:pt idx="3">
                  <c:v>47</c:v>
                </c:pt>
                <c:pt idx="4">
                  <c:v>46</c:v>
                </c:pt>
                <c:pt idx="5">
                  <c:v>45</c:v>
                </c:pt>
                <c:pt idx="6">
                  <c:v>44</c:v>
                </c:pt>
                <c:pt idx="7">
                  <c:v>43</c:v>
                </c:pt>
                <c:pt idx="8">
                  <c:v>42</c:v>
                </c:pt>
                <c:pt idx="9">
                  <c:v>41</c:v>
                </c:pt>
                <c:pt idx="10">
                  <c:v>40</c:v>
                </c:pt>
                <c:pt idx="11">
                  <c:v>39</c:v>
                </c:pt>
                <c:pt idx="12">
                  <c:v>38</c:v>
                </c:pt>
                <c:pt idx="13">
                  <c:v>37</c:v>
                </c:pt>
                <c:pt idx="14">
                  <c:v>36</c:v>
                </c:pt>
                <c:pt idx="15">
                  <c:v>35</c:v>
                </c:pt>
                <c:pt idx="16">
                  <c:v>34</c:v>
                </c:pt>
                <c:pt idx="17">
                  <c:v>33</c:v>
                </c:pt>
                <c:pt idx="18">
                  <c:v>32</c:v>
                </c:pt>
                <c:pt idx="19">
                  <c:v>31</c:v>
                </c:pt>
                <c:pt idx="20">
                  <c:v>30</c:v>
                </c:pt>
                <c:pt idx="21">
                  <c:v>29</c:v>
                </c:pt>
                <c:pt idx="22">
                  <c:v>28</c:v>
                </c:pt>
                <c:pt idx="23">
                  <c:v>27</c:v>
                </c:pt>
                <c:pt idx="24">
                  <c:v>26</c:v>
                </c:pt>
                <c:pt idx="25">
                  <c:v>25</c:v>
                </c:pt>
                <c:pt idx="26">
                  <c:v>24</c:v>
                </c:pt>
                <c:pt idx="27">
                  <c:v>23</c:v>
                </c:pt>
                <c:pt idx="28">
                  <c:v>22</c:v>
                </c:pt>
                <c:pt idx="29">
                  <c:v>21</c:v>
                </c:pt>
                <c:pt idx="30">
                  <c:v>20</c:v>
                </c:pt>
                <c:pt idx="31">
                  <c:v>19</c:v>
                </c:pt>
                <c:pt idx="32">
                  <c:v>18</c:v>
                </c:pt>
                <c:pt idx="33">
                  <c:v>17</c:v>
                </c:pt>
                <c:pt idx="34">
                  <c:v>16</c:v>
                </c:pt>
                <c:pt idx="35">
                  <c:v>15</c:v>
                </c:pt>
                <c:pt idx="36">
                  <c:v>14</c:v>
                </c:pt>
                <c:pt idx="37">
                  <c:v>13</c:v>
                </c:pt>
                <c:pt idx="38">
                  <c:v>12</c:v>
                </c:pt>
                <c:pt idx="39">
                  <c:v>11</c:v>
                </c:pt>
                <c:pt idx="40">
                  <c:v>10</c:v>
                </c:pt>
                <c:pt idx="41">
                  <c:v>9</c:v>
                </c:pt>
                <c:pt idx="42">
                  <c:v>8</c:v>
                </c:pt>
                <c:pt idx="43">
                  <c:v>7</c:v>
                </c:pt>
                <c:pt idx="44">
                  <c:v>6</c:v>
                </c:pt>
                <c:pt idx="45">
                  <c:v>5</c:v>
                </c:pt>
                <c:pt idx="46">
                  <c:v>4</c:v>
                </c:pt>
                <c:pt idx="47">
                  <c:v>3</c:v>
                </c:pt>
                <c:pt idx="48">
                  <c:v>2</c:v>
                </c:pt>
                <c:pt idx="49">
                  <c:v>1</c:v>
                </c:pt>
                <c:pt idx="50">
                  <c:v>0</c:v>
                </c:pt>
                <c:pt idx="51">
                  <c:v>-1</c:v>
                </c:pt>
                <c:pt idx="52">
                  <c:v>-2</c:v>
                </c:pt>
                <c:pt idx="53">
                  <c:v>-3</c:v>
                </c:pt>
                <c:pt idx="54">
                  <c:v>-4</c:v>
                </c:pt>
                <c:pt idx="55">
                  <c:v>-5</c:v>
                </c:pt>
                <c:pt idx="56">
                  <c:v>-6</c:v>
                </c:pt>
                <c:pt idx="57">
                  <c:v>-7</c:v>
                </c:pt>
                <c:pt idx="58">
                  <c:v>-8</c:v>
                </c:pt>
                <c:pt idx="59">
                  <c:v>-9</c:v>
                </c:pt>
                <c:pt idx="60">
                  <c:v>-10</c:v>
                </c:pt>
                <c:pt idx="61">
                  <c:v>-11</c:v>
                </c:pt>
                <c:pt idx="62">
                  <c:v>-12</c:v>
                </c:pt>
                <c:pt idx="63">
                  <c:v>-13</c:v>
                </c:pt>
                <c:pt idx="64">
                  <c:v>-14</c:v>
                </c:pt>
                <c:pt idx="65">
                  <c:v>-15</c:v>
                </c:pt>
                <c:pt idx="66">
                  <c:v>-16</c:v>
                </c:pt>
                <c:pt idx="67">
                  <c:v>-17</c:v>
                </c:pt>
                <c:pt idx="68">
                  <c:v>-18</c:v>
                </c:pt>
                <c:pt idx="69">
                  <c:v>-19</c:v>
                </c:pt>
                <c:pt idx="70">
                  <c:v>-20</c:v>
                </c:pt>
                <c:pt idx="71">
                  <c:v>-21</c:v>
                </c:pt>
                <c:pt idx="72">
                  <c:v>-22</c:v>
                </c:pt>
                <c:pt idx="73">
                  <c:v>-23</c:v>
                </c:pt>
                <c:pt idx="74">
                  <c:v>-24</c:v>
                </c:pt>
                <c:pt idx="75">
                  <c:v>-25</c:v>
                </c:pt>
                <c:pt idx="76">
                  <c:v>-26</c:v>
                </c:pt>
                <c:pt idx="77">
                  <c:v>-27</c:v>
                </c:pt>
                <c:pt idx="78">
                  <c:v>-28</c:v>
                </c:pt>
                <c:pt idx="79">
                  <c:v>-29</c:v>
                </c:pt>
                <c:pt idx="80">
                  <c:v>-30</c:v>
                </c:pt>
                <c:pt idx="81">
                  <c:v>-31</c:v>
                </c:pt>
                <c:pt idx="82">
                  <c:v>-32</c:v>
                </c:pt>
                <c:pt idx="83">
                  <c:v>-33</c:v>
                </c:pt>
                <c:pt idx="84">
                  <c:v>-34</c:v>
                </c:pt>
                <c:pt idx="85">
                  <c:v>-35</c:v>
                </c:pt>
                <c:pt idx="86">
                  <c:v>-36</c:v>
                </c:pt>
                <c:pt idx="87">
                  <c:v>-37</c:v>
                </c:pt>
                <c:pt idx="88">
                  <c:v>-38</c:v>
                </c:pt>
                <c:pt idx="89">
                  <c:v>-39</c:v>
                </c:pt>
                <c:pt idx="90">
                  <c:v>-40</c:v>
                </c:pt>
                <c:pt idx="91">
                  <c:v>-41</c:v>
                </c:pt>
                <c:pt idx="92">
                  <c:v>-42</c:v>
                </c:pt>
                <c:pt idx="93">
                  <c:v>-43</c:v>
                </c:pt>
                <c:pt idx="94">
                  <c:v>-44</c:v>
                </c:pt>
                <c:pt idx="95">
                  <c:v>-45</c:v>
                </c:pt>
                <c:pt idx="96">
                  <c:v>-46</c:v>
                </c:pt>
                <c:pt idx="97">
                  <c:v>-47</c:v>
                </c:pt>
                <c:pt idx="98">
                  <c:v>-48</c:v>
                </c:pt>
                <c:pt idx="99">
                  <c:v>-49</c:v>
                </c:pt>
                <c:pt idx="100">
                  <c:v>-50</c:v>
                </c:pt>
                <c:pt idx="101">
                  <c:v>-51</c:v>
                </c:pt>
                <c:pt idx="102">
                  <c:v>-52</c:v>
                </c:pt>
                <c:pt idx="103">
                  <c:v>-53</c:v>
                </c:pt>
                <c:pt idx="104">
                  <c:v>-54</c:v>
                </c:pt>
                <c:pt idx="105">
                  <c:v>-55</c:v>
                </c:pt>
                <c:pt idx="106">
                  <c:v>-56</c:v>
                </c:pt>
                <c:pt idx="107">
                  <c:v>-57</c:v>
                </c:pt>
                <c:pt idx="108">
                  <c:v>-58</c:v>
                </c:pt>
                <c:pt idx="109">
                  <c:v>-59</c:v>
                </c:pt>
                <c:pt idx="110">
                  <c:v>-60</c:v>
                </c:pt>
                <c:pt idx="111">
                  <c:v>-61</c:v>
                </c:pt>
                <c:pt idx="112">
                  <c:v>-62</c:v>
                </c:pt>
                <c:pt idx="113">
                  <c:v>-63</c:v>
                </c:pt>
                <c:pt idx="114">
                  <c:v>-64</c:v>
                </c:pt>
                <c:pt idx="115">
                  <c:v>-65</c:v>
                </c:pt>
                <c:pt idx="116">
                  <c:v>-66</c:v>
                </c:pt>
                <c:pt idx="117">
                  <c:v>-67</c:v>
                </c:pt>
                <c:pt idx="118">
                  <c:v>-68</c:v>
                </c:pt>
                <c:pt idx="119">
                  <c:v>-69</c:v>
                </c:pt>
                <c:pt idx="120">
                  <c:v>-70</c:v>
                </c:pt>
                <c:pt idx="121">
                  <c:v>-71</c:v>
                </c:pt>
                <c:pt idx="122">
                  <c:v>-72</c:v>
                </c:pt>
                <c:pt idx="123">
                  <c:v>-73</c:v>
                </c:pt>
                <c:pt idx="124">
                  <c:v>-74</c:v>
                </c:pt>
                <c:pt idx="125">
                  <c:v>-75</c:v>
                </c:pt>
                <c:pt idx="126">
                  <c:v>-76</c:v>
                </c:pt>
                <c:pt idx="127">
                  <c:v>-77</c:v>
                </c:pt>
                <c:pt idx="128">
                  <c:v>-78</c:v>
                </c:pt>
                <c:pt idx="129">
                  <c:v>-79</c:v>
                </c:pt>
                <c:pt idx="130">
                  <c:v>-80</c:v>
                </c:pt>
                <c:pt idx="131">
                  <c:v>-81</c:v>
                </c:pt>
                <c:pt idx="132">
                  <c:v>-82</c:v>
                </c:pt>
                <c:pt idx="133">
                  <c:v>-83</c:v>
                </c:pt>
                <c:pt idx="134">
                  <c:v>-84</c:v>
                </c:pt>
                <c:pt idx="135">
                  <c:v>-85</c:v>
                </c:pt>
                <c:pt idx="136">
                  <c:v>-86</c:v>
                </c:pt>
                <c:pt idx="137">
                  <c:v>-87</c:v>
                </c:pt>
                <c:pt idx="138">
                  <c:v>-88</c:v>
                </c:pt>
                <c:pt idx="139">
                  <c:v>-89</c:v>
                </c:pt>
                <c:pt idx="140">
                  <c:v>-90</c:v>
                </c:pt>
                <c:pt idx="141">
                  <c:v>-91</c:v>
                </c:pt>
                <c:pt idx="142">
                  <c:v>-92</c:v>
                </c:pt>
                <c:pt idx="143">
                  <c:v>-93</c:v>
                </c:pt>
                <c:pt idx="144">
                  <c:v>-94</c:v>
                </c:pt>
                <c:pt idx="145">
                  <c:v>-95</c:v>
                </c:pt>
                <c:pt idx="146">
                  <c:v>-96</c:v>
                </c:pt>
                <c:pt idx="147">
                  <c:v>-97</c:v>
                </c:pt>
                <c:pt idx="148">
                  <c:v>-98</c:v>
                </c:pt>
                <c:pt idx="149">
                  <c:v>-99</c:v>
                </c:pt>
                <c:pt idx="150">
                  <c:v>-100</c:v>
                </c:pt>
                <c:pt idx="151">
                  <c:v>-101</c:v>
                </c:pt>
                <c:pt idx="152">
                  <c:v>-102</c:v>
                </c:pt>
                <c:pt idx="153">
                  <c:v>-103</c:v>
                </c:pt>
                <c:pt idx="154">
                  <c:v>-104</c:v>
                </c:pt>
                <c:pt idx="155">
                  <c:v>-105</c:v>
                </c:pt>
                <c:pt idx="156">
                  <c:v>-106</c:v>
                </c:pt>
                <c:pt idx="157">
                  <c:v>-107</c:v>
                </c:pt>
                <c:pt idx="158">
                  <c:v>-109</c:v>
                </c:pt>
                <c:pt idx="159">
                  <c:v>-110</c:v>
                </c:pt>
                <c:pt idx="160">
                  <c:v>-111</c:v>
                </c:pt>
                <c:pt idx="161">
                  <c:v>-112</c:v>
                </c:pt>
                <c:pt idx="162">
                  <c:v>-113</c:v>
                </c:pt>
                <c:pt idx="163">
                  <c:v>-114</c:v>
                </c:pt>
                <c:pt idx="164">
                  <c:v>-115</c:v>
                </c:pt>
                <c:pt idx="165">
                  <c:v>-116</c:v>
                </c:pt>
                <c:pt idx="166">
                  <c:v>-117</c:v>
                </c:pt>
                <c:pt idx="167">
                  <c:v>-118</c:v>
                </c:pt>
                <c:pt idx="168">
                  <c:v>-119</c:v>
                </c:pt>
                <c:pt idx="169">
                  <c:v>-120</c:v>
                </c:pt>
              </c:numCache>
            </c:numRef>
          </c:cat>
          <c:val>
            <c:numRef>
              <c:f>'Days Before Start Data'!$I$4:$I$174</c:f>
              <c:numCache>
                <c:formatCode>_("$"* #,##0_);_("$"* \(#,##0\);_("$"* "-"??_);_(@_)</c:formatCode>
                <c:ptCount val="171"/>
                <c:pt idx="8">
                  <c:v>38150967.039999999</c:v>
                </c:pt>
                <c:pt idx="9">
                  <c:v>38150967.039999999</c:v>
                </c:pt>
                <c:pt idx="10">
                  <c:v>38569984.420000002</c:v>
                </c:pt>
                <c:pt idx="11">
                  <c:v>39376950.07</c:v>
                </c:pt>
                <c:pt idx="12">
                  <c:v>40257006.030000001</c:v>
                </c:pt>
                <c:pt idx="13">
                  <c:v>40356599</c:v>
                </c:pt>
                <c:pt idx="14">
                  <c:v>40356599</c:v>
                </c:pt>
                <c:pt idx="15">
                  <c:v>40356599</c:v>
                </c:pt>
                <c:pt idx="16">
                  <c:v>40607716.840000004</c:v>
                </c:pt>
                <c:pt idx="17">
                  <c:v>40649098.699999996</c:v>
                </c:pt>
                <c:pt idx="18">
                  <c:v>40925713.109999999</c:v>
                </c:pt>
                <c:pt idx="19">
                  <c:v>41010987.159999996</c:v>
                </c:pt>
                <c:pt idx="20">
                  <c:v>41351124.689999998</c:v>
                </c:pt>
                <c:pt idx="21">
                  <c:v>41351124.689999998</c:v>
                </c:pt>
                <c:pt idx="22">
                  <c:v>41351124.689999998</c:v>
                </c:pt>
                <c:pt idx="23">
                  <c:v>41613714.939999998</c:v>
                </c:pt>
                <c:pt idx="24">
                  <c:v>41862326.629999995</c:v>
                </c:pt>
                <c:pt idx="25">
                  <c:v>42225543.380000003</c:v>
                </c:pt>
                <c:pt idx="26">
                  <c:v>41993727</c:v>
                </c:pt>
                <c:pt idx="27">
                  <c:v>42297015.299999997</c:v>
                </c:pt>
                <c:pt idx="28">
                  <c:v>42297015.299999997</c:v>
                </c:pt>
                <c:pt idx="29">
                  <c:v>42297015.299999997</c:v>
                </c:pt>
                <c:pt idx="30">
                  <c:v>42559607.429999992</c:v>
                </c:pt>
                <c:pt idx="31">
                  <c:v>42683786.189999998</c:v>
                </c:pt>
                <c:pt idx="32">
                  <c:v>42874164.32</c:v>
                </c:pt>
                <c:pt idx="33">
                  <c:v>43054330.369999997</c:v>
                </c:pt>
                <c:pt idx="34">
                  <c:v>43706030.619999997</c:v>
                </c:pt>
                <c:pt idx="35">
                  <c:v>43706030.619999997</c:v>
                </c:pt>
                <c:pt idx="36">
                  <c:v>43706030.619999997</c:v>
                </c:pt>
                <c:pt idx="37">
                  <c:v>43851050.430000007</c:v>
                </c:pt>
                <c:pt idx="38">
                  <c:v>43806313.129999995</c:v>
                </c:pt>
                <c:pt idx="39">
                  <c:v>43897689.090000004</c:v>
                </c:pt>
                <c:pt idx="40">
                  <c:v>43900121.390000001</c:v>
                </c:pt>
                <c:pt idx="41">
                  <c:v>44088859.030000001</c:v>
                </c:pt>
                <c:pt idx="42">
                  <c:v>44088859.030000001</c:v>
                </c:pt>
                <c:pt idx="43">
                  <c:v>44088859.030000001</c:v>
                </c:pt>
                <c:pt idx="44">
                  <c:v>44308148.439999998</c:v>
                </c:pt>
                <c:pt idx="45">
                  <c:v>44246617.560000002</c:v>
                </c:pt>
                <c:pt idx="46">
                  <c:v>44356763.430000007</c:v>
                </c:pt>
                <c:pt idx="47">
                  <c:v>44539670.489999995</c:v>
                </c:pt>
                <c:pt idx="48">
                  <c:v>44642781.329999998</c:v>
                </c:pt>
                <c:pt idx="49">
                  <c:v>44642781.329999998</c:v>
                </c:pt>
                <c:pt idx="50">
                  <c:v>44642781.329999998</c:v>
                </c:pt>
                <c:pt idx="51">
                  <c:v>44831838.060000002</c:v>
                </c:pt>
                <c:pt idx="52">
                  <c:v>44871636.920000002</c:v>
                </c:pt>
                <c:pt idx="53">
                  <c:v>44786501.549999997</c:v>
                </c:pt>
                <c:pt idx="54">
                  <c:v>44797659.280000001</c:v>
                </c:pt>
                <c:pt idx="55">
                  <c:v>44837311.079999998</c:v>
                </c:pt>
                <c:pt idx="56">
                  <c:v>44837311.079999998</c:v>
                </c:pt>
                <c:pt idx="57">
                  <c:v>44837311.079999998</c:v>
                </c:pt>
                <c:pt idx="58">
                  <c:v>44837311.079999998</c:v>
                </c:pt>
                <c:pt idx="59">
                  <c:v>44723376.809999995</c:v>
                </c:pt>
                <c:pt idx="60">
                  <c:v>44577883.470000006</c:v>
                </c:pt>
                <c:pt idx="61">
                  <c:v>44667644.689999998</c:v>
                </c:pt>
                <c:pt idx="62">
                  <c:v>44640061.729999997</c:v>
                </c:pt>
                <c:pt idx="63">
                  <c:v>44640061.729999997</c:v>
                </c:pt>
                <c:pt idx="64">
                  <c:v>44640061.729999997</c:v>
                </c:pt>
                <c:pt idx="65">
                  <c:v>44533647.939999998</c:v>
                </c:pt>
                <c:pt idx="66">
                  <c:v>44444680.010000005</c:v>
                </c:pt>
                <c:pt idx="67">
                  <c:v>44248888.660000004</c:v>
                </c:pt>
                <c:pt idx="68">
                  <c:v>44270234.789999999</c:v>
                </c:pt>
                <c:pt idx="69">
                  <c:v>44225330.389999993</c:v>
                </c:pt>
                <c:pt idx="70">
                  <c:v>44225330.389999993</c:v>
                </c:pt>
                <c:pt idx="71">
                  <c:v>44225330.389999993</c:v>
                </c:pt>
                <c:pt idx="72">
                  <c:v>43545542.32</c:v>
                </c:pt>
                <c:pt idx="73">
                  <c:v>44070466.119999997</c:v>
                </c:pt>
                <c:pt idx="74">
                  <c:v>43578915.670000002</c:v>
                </c:pt>
                <c:pt idx="75">
                  <c:v>43578676</c:v>
                </c:pt>
                <c:pt idx="76">
                  <c:v>43612770.340000004</c:v>
                </c:pt>
                <c:pt idx="77">
                  <c:v>43612770.340000004</c:v>
                </c:pt>
                <c:pt idx="78">
                  <c:v>43612770.340000004</c:v>
                </c:pt>
                <c:pt idx="79">
                  <c:v>43653994.780000001</c:v>
                </c:pt>
                <c:pt idx="80">
                  <c:v>43706026.539999999</c:v>
                </c:pt>
                <c:pt idx="81">
                  <c:v>43704699.640000001</c:v>
                </c:pt>
                <c:pt idx="82">
                  <c:v>43675850.189999998</c:v>
                </c:pt>
                <c:pt idx="83">
                  <c:v>43694708.390000001</c:v>
                </c:pt>
                <c:pt idx="84">
                  <c:v>43694708.390000001</c:v>
                </c:pt>
                <c:pt idx="85">
                  <c:v>43694708.390000001</c:v>
                </c:pt>
                <c:pt idx="86">
                  <c:v>43694708.390000001</c:v>
                </c:pt>
                <c:pt idx="87">
                  <c:v>43694708.390000001</c:v>
                </c:pt>
                <c:pt idx="88">
                  <c:v>43694708.390000001</c:v>
                </c:pt>
                <c:pt idx="89">
                  <c:v>43694708.390000001</c:v>
                </c:pt>
                <c:pt idx="90">
                  <c:v>43935270.789999999</c:v>
                </c:pt>
                <c:pt idx="91">
                  <c:v>43935270.789999999</c:v>
                </c:pt>
                <c:pt idx="92">
                  <c:v>43935270.789999999</c:v>
                </c:pt>
                <c:pt idx="93">
                  <c:v>43598517.789999999</c:v>
                </c:pt>
                <c:pt idx="94">
                  <c:v>43557521.079999998</c:v>
                </c:pt>
                <c:pt idx="95">
                  <c:v>43868373.68</c:v>
                </c:pt>
                <c:pt idx="96">
                  <c:v>43868373.729999997</c:v>
                </c:pt>
                <c:pt idx="97">
                  <c:v>43617205.130000003</c:v>
                </c:pt>
                <c:pt idx="98">
                  <c:v>43617205.130000003</c:v>
                </c:pt>
                <c:pt idx="99">
                  <c:v>43617205.130000003</c:v>
                </c:pt>
                <c:pt idx="100">
                  <c:v>43617205.280000001</c:v>
                </c:pt>
                <c:pt idx="101">
                  <c:v>43601329.460000001</c:v>
                </c:pt>
                <c:pt idx="102">
                  <c:v>43601506.220000006</c:v>
                </c:pt>
                <c:pt idx="103">
                  <c:v>43605455.039999999</c:v>
                </c:pt>
                <c:pt idx="104">
                  <c:v>43606349.539999999</c:v>
                </c:pt>
                <c:pt idx="105">
                  <c:v>43606349.539999999</c:v>
                </c:pt>
                <c:pt idx="106">
                  <c:v>43606349.539999999</c:v>
                </c:pt>
                <c:pt idx="107">
                  <c:v>43571104.539999999</c:v>
                </c:pt>
                <c:pt idx="108">
                  <c:v>43561314.240000002</c:v>
                </c:pt>
                <c:pt idx="109">
                  <c:v>43552449.739999995</c:v>
                </c:pt>
                <c:pt idx="110">
                  <c:v>43544584.039999999</c:v>
                </c:pt>
                <c:pt idx="111">
                  <c:v>43520817.490000002</c:v>
                </c:pt>
                <c:pt idx="112">
                  <c:v>43520817.490000002</c:v>
                </c:pt>
                <c:pt idx="113">
                  <c:v>43520817.490000002</c:v>
                </c:pt>
                <c:pt idx="114">
                  <c:v>43513654.089999996</c:v>
                </c:pt>
                <c:pt idx="115">
                  <c:v>43511578.839999996</c:v>
                </c:pt>
                <c:pt idx="116">
                  <c:v>43512415.159999996</c:v>
                </c:pt>
                <c:pt idx="117">
                  <c:v>43511587.719999999</c:v>
                </c:pt>
                <c:pt idx="118">
                  <c:v>43410888.060000002</c:v>
                </c:pt>
                <c:pt idx="119">
                  <c:v>43410888.060000002</c:v>
                </c:pt>
                <c:pt idx="120">
                  <c:v>43410888.060000002</c:v>
                </c:pt>
                <c:pt idx="121">
                  <c:v>43408515.100000001</c:v>
                </c:pt>
                <c:pt idx="122">
                  <c:v>43384515.100000001</c:v>
                </c:pt>
                <c:pt idx="123">
                  <c:v>43379015.579999998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8-52A7-40A9-A191-765682CF6174}"/>
            </c:ext>
          </c:extLst>
        </c:ser>
        <c:ser>
          <c:idx val="10"/>
          <c:order val="20"/>
          <c:tx>
            <c:strRef>
              <c:f>'Days Before Start Data'!$V$3</c:f>
              <c:strCache>
                <c:ptCount val="1"/>
                <c:pt idx="0">
                  <c:v>2022 Total Assessed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'Days Before Start Data'!$O$5:$O$174</c:f>
              <c:numCache>
                <c:formatCode>_(* #,##0_);_(* \(#,##0\);_(* "-"??_);_(@_)</c:formatCode>
                <c:ptCount val="170"/>
                <c:pt idx="0">
                  <c:v>50</c:v>
                </c:pt>
                <c:pt idx="1">
                  <c:v>49</c:v>
                </c:pt>
                <c:pt idx="2">
                  <c:v>48</c:v>
                </c:pt>
                <c:pt idx="3">
                  <c:v>47</c:v>
                </c:pt>
                <c:pt idx="4">
                  <c:v>46</c:v>
                </c:pt>
                <c:pt idx="5">
                  <c:v>45</c:v>
                </c:pt>
                <c:pt idx="6">
                  <c:v>44</c:v>
                </c:pt>
                <c:pt idx="7">
                  <c:v>43</c:v>
                </c:pt>
                <c:pt idx="8">
                  <c:v>42</c:v>
                </c:pt>
                <c:pt idx="9">
                  <c:v>41</c:v>
                </c:pt>
                <c:pt idx="10">
                  <c:v>40</c:v>
                </c:pt>
                <c:pt idx="11">
                  <c:v>39</c:v>
                </c:pt>
                <c:pt idx="12">
                  <c:v>38</c:v>
                </c:pt>
                <c:pt idx="13">
                  <c:v>37</c:v>
                </c:pt>
                <c:pt idx="14">
                  <c:v>36</c:v>
                </c:pt>
                <c:pt idx="15">
                  <c:v>35</c:v>
                </c:pt>
                <c:pt idx="16">
                  <c:v>34</c:v>
                </c:pt>
                <c:pt idx="17">
                  <c:v>33</c:v>
                </c:pt>
                <c:pt idx="18">
                  <c:v>32</c:v>
                </c:pt>
                <c:pt idx="19">
                  <c:v>31</c:v>
                </c:pt>
                <c:pt idx="20">
                  <c:v>30</c:v>
                </c:pt>
                <c:pt idx="21">
                  <c:v>29</c:v>
                </c:pt>
                <c:pt idx="22">
                  <c:v>28</c:v>
                </c:pt>
                <c:pt idx="23">
                  <c:v>27</c:v>
                </c:pt>
                <c:pt idx="24">
                  <c:v>26</c:v>
                </c:pt>
                <c:pt idx="25">
                  <c:v>25</c:v>
                </c:pt>
                <c:pt idx="26">
                  <c:v>24</c:v>
                </c:pt>
                <c:pt idx="27">
                  <c:v>23</c:v>
                </c:pt>
                <c:pt idx="28">
                  <c:v>22</c:v>
                </c:pt>
                <c:pt idx="29">
                  <c:v>21</c:v>
                </c:pt>
                <c:pt idx="30">
                  <c:v>20</c:v>
                </c:pt>
                <c:pt idx="31">
                  <c:v>19</c:v>
                </c:pt>
                <c:pt idx="32">
                  <c:v>18</c:v>
                </c:pt>
                <c:pt idx="33">
                  <c:v>17</c:v>
                </c:pt>
                <c:pt idx="34">
                  <c:v>16</c:v>
                </c:pt>
                <c:pt idx="35">
                  <c:v>15</c:v>
                </c:pt>
                <c:pt idx="36">
                  <c:v>14</c:v>
                </c:pt>
                <c:pt idx="37">
                  <c:v>13</c:v>
                </c:pt>
                <c:pt idx="38">
                  <c:v>12</c:v>
                </c:pt>
                <c:pt idx="39">
                  <c:v>11</c:v>
                </c:pt>
                <c:pt idx="40">
                  <c:v>10</c:v>
                </c:pt>
                <c:pt idx="41">
                  <c:v>9</c:v>
                </c:pt>
                <c:pt idx="42">
                  <c:v>8</c:v>
                </c:pt>
                <c:pt idx="43">
                  <c:v>7</c:v>
                </c:pt>
                <c:pt idx="44">
                  <c:v>6</c:v>
                </c:pt>
                <c:pt idx="45">
                  <c:v>5</c:v>
                </c:pt>
                <c:pt idx="46">
                  <c:v>4</c:v>
                </c:pt>
                <c:pt idx="47">
                  <c:v>3</c:v>
                </c:pt>
                <c:pt idx="48">
                  <c:v>2</c:v>
                </c:pt>
                <c:pt idx="49">
                  <c:v>1</c:v>
                </c:pt>
                <c:pt idx="50">
                  <c:v>0</c:v>
                </c:pt>
                <c:pt idx="51">
                  <c:v>-1</c:v>
                </c:pt>
                <c:pt idx="52">
                  <c:v>-2</c:v>
                </c:pt>
                <c:pt idx="53">
                  <c:v>-3</c:v>
                </c:pt>
                <c:pt idx="54">
                  <c:v>-4</c:v>
                </c:pt>
                <c:pt idx="55">
                  <c:v>-5</c:v>
                </c:pt>
                <c:pt idx="56">
                  <c:v>-6</c:v>
                </c:pt>
                <c:pt idx="57">
                  <c:v>-7</c:v>
                </c:pt>
                <c:pt idx="58">
                  <c:v>-8</c:v>
                </c:pt>
                <c:pt idx="59">
                  <c:v>-9</c:v>
                </c:pt>
                <c:pt idx="60">
                  <c:v>-10</c:v>
                </c:pt>
                <c:pt idx="61">
                  <c:v>-11</c:v>
                </c:pt>
                <c:pt idx="62">
                  <c:v>-12</c:v>
                </c:pt>
                <c:pt idx="63">
                  <c:v>-13</c:v>
                </c:pt>
                <c:pt idx="64">
                  <c:v>-14</c:v>
                </c:pt>
                <c:pt idx="65">
                  <c:v>-15</c:v>
                </c:pt>
                <c:pt idx="66">
                  <c:v>-16</c:v>
                </c:pt>
                <c:pt idx="67">
                  <c:v>-17</c:v>
                </c:pt>
                <c:pt idx="68">
                  <c:v>-18</c:v>
                </c:pt>
                <c:pt idx="69">
                  <c:v>-19</c:v>
                </c:pt>
                <c:pt idx="70">
                  <c:v>-20</c:v>
                </c:pt>
                <c:pt idx="71">
                  <c:v>-21</c:v>
                </c:pt>
                <c:pt idx="72">
                  <c:v>-22</c:v>
                </c:pt>
                <c:pt idx="73">
                  <c:v>-23</c:v>
                </c:pt>
                <c:pt idx="74">
                  <c:v>-24</c:v>
                </c:pt>
                <c:pt idx="75">
                  <c:v>-25</c:v>
                </c:pt>
                <c:pt idx="76">
                  <c:v>-26</c:v>
                </c:pt>
                <c:pt idx="77">
                  <c:v>-27</c:v>
                </c:pt>
                <c:pt idx="78">
                  <c:v>-28</c:v>
                </c:pt>
                <c:pt idx="79">
                  <c:v>-29</c:v>
                </c:pt>
                <c:pt idx="80">
                  <c:v>-30</c:v>
                </c:pt>
                <c:pt idx="81">
                  <c:v>-31</c:v>
                </c:pt>
                <c:pt idx="82">
                  <c:v>-32</c:v>
                </c:pt>
                <c:pt idx="83">
                  <c:v>-33</c:v>
                </c:pt>
                <c:pt idx="84">
                  <c:v>-34</c:v>
                </c:pt>
                <c:pt idx="85">
                  <c:v>-35</c:v>
                </c:pt>
                <c:pt idx="86">
                  <c:v>-36</c:v>
                </c:pt>
                <c:pt idx="87">
                  <c:v>-37</c:v>
                </c:pt>
                <c:pt idx="88">
                  <c:v>-38</c:v>
                </c:pt>
                <c:pt idx="89">
                  <c:v>-39</c:v>
                </c:pt>
                <c:pt idx="90">
                  <c:v>-40</c:v>
                </c:pt>
                <c:pt idx="91">
                  <c:v>-41</c:v>
                </c:pt>
                <c:pt idx="92">
                  <c:v>-42</c:v>
                </c:pt>
                <c:pt idx="93">
                  <c:v>-43</c:v>
                </c:pt>
                <c:pt idx="94">
                  <c:v>-44</c:v>
                </c:pt>
                <c:pt idx="95">
                  <c:v>-45</c:v>
                </c:pt>
                <c:pt idx="96">
                  <c:v>-46</c:v>
                </c:pt>
                <c:pt idx="97">
                  <c:v>-47</c:v>
                </c:pt>
                <c:pt idx="98">
                  <c:v>-48</c:v>
                </c:pt>
                <c:pt idx="99">
                  <c:v>-49</c:v>
                </c:pt>
                <c:pt idx="100">
                  <c:v>-50</c:v>
                </c:pt>
                <c:pt idx="101">
                  <c:v>-51</c:v>
                </c:pt>
                <c:pt idx="102">
                  <c:v>-52</c:v>
                </c:pt>
                <c:pt idx="103">
                  <c:v>-53</c:v>
                </c:pt>
                <c:pt idx="104">
                  <c:v>-54</c:v>
                </c:pt>
                <c:pt idx="105">
                  <c:v>-55</c:v>
                </c:pt>
                <c:pt idx="106">
                  <c:v>-56</c:v>
                </c:pt>
                <c:pt idx="107">
                  <c:v>-57</c:v>
                </c:pt>
                <c:pt idx="108">
                  <c:v>-58</c:v>
                </c:pt>
                <c:pt idx="109">
                  <c:v>-59</c:v>
                </c:pt>
                <c:pt idx="110">
                  <c:v>-60</c:v>
                </c:pt>
                <c:pt idx="111">
                  <c:v>-61</c:v>
                </c:pt>
                <c:pt idx="112">
                  <c:v>-62</c:v>
                </c:pt>
                <c:pt idx="113">
                  <c:v>-63</c:v>
                </c:pt>
                <c:pt idx="114">
                  <c:v>-64</c:v>
                </c:pt>
                <c:pt idx="115">
                  <c:v>-65</c:v>
                </c:pt>
                <c:pt idx="116">
                  <c:v>-66</c:v>
                </c:pt>
                <c:pt idx="117">
                  <c:v>-67</c:v>
                </c:pt>
                <c:pt idx="118">
                  <c:v>-68</c:v>
                </c:pt>
                <c:pt idx="119">
                  <c:v>-69</c:v>
                </c:pt>
                <c:pt idx="120">
                  <c:v>-70</c:v>
                </c:pt>
                <c:pt idx="121">
                  <c:v>-71</c:v>
                </c:pt>
                <c:pt idx="122">
                  <c:v>-72</c:v>
                </c:pt>
                <c:pt idx="123">
                  <c:v>-73</c:v>
                </c:pt>
                <c:pt idx="124">
                  <c:v>-74</c:v>
                </c:pt>
                <c:pt idx="125">
                  <c:v>-75</c:v>
                </c:pt>
                <c:pt idx="126">
                  <c:v>-76</c:v>
                </c:pt>
                <c:pt idx="127">
                  <c:v>-77</c:v>
                </c:pt>
                <c:pt idx="128">
                  <c:v>-78</c:v>
                </c:pt>
                <c:pt idx="129">
                  <c:v>-79</c:v>
                </c:pt>
                <c:pt idx="130">
                  <c:v>-80</c:v>
                </c:pt>
                <c:pt idx="131">
                  <c:v>-81</c:v>
                </c:pt>
                <c:pt idx="132">
                  <c:v>-82</c:v>
                </c:pt>
                <c:pt idx="133">
                  <c:v>-83</c:v>
                </c:pt>
                <c:pt idx="134">
                  <c:v>-84</c:v>
                </c:pt>
                <c:pt idx="135">
                  <c:v>-85</c:v>
                </c:pt>
                <c:pt idx="136">
                  <c:v>-86</c:v>
                </c:pt>
                <c:pt idx="137">
                  <c:v>-87</c:v>
                </c:pt>
                <c:pt idx="138">
                  <c:v>-88</c:v>
                </c:pt>
                <c:pt idx="139">
                  <c:v>-89</c:v>
                </c:pt>
                <c:pt idx="140">
                  <c:v>-90</c:v>
                </c:pt>
                <c:pt idx="141">
                  <c:v>-91</c:v>
                </c:pt>
                <c:pt idx="142">
                  <c:v>-92</c:v>
                </c:pt>
                <c:pt idx="143">
                  <c:v>-93</c:v>
                </c:pt>
                <c:pt idx="144">
                  <c:v>-94</c:v>
                </c:pt>
                <c:pt idx="145">
                  <c:v>-95</c:v>
                </c:pt>
                <c:pt idx="146">
                  <c:v>-96</c:v>
                </c:pt>
                <c:pt idx="147">
                  <c:v>-97</c:v>
                </c:pt>
                <c:pt idx="148">
                  <c:v>-98</c:v>
                </c:pt>
                <c:pt idx="149">
                  <c:v>-99</c:v>
                </c:pt>
                <c:pt idx="150">
                  <c:v>-100</c:v>
                </c:pt>
                <c:pt idx="151">
                  <c:v>-101</c:v>
                </c:pt>
                <c:pt idx="152">
                  <c:v>-102</c:v>
                </c:pt>
                <c:pt idx="153">
                  <c:v>-103</c:v>
                </c:pt>
                <c:pt idx="154">
                  <c:v>-104</c:v>
                </c:pt>
                <c:pt idx="155">
                  <c:v>-105</c:v>
                </c:pt>
                <c:pt idx="156">
                  <c:v>-106</c:v>
                </c:pt>
                <c:pt idx="157">
                  <c:v>-107</c:v>
                </c:pt>
                <c:pt idx="158">
                  <c:v>-109</c:v>
                </c:pt>
                <c:pt idx="159">
                  <c:v>-110</c:v>
                </c:pt>
                <c:pt idx="160">
                  <c:v>-111</c:v>
                </c:pt>
                <c:pt idx="161">
                  <c:v>-112</c:v>
                </c:pt>
                <c:pt idx="162">
                  <c:v>-113</c:v>
                </c:pt>
                <c:pt idx="163">
                  <c:v>-114</c:v>
                </c:pt>
                <c:pt idx="164">
                  <c:v>-115</c:v>
                </c:pt>
                <c:pt idx="165">
                  <c:v>-116</c:v>
                </c:pt>
                <c:pt idx="166">
                  <c:v>-117</c:v>
                </c:pt>
                <c:pt idx="167">
                  <c:v>-118</c:v>
                </c:pt>
                <c:pt idx="168">
                  <c:v>-119</c:v>
                </c:pt>
                <c:pt idx="169">
                  <c:v>-120</c:v>
                </c:pt>
              </c:numCache>
            </c:numRef>
          </c:cat>
          <c:val>
            <c:numRef>
              <c:f>'Days Before Start Data'!$V$4:$V$174</c:f>
              <c:numCache>
                <c:formatCode>_("$"* #,##0_);_("$"* \(#,##0\);_("$"* "-"??_);_(@_)</c:formatCode>
                <c:ptCount val="171"/>
                <c:pt idx="1">
                  <c:v>34221892.700000003</c:v>
                </c:pt>
                <c:pt idx="2">
                  <c:v>34221892.700000003</c:v>
                </c:pt>
                <c:pt idx="3">
                  <c:v>33841735.590000004</c:v>
                </c:pt>
                <c:pt idx="4">
                  <c:v>34121858.560000002</c:v>
                </c:pt>
                <c:pt idx="5">
                  <c:v>34259370</c:v>
                </c:pt>
                <c:pt idx="6">
                  <c:v>34573482.520000003</c:v>
                </c:pt>
                <c:pt idx="7">
                  <c:v>34573482.520000003</c:v>
                </c:pt>
                <c:pt idx="8">
                  <c:v>34573482.520000003</c:v>
                </c:pt>
                <c:pt idx="9">
                  <c:v>35881001.18</c:v>
                </c:pt>
                <c:pt idx="10">
                  <c:v>35779364.039999999</c:v>
                </c:pt>
                <c:pt idx="11">
                  <c:v>36000483.270000003</c:v>
                </c:pt>
                <c:pt idx="12">
                  <c:v>36238697</c:v>
                </c:pt>
                <c:pt idx="13">
                  <c:v>36398565.140000001</c:v>
                </c:pt>
                <c:pt idx="14">
                  <c:v>36398565.140000001</c:v>
                </c:pt>
                <c:pt idx="15">
                  <c:v>36398565.140000001</c:v>
                </c:pt>
                <c:pt idx="16">
                  <c:v>36586656.239999995</c:v>
                </c:pt>
                <c:pt idx="17">
                  <c:v>36806588.459999993</c:v>
                </c:pt>
                <c:pt idx="18">
                  <c:v>37028097.669999994</c:v>
                </c:pt>
                <c:pt idx="19">
                  <c:v>37099496.649999999</c:v>
                </c:pt>
                <c:pt idx="20">
                  <c:v>37220453.629999995</c:v>
                </c:pt>
                <c:pt idx="21">
                  <c:v>37220453.629999995</c:v>
                </c:pt>
                <c:pt idx="22">
                  <c:v>37220453.629999995</c:v>
                </c:pt>
                <c:pt idx="23">
                  <c:v>37234204.909999996</c:v>
                </c:pt>
                <c:pt idx="24">
                  <c:v>38112477.5</c:v>
                </c:pt>
                <c:pt idx="25">
                  <c:v>38323263.460000001</c:v>
                </c:pt>
                <c:pt idx="26">
                  <c:v>38531878.560000002</c:v>
                </c:pt>
                <c:pt idx="27">
                  <c:v>38659448.640000001</c:v>
                </c:pt>
                <c:pt idx="28">
                  <c:v>38659448.640000001</c:v>
                </c:pt>
                <c:pt idx="29">
                  <c:v>38659448.640000001</c:v>
                </c:pt>
                <c:pt idx="30">
                  <c:v>38809466.57</c:v>
                </c:pt>
                <c:pt idx="31">
                  <c:v>38920404.450000003</c:v>
                </c:pt>
                <c:pt idx="32">
                  <c:v>39054032.700000003</c:v>
                </c:pt>
                <c:pt idx="33">
                  <c:v>39248741.990000002</c:v>
                </c:pt>
                <c:pt idx="34">
                  <c:v>39414680.039999999</c:v>
                </c:pt>
                <c:pt idx="35">
                  <c:v>39414680.039999999</c:v>
                </c:pt>
                <c:pt idx="36">
                  <c:v>39414680.039999999</c:v>
                </c:pt>
                <c:pt idx="37">
                  <c:v>39625572.390000001</c:v>
                </c:pt>
                <c:pt idx="38">
                  <c:v>39819729.939999998</c:v>
                </c:pt>
                <c:pt idx="39">
                  <c:v>39883064.649999999</c:v>
                </c:pt>
                <c:pt idx="40">
                  <c:v>39842333.140000001</c:v>
                </c:pt>
                <c:pt idx="41">
                  <c:v>40058679.25</c:v>
                </c:pt>
                <c:pt idx="42">
                  <c:v>40058679.25</c:v>
                </c:pt>
                <c:pt idx="43">
                  <c:v>40058679.25</c:v>
                </c:pt>
                <c:pt idx="44">
                  <c:v>40194222.619999997</c:v>
                </c:pt>
                <c:pt idx="45">
                  <c:v>40292789.230000004</c:v>
                </c:pt>
                <c:pt idx="46">
                  <c:v>40361231.730000004</c:v>
                </c:pt>
                <c:pt idx="47">
                  <c:v>40553323.339999996</c:v>
                </c:pt>
                <c:pt idx="48">
                  <c:v>40647031.340000004</c:v>
                </c:pt>
                <c:pt idx="49">
                  <c:v>40647031.340000004</c:v>
                </c:pt>
                <c:pt idx="50">
                  <c:v>40647031.340000004</c:v>
                </c:pt>
                <c:pt idx="51">
                  <c:v>40872013.560000002</c:v>
                </c:pt>
                <c:pt idx="52">
                  <c:v>41136938.259999998</c:v>
                </c:pt>
                <c:pt idx="53">
                  <c:v>41197894.019999996</c:v>
                </c:pt>
                <c:pt idx="54">
                  <c:v>41019147.5</c:v>
                </c:pt>
                <c:pt idx="55">
                  <c:v>40962697.370000005</c:v>
                </c:pt>
                <c:pt idx="56">
                  <c:v>40962697.370000005</c:v>
                </c:pt>
                <c:pt idx="57">
                  <c:v>40962697.370000005</c:v>
                </c:pt>
                <c:pt idx="58">
                  <c:v>40962697.370000005</c:v>
                </c:pt>
                <c:pt idx="59">
                  <c:v>40925821.100000001</c:v>
                </c:pt>
                <c:pt idx="60">
                  <c:v>40919747.170000002</c:v>
                </c:pt>
                <c:pt idx="61">
                  <c:v>40799047.769999996</c:v>
                </c:pt>
                <c:pt idx="62">
                  <c:v>40808276.409999996</c:v>
                </c:pt>
                <c:pt idx="63">
                  <c:v>40808276.409999996</c:v>
                </c:pt>
                <c:pt idx="64">
                  <c:v>40808276.409999996</c:v>
                </c:pt>
                <c:pt idx="65">
                  <c:v>40828979.780000001</c:v>
                </c:pt>
                <c:pt idx="66">
                  <c:v>40646857.780000001</c:v>
                </c:pt>
                <c:pt idx="67">
                  <c:v>40551711.830000006</c:v>
                </c:pt>
                <c:pt idx="68">
                  <c:v>40429426.979999997</c:v>
                </c:pt>
                <c:pt idx="69">
                  <c:v>40337377.179999992</c:v>
                </c:pt>
                <c:pt idx="70">
                  <c:v>40337377.179999992</c:v>
                </c:pt>
                <c:pt idx="71">
                  <c:v>40337377.179999992</c:v>
                </c:pt>
                <c:pt idx="72">
                  <c:v>40291795.960000001</c:v>
                </c:pt>
                <c:pt idx="73">
                  <c:v>40177867.840000004</c:v>
                </c:pt>
                <c:pt idx="74">
                  <c:v>38954102.149999999</c:v>
                </c:pt>
                <c:pt idx="75">
                  <c:v>39509415.890000001</c:v>
                </c:pt>
                <c:pt idx="76">
                  <c:v>39511713.890000001</c:v>
                </c:pt>
                <c:pt idx="77">
                  <c:v>39511713.890000001</c:v>
                </c:pt>
                <c:pt idx="78">
                  <c:v>39511713.890000001</c:v>
                </c:pt>
                <c:pt idx="79">
                  <c:v>39508526.329999998</c:v>
                </c:pt>
                <c:pt idx="80">
                  <c:v>39525844.089999996</c:v>
                </c:pt>
                <c:pt idx="81">
                  <c:v>39540939.880000003</c:v>
                </c:pt>
                <c:pt idx="82">
                  <c:v>39555546.299999997</c:v>
                </c:pt>
                <c:pt idx="83">
                  <c:v>39531365.700000003</c:v>
                </c:pt>
                <c:pt idx="84">
                  <c:v>39531365.700000003</c:v>
                </c:pt>
                <c:pt idx="85">
                  <c:v>39531365.700000003</c:v>
                </c:pt>
                <c:pt idx="86">
                  <c:v>39533825.940000005</c:v>
                </c:pt>
                <c:pt idx="87">
                  <c:v>39494417.710000001</c:v>
                </c:pt>
                <c:pt idx="88">
                  <c:v>39489507.399999999</c:v>
                </c:pt>
                <c:pt idx="89">
                  <c:v>39475603.119999997</c:v>
                </c:pt>
                <c:pt idx="90">
                  <c:v>39144438.340000004</c:v>
                </c:pt>
                <c:pt idx="91">
                  <c:v>39144438.340000004</c:v>
                </c:pt>
                <c:pt idx="92">
                  <c:v>39144438.340000004</c:v>
                </c:pt>
                <c:pt idx="93">
                  <c:v>39144438.340000004</c:v>
                </c:pt>
                <c:pt idx="94">
                  <c:v>39124033.759999998</c:v>
                </c:pt>
                <c:pt idx="95">
                  <c:v>39124493.359999999</c:v>
                </c:pt>
                <c:pt idx="96">
                  <c:v>39133471.670000002</c:v>
                </c:pt>
                <c:pt idx="97">
                  <c:v>39124998.390000001</c:v>
                </c:pt>
                <c:pt idx="98">
                  <c:v>39124998.390000001</c:v>
                </c:pt>
                <c:pt idx="99">
                  <c:v>39124998.390000001</c:v>
                </c:pt>
                <c:pt idx="100">
                  <c:v>39112098.600000001</c:v>
                </c:pt>
                <c:pt idx="101">
                  <c:v>39099213.839999996</c:v>
                </c:pt>
                <c:pt idx="102">
                  <c:v>39077275.420000002</c:v>
                </c:pt>
                <c:pt idx="103">
                  <c:v>39054189.100000001</c:v>
                </c:pt>
                <c:pt idx="104">
                  <c:v>39053405.979999997</c:v>
                </c:pt>
                <c:pt idx="105">
                  <c:v>39053405.979999997</c:v>
                </c:pt>
                <c:pt idx="106">
                  <c:v>39053405.979999997</c:v>
                </c:pt>
                <c:pt idx="107">
                  <c:v>39036196.240000002</c:v>
                </c:pt>
                <c:pt idx="108">
                  <c:v>39028221.440000005</c:v>
                </c:pt>
                <c:pt idx="109">
                  <c:v>39013428.649999999</c:v>
                </c:pt>
                <c:pt idx="110">
                  <c:v>39027299.649999999</c:v>
                </c:pt>
                <c:pt idx="111">
                  <c:v>39027299.649999999</c:v>
                </c:pt>
                <c:pt idx="112">
                  <c:v>39027299.649999999</c:v>
                </c:pt>
                <c:pt idx="113">
                  <c:v>39027299.649999999</c:v>
                </c:pt>
                <c:pt idx="114">
                  <c:v>39028787.140000001</c:v>
                </c:pt>
                <c:pt idx="115">
                  <c:v>39030855.339999996</c:v>
                </c:pt>
                <c:pt idx="116">
                  <c:v>39016247.719999999</c:v>
                </c:pt>
                <c:pt idx="117">
                  <c:v>39015945.32</c:v>
                </c:pt>
                <c:pt idx="118">
                  <c:v>39013029.399999999</c:v>
                </c:pt>
                <c:pt idx="119">
                  <c:v>39013029.399999999</c:v>
                </c:pt>
                <c:pt idx="120">
                  <c:v>39013029.399999999</c:v>
                </c:pt>
                <c:pt idx="121">
                  <c:v>39060489.589999996</c:v>
                </c:pt>
                <c:pt idx="122">
                  <c:v>39060489.589999996</c:v>
                </c:pt>
                <c:pt idx="123">
                  <c:v>39063732.990000002</c:v>
                </c:pt>
                <c:pt idx="124">
                  <c:v>39077603.989999995</c:v>
                </c:pt>
                <c:pt idx="125">
                  <c:v>39077603.989999995</c:v>
                </c:pt>
                <c:pt idx="126">
                  <c:v>39077603.989999995</c:v>
                </c:pt>
                <c:pt idx="127">
                  <c:v>39077603.989999995</c:v>
                </c:pt>
                <c:pt idx="128">
                  <c:v>39078464.990000002</c:v>
                </c:pt>
                <c:pt idx="129">
                  <c:v>39092728.190000005</c:v>
                </c:pt>
                <c:pt idx="130">
                  <c:v>39065752.229999997</c:v>
                </c:pt>
                <c:pt idx="131">
                  <c:v>39066432.269999996</c:v>
                </c:pt>
                <c:pt idx="132">
                  <c:v>39066779.590000004</c:v>
                </c:pt>
                <c:pt idx="133">
                  <c:v>39066779.590000004</c:v>
                </c:pt>
                <c:pt idx="134">
                  <c:v>39066779.590000004</c:v>
                </c:pt>
                <c:pt idx="135">
                  <c:v>39065688.790000007</c:v>
                </c:pt>
                <c:pt idx="136">
                  <c:v>39055696.350000001</c:v>
                </c:pt>
                <c:pt idx="137">
                  <c:v>39055696.350000001</c:v>
                </c:pt>
                <c:pt idx="138">
                  <c:v>39055696.350000001</c:v>
                </c:pt>
                <c:pt idx="139">
                  <c:v>39055696.350000001</c:v>
                </c:pt>
                <c:pt idx="140">
                  <c:v>39055696.350000001</c:v>
                </c:pt>
                <c:pt idx="141">
                  <c:v>39055696.350000001</c:v>
                </c:pt>
                <c:pt idx="142">
                  <c:v>39050683.470000006</c:v>
                </c:pt>
                <c:pt idx="143">
                  <c:v>39040630.239999995</c:v>
                </c:pt>
                <c:pt idx="144">
                  <c:v>39054214.240000002</c:v>
                </c:pt>
                <c:pt idx="145">
                  <c:v>39051732.400000006</c:v>
                </c:pt>
                <c:pt idx="146">
                  <c:v>39049447.299999997</c:v>
                </c:pt>
                <c:pt idx="147">
                  <c:v>39049447.299999997</c:v>
                </c:pt>
                <c:pt idx="148">
                  <c:v>39049447.299999997</c:v>
                </c:pt>
                <c:pt idx="149">
                  <c:v>39049441.539999999</c:v>
                </c:pt>
                <c:pt idx="150">
                  <c:v>39047028.549999997</c:v>
                </c:pt>
                <c:pt idx="151">
                  <c:v>39046518.520000003</c:v>
                </c:pt>
                <c:pt idx="152">
                  <c:v>39046518.520000003</c:v>
                </c:pt>
                <c:pt idx="153">
                  <c:v>39024872.5</c:v>
                </c:pt>
                <c:pt idx="154">
                  <c:v>39024872.5</c:v>
                </c:pt>
                <c:pt idx="155">
                  <c:v>39024872.5</c:v>
                </c:pt>
                <c:pt idx="156">
                  <c:v>38972190.700000003</c:v>
                </c:pt>
                <c:pt idx="157">
                  <c:v>38971903.700000003</c:v>
                </c:pt>
                <c:pt idx="158">
                  <c:v>38976442.5</c:v>
                </c:pt>
                <c:pt idx="159">
                  <c:v>38990026.5</c:v>
                </c:pt>
                <c:pt idx="160">
                  <c:v>38990026.5</c:v>
                </c:pt>
                <c:pt idx="161">
                  <c:v>38990026.5</c:v>
                </c:pt>
                <c:pt idx="162">
                  <c:v>38990026.5</c:v>
                </c:pt>
                <c:pt idx="163">
                  <c:v>38990026.5</c:v>
                </c:pt>
                <c:pt idx="164">
                  <c:v>38990253.18</c:v>
                </c:pt>
                <c:pt idx="165">
                  <c:v>38990943.18</c:v>
                </c:pt>
                <c:pt idx="166">
                  <c:v>38991113.18</c:v>
                </c:pt>
                <c:pt idx="167">
                  <c:v>38991113.18</c:v>
                </c:pt>
                <c:pt idx="168">
                  <c:v>38991113.18</c:v>
                </c:pt>
                <c:pt idx="169">
                  <c:v>38991113.18</c:v>
                </c:pt>
                <c:pt idx="170">
                  <c:v>38977359.18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5D-4681-80ED-9FD9937747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7726832"/>
        <c:axId val="1997715184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strRef>
                    <c:extLst>
                      <c:ext uri="{02D57815-91ED-43cb-92C2-25804820EDAC}">
                        <c15:formulaRef>
                          <c15:sqref>'Days Before Start Data'!$B$3</c15:sqref>
                        </c15:formulaRef>
                      </c:ext>
                    </c:extLst>
                    <c:strCache>
                      <c:ptCount val="1"/>
                      <c:pt idx="0">
                        <c:v>Days Before Start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'Days Before Start Data'!$B$4:$B$4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52A7-40A9-A191-765682CF6174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Data'!$C$3</c15:sqref>
                        </c15:formulaRef>
                      </c:ext>
                    </c:extLst>
                    <c:strCache>
                      <c:ptCount val="1"/>
                      <c:pt idx="0">
                        <c:v>2023 # of Students</c:v>
                      </c:pt>
                    </c:strCache>
                  </c:strRef>
                </c:tx>
                <c:spPr>
                  <a:ln w="28575" cap="rnd">
                    <a:solidFill>
                      <a:srgbClr val="C0000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Data'!$C$4:$C$4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52A7-40A9-A191-765682CF6174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Data'!$D$3</c15:sqref>
                        </c15:formulaRef>
                      </c:ext>
                    </c:extLst>
                    <c:strCache>
                      <c:ptCount val="1"/>
                      <c:pt idx="0">
                        <c:v>2023 # Students Paid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Data'!$D$4:$D$4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52A7-40A9-A191-765682CF6174}"/>
                  </c:ext>
                </c:extLst>
              </c15:ser>
            </c15:filteredLineSeries>
            <c15:filteredLineSeries>
              <c15:ser>
                <c:idx val="0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Data'!$E$3</c15:sqref>
                        </c15:formulaRef>
                      </c:ext>
                    </c:extLst>
                    <c:strCache>
                      <c:ptCount val="1"/>
                      <c:pt idx="0">
                        <c:v>2023 # Confirmed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Data'!$E$4:$E$4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52A7-40A9-A191-765682CF6174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Data'!$F$3</c15:sqref>
                        </c15:formulaRef>
                      </c:ext>
                    </c:extLst>
                    <c:strCache>
                      <c:ptCount val="1"/>
                      <c:pt idx="0">
                        <c:v>2023 % Students PAID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Data'!$F$4:$F$4</c15:sqref>
                        </c15:formulaRef>
                      </c:ext>
                    </c:extLst>
                    <c:numCache>
                      <c:formatCode>0.0%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52A7-40A9-A191-765682CF6174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Data'!$G$3</c15:sqref>
                        </c15:formulaRef>
                      </c:ext>
                    </c:extLst>
                    <c:strCache>
                      <c:ptCount val="1"/>
                      <c:pt idx="0">
                        <c:v>2023 Tuition Finalized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Data'!$G$4:$G$4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52A7-40A9-A191-765682CF6174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Data'!$H$3</c15:sqref>
                        </c15:formulaRef>
                      </c:ext>
                    </c:extLst>
                    <c:strCache>
                      <c:ptCount val="1"/>
                      <c:pt idx="0">
                        <c:v>2023 Tuition Confirmed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Data'!$H$4:$H$4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52A7-40A9-A191-765682CF6174}"/>
                  </c:ext>
                </c:extLst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Data'!$J$3</c15:sqref>
                        </c15:formulaRef>
                      </c:ext>
                    </c:extLst>
                    <c:strCache>
                      <c:ptCount val="1"/>
                      <c:pt idx="0">
                        <c:v>2023 Budget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Data'!$J$4:$J$4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52A7-40A9-A191-765682CF6174}"/>
                  </c:ext>
                </c:extLst>
              </c15:ser>
            </c15:filteredLineSeries>
            <c15:filteredLin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Data'!$K$3</c15:sqref>
                        </c15:formulaRef>
                      </c:ext>
                    </c:extLst>
                    <c:strCache>
                      <c:ptCount val="1"/>
                      <c:pt idx="0">
                        <c:v>2023 Cumulative Avg per Finalized Student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Data'!$K$4:$K$4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52A7-40A9-A191-765682CF6174}"/>
                  </c:ext>
                </c:extLst>
              </c15:ser>
            </c15:filteredLineSeries>
            <c15:filteredLineSeries>
              <c15:ser>
                <c:idx val="11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Data'!$L$3</c15:sqref>
                        </c15:formulaRef>
                      </c:ext>
                    </c:extLst>
                    <c:strCache>
                      <c:ptCount val="1"/>
                      <c:pt idx="0">
                        <c:v>2023 Cumulative Avg per Assessed Student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Data'!$L$4:$L$4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52A7-40A9-A191-765682CF6174}"/>
                  </c:ext>
                </c:extLst>
              </c15:ser>
            </c15:filteredLineSeries>
            <c15:filteredLineSeries>
              <c15:ser>
                <c:idx val="12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Data'!$M$3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Data'!$M$4:$M$169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66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52A7-40A9-A191-765682CF6174}"/>
                  </c:ext>
                </c:extLst>
              </c15:ser>
            </c15:filteredLineSeries>
            <c15:filteredLineSeries>
              <c15:ser>
                <c:idx val="13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Data'!$N$3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Data'!$N$5:$N$150</c15:sqref>
                        </c15:formulaRef>
                      </c:ext>
                    </c:extLst>
                    <c:numCache>
                      <c:formatCode>m/d/yyyy</c:formatCode>
                      <c:ptCount val="146"/>
                      <c:pt idx="0">
                        <c:v>44752</c:v>
                      </c:pt>
                      <c:pt idx="1">
                        <c:v>44753</c:v>
                      </c:pt>
                      <c:pt idx="2">
                        <c:v>44754</c:v>
                      </c:pt>
                      <c:pt idx="3">
                        <c:v>44755</c:v>
                      </c:pt>
                      <c:pt idx="4">
                        <c:v>44756</c:v>
                      </c:pt>
                      <c:pt idx="5">
                        <c:v>44757</c:v>
                      </c:pt>
                      <c:pt idx="6">
                        <c:v>44758</c:v>
                      </c:pt>
                      <c:pt idx="7">
                        <c:v>44759</c:v>
                      </c:pt>
                      <c:pt idx="8">
                        <c:v>44760</c:v>
                      </c:pt>
                      <c:pt idx="9">
                        <c:v>44761</c:v>
                      </c:pt>
                      <c:pt idx="10">
                        <c:v>44762</c:v>
                      </c:pt>
                      <c:pt idx="11">
                        <c:v>44763</c:v>
                      </c:pt>
                      <c:pt idx="12">
                        <c:v>44764</c:v>
                      </c:pt>
                      <c:pt idx="13">
                        <c:v>44765</c:v>
                      </c:pt>
                      <c:pt idx="14">
                        <c:v>44766</c:v>
                      </c:pt>
                      <c:pt idx="15">
                        <c:v>44767</c:v>
                      </c:pt>
                      <c:pt idx="16">
                        <c:v>44768</c:v>
                      </c:pt>
                      <c:pt idx="17">
                        <c:v>44769</c:v>
                      </c:pt>
                      <c:pt idx="18">
                        <c:v>44770</c:v>
                      </c:pt>
                      <c:pt idx="19">
                        <c:v>44771</c:v>
                      </c:pt>
                      <c:pt idx="20">
                        <c:v>44772</c:v>
                      </c:pt>
                      <c:pt idx="21">
                        <c:v>44773</c:v>
                      </c:pt>
                      <c:pt idx="22">
                        <c:v>44774</c:v>
                      </c:pt>
                      <c:pt idx="23">
                        <c:v>44775</c:v>
                      </c:pt>
                      <c:pt idx="24">
                        <c:v>44776</c:v>
                      </c:pt>
                      <c:pt idx="25">
                        <c:v>44777</c:v>
                      </c:pt>
                      <c:pt idx="26">
                        <c:v>44778</c:v>
                      </c:pt>
                      <c:pt idx="27">
                        <c:v>44779</c:v>
                      </c:pt>
                      <c:pt idx="28">
                        <c:v>44780</c:v>
                      </c:pt>
                      <c:pt idx="29">
                        <c:v>44781</c:v>
                      </c:pt>
                      <c:pt idx="30">
                        <c:v>44782</c:v>
                      </c:pt>
                      <c:pt idx="31">
                        <c:v>44783</c:v>
                      </c:pt>
                      <c:pt idx="32">
                        <c:v>44784</c:v>
                      </c:pt>
                      <c:pt idx="33">
                        <c:v>44785</c:v>
                      </c:pt>
                      <c:pt idx="34">
                        <c:v>44786</c:v>
                      </c:pt>
                      <c:pt idx="35">
                        <c:v>44787</c:v>
                      </c:pt>
                      <c:pt idx="36">
                        <c:v>44788</c:v>
                      </c:pt>
                      <c:pt idx="37">
                        <c:v>44789</c:v>
                      </c:pt>
                      <c:pt idx="38">
                        <c:v>44790</c:v>
                      </c:pt>
                      <c:pt idx="39">
                        <c:v>44791</c:v>
                      </c:pt>
                      <c:pt idx="40">
                        <c:v>44792</c:v>
                      </c:pt>
                      <c:pt idx="41">
                        <c:v>44793</c:v>
                      </c:pt>
                      <c:pt idx="42">
                        <c:v>44794</c:v>
                      </c:pt>
                      <c:pt idx="43">
                        <c:v>44795</c:v>
                      </c:pt>
                      <c:pt idx="44">
                        <c:v>44796</c:v>
                      </c:pt>
                      <c:pt idx="45">
                        <c:v>44797</c:v>
                      </c:pt>
                      <c:pt idx="46">
                        <c:v>44798</c:v>
                      </c:pt>
                      <c:pt idx="47">
                        <c:v>44799</c:v>
                      </c:pt>
                      <c:pt idx="48">
                        <c:v>44800</c:v>
                      </c:pt>
                      <c:pt idx="49">
                        <c:v>44801</c:v>
                      </c:pt>
                      <c:pt idx="50">
                        <c:v>44802</c:v>
                      </c:pt>
                      <c:pt idx="51">
                        <c:v>44803</c:v>
                      </c:pt>
                      <c:pt idx="52">
                        <c:v>44804</c:v>
                      </c:pt>
                      <c:pt idx="53">
                        <c:v>44805</c:v>
                      </c:pt>
                      <c:pt idx="54">
                        <c:v>44806</c:v>
                      </c:pt>
                      <c:pt idx="55">
                        <c:v>44807</c:v>
                      </c:pt>
                      <c:pt idx="56">
                        <c:v>44808</c:v>
                      </c:pt>
                      <c:pt idx="57">
                        <c:v>44809</c:v>
                      </c:pt>
                      <c:pt idx="58">
                        <c:v>44810</c:v>
                      </c:pt>
                      <c:pt idx="59">
                        <c:v>44811</c:v>
                      </c:pt>
                      <c:pt idx="60">
                        <c:v>44812</c:v>
                      </c:pt>
                      <c:pt idx="61">
                        <c:v>44813</c:v>
                      </c:pt>
                      <c:pt idx="62">
                        <c:v>44814</c:v>
                      </c:pt>
                      <c:pt idx="63">
                        <c:v>44815</c:v>
                      </c:pt>
                      <c:pt idx="64">
                        <c:v>44816</c:v>
                      </c:pt>
                      <c:pt idx="65">
                        <c:v>44817</c:v>
                      </c:pt>
                      <c:pt idx="66">
                        <c:v>44818</c:v>
                      </c:pt>
                      <c:pt idx="67">
                        <c:v>44819</c:v>
                      </c:pt>
                      <c:pt idx="68">
                        <c:v>44820</c:v>
                      </c:pt>
                      <c:pt idx="69">
                        <c:v>44821</c:v>
                      </c:pt>
                      <c:pt idx="70">
                        <c:v>44822</c:v>
                      </c:pt>
                      <c:pt idx="71">
                        <c:v>44823</c:v>
                      </c:pt>
                      <c:pt idx="72">
                        <c:v>44824</c:v>
                      </c:pt>
                      <c:pt idx="73">
                        <c:v>44825</c:v>
                      </c:pt>
                      <c:pt idx="74">
                        <c:v>44826</c:v>
                      </c:pt>
                      <c:pt idx="75">
                        <c:v>44827</c:v>
                      </c:pt>
                      <c:pt idx="76">
                        <c:v>44828</c:v>
                      </c:pt>
                      <c:pt idx="77">
                        <c:v>44829</c:v>
                      </c:pt>
                      <c:pt idx="78">
                        <c:v>44830</c:v>
                      </c:pt>
                      <c:pt idx="79">
                        <c:v>44831</c:v>
                      </c:pt>
                      <c:pt idx="80">
                        <c:v>44832</c:v>
                      </c:pt>
                      <c:pt idx="81">
                        <c:v>44833</c:v>
                      </c:pt>
                      <c:pt idx="82">
                        <c:v>44834</c:v>
                      </c:pt>
                      <c:pt idx="83">
                        <c:v>44835</c:v>
                      </c:pt>
                      <c:pt idx="84">
                        <c:v>44836</c:v>
                      </c:pt>
                      <c:pt idx="85">
                        <c:v>44837</c:v>
                      </c:pt>
                      <c:pt idx="86">
                        <c:v>44838</c:v>
                      </c:pt>
                      <c:pt idx="87">
                        <c:v>44839</c:v>
                      </c:pt>
                      <c:pt idx="88">
                        <c:v>44840</c:v>
                      </c:pt>
                      <c:pt idx="89">
                        <c:v>44841</c:v>
                      </c:pt>
                      <c:pt idx="90">
                        <c:v>44842</c:v>
                      </c:pt>
                      <c:pt idx="91">
                        <c:v>44843</c:v>
                      </c:pt>
                      <c:pt idx="92">
                        <c:v>44844</c:v>
                      </c:pt>
                      <c:pt idx="93">
                        <c:v>44844</c:v>
                      </c:pt>
                      <c:pt idx="94">
                        <c:v>44845</c:v>
                      </c:pt>
                      <c:pt idx="95">
                        <c:v>44846</c:v>
                      </c:pt>
                      <c:pt idx="96">
                        <c:v>44847</c:v>
                      </c:pt>
                      <c:pt idx="97">
                        <c:v>44848</c:v>
                      </c:pt>
                      <c:pt idx="98">
                        <c:v>44849</c:v>
                      </c:pt>
                      <c:pt idx="99">
                        <c:v>44848</c:v>
                      </c:pt>
                      <c:pt idx="100">
                        <c:v>44851</c:v>
                      </c:pt>
                      <c:pt idx="101">
                        <c:v>44852</c:v>
                      </c:pt>
                      <c:pt idx="102">
                        <c:v>44853</c:v>
                      </c:pt>
                      <c:pt idx="103">
                        <c:v>44854</c:v>
                      </c:pt>
                      <c:pt idx="104">
                        <c:v>44855</c:v>
                      </c:pt>
                      <c:pt idx="105">
                        <c:v>44856</c:v>
                      </c:pt>
                      <c:pt idx="106">
                        <c:v>44855</c:v>
                      </c:pt>
                      <c:pt idx="107">
                        <c:v>44856</c:v>
                      </c:pt>
                      <c:pt idx="108">
                        <c:v>44859</c:v>
                      </c:pt>
                      <c:pt idx="109">
                        <c:v>44860</c:v>
                      </c:pt>
                      <c:pt idx="110">
                        <c:v>44861</c:v>
                      </c:pt>
                      <c:pt idx="111">
                        <c:v>44862</c:v>
                      </c:pt>
                      <c:pt idx="112">
                        <c:v>44863</c:v>
                      </c:pt>
                      <c:pt idx="113">
                        <c:v>44862</c:v>
                      </c:pt>
                      <c:pt idx="114">
                        <c:v>44865</c:v>
                      </c:pt>
                      <c:pt idx="115">
                        <c:v>44866</c:v>
                      </c:pt>
                      <c:pt idx="116">
                        <c:v>44867</c:v>
                      </c:pt>
                      <c:pt idx="117">
                        <c:v>44868</c:v>
                      </c:pt>
                      <c:pt idx="118">
                        <c:v>44869</c:v>
                      </c:pt>
                      <c:pt idx="119">
                        <c:v>44870</c:v>
                      </c:pt>
                      <c:pt idx="120">
                        <c:v>44869</c:v>
                      </c:pt>
                      <c:pt idx="121">
                        <c:v>44870</c:v>
                      </c:pt>
                      <c:pt idx="122">
                        <c:v>44872</c:v>
                      </c:pt>
                      <c:pt idx="123">
                        <c:v>44874</c:v>
                      </c:pt>
                      <c:pt idx="124">
                        <c:v>44875</c:v>
                      </c:pt>
                      <c:pt idx="125">
                        <c:v>44876</c:v>
                      </c:pt>
                      <c:pt idx="126">
                        <c:v>44877</c:v>
                      </c:pt>
                      <c:pt idx="127">
                        <c:v>44875</c:v>
                      </c:pt>
                      <c:pt idx="128">
                        <c:v>44879</c:v>
                      </c:pt>
                      <c:pt idx="129">
                        <c:v>44880</c:v>
                      </c:pt>
                      <c:pt idx="130">
                        <c:v>44881</c:v>
                      </c:pt>
                      <c:pt idx="131">
                        <c:v>44882</c:v>
                      </c:pt>
                      <c:pt idx="132">
                        <c:v>44883</c:v>
                      </c:pt>
                      <c:pt idx="133">
                        <c:v>44884</c:v>
                      </c:pt>
                      <c:pt idx="134">
                        <c:v>44883</c:v>
                      </c:pt>
                      <c:pt idx="135">
                        <c:v>44886</c:v>
                      </c:pt>
                      <c:pt idx="136">
                        <c:v>44887</c:v>
                      </c:pt>
                      <c:pt idx="137">
                        <c:v>44888</c:v>
                      </c:pt>
                      <c:pt idx="138">
                        <c:v>44889</c:v>
                      </c:pt>
                      <c:pt idx="139">
                        <c:v>44890</c:v>
                      </c:pt>
                      <c:pt idx="140">
                        <c:v>44891</c:v>
                      </c:pt>
                      <c:pt idx="141">
                        <c:v>44888</c:v>
                      </c:pt>
                      <c:pt idx="142">
                        <c:v>44893</c:v>
                      </c:pt>
                      <c:pt idx="143">
                        <c:v>44894</c:v>
                      </c:pt>
                      <c:pt idx="144">
                        <c:v>44895</c:v>
                      </c:pt>
                      <c:pt idx="145">
                        <c:v>44896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52A7-40A9-A191-765682CF6174}"/>
                  </c:ext>
                </c:extLst>
              </c15:ser>
            </c15:filteredLineSeries>
            <c15:filteredLineSeries>
              <c15:ser>
                <c:idx val="14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Data'!$O$3</c15:sqref>
                        </c15:formulaRef>
                      </c:ext>
                    </c:extLst>
                    <c:strCache>
                      <c:ptCount val="1"/>
                      <c:pt idx="0">
                        <c:v>Days Before Start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Data'!$O$5:$O$150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46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52A7-40A9-A191-765682CF6174}"/>
                  </c:ext>
                </c:extLst>
              </c15:ser>
            </c15:filteredLineSeries>
            <c15:filteredLineSeries>
              <c15:ser>
                <c:idx val="15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Data'!$P$3</c15:sqref>
                        </c15:formulaRef>
                      </c:ext>
                    </c:extLst>
                    <c:strCache>
                      <c:ptCount val="1"/>
                      <c:pt idx="0">
                        <c:v>2022 # of Students</c:v>
                      </c:pt>
                    </c:strCache>
                  </c:strRef>
                </c:tx>
                <c:spPr>
                  <a:ln w="28575" cap="rnd">
                    <a:solidFill>
                      <a:schemeClr val="bg1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Data'!$P$5:$P$150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46"/>
                      <c:pt idx="0">
                        <c:v>7188</c:v>
                      </c:pt>
                      <c:pt idx="1">
                        <c:v>7188</c:v>
                      </c:pt>
                      <c:pt idx="2">
                        <c:v>7253</c:v>
                      </c:pt>
                      <c:pt idx="3">
                        <c:v>7298</c:v>
                      </c:pt>
                      <c:pt idx="4">
                        <c:v>7347</c:v>
                      </c:pt>
                      <c:pt idx="5">
                        <c:v>7406</c:v>
                      </c:pt>
                      <c:pt idx="6">
                        <c:v>7406</c:v>
                      </c:pt>
                      <c:pt idx="7">
                        <c:v>7406</c:v>
                      </c:pt>
                      <c:pt idx="8">
                        <c:v>7460</c:v>
                      </c:pt>
                      <c:pt idx="9">
                        <c:v>7505</c:v>
                      </c:pt>
                      <c:pt idx="10">
                        <c:v>7569</c:v>
                      </c:pt>
                      <c:pt idx="11">
                        <c:v>7628</c:v>
                      </c:pt>
                      <c:pt idx="12">
                        <c:v>7679</c:v>
                      </c:pt>
                      <c:pt idx="13">
                        <c:v>7679</c:v>
                      </c:pt>
                      <c:pt idx="14">
                        <c:v>7679</c:v>
                      </c:pt>
                      <c:pt idx="15">
                        <c:v>7725</c:v>
                      </c:pt>
                      <c:pt idx="16">
                        <c:v>7766</c:v>
                      </c:pt>
                      <c:pt idx="17">
                        <c:v>7825</c:v>
                      </c:pt>
                      <c:pt idx="18">
                        <c:v>7859</c:v>
                      </c:pt>
                      <c:pt idx="19">
                        <c:v>7903</c:v>
                      </c:pt>
                      <c:pt idx="20">
                        <c:v>7903</c:v>
                      </c:pt>
                      <c:pt idx="21">
                        <c:v>7903</c:v>
                      </c:pt>
                      <c:pt idx="22">
                        <c:v>7952</c:v>
                      </c:pt>
                      <c:pt idx="23">
                        <c:v>8077</c:v>
                      </c:pt>
                      <c:pt idx="24">
                        <c:v>8135</c:v>
                      </c:pt>
                      <c:pt idx="25">
                        <c:v>8178</c:v>
                      </c:pt>
                      <c:pt idx="26">
                        <c:v>8275</c:v>
                      </c:pt>
                      <c:pt idx="27">
                        <c:v>8275</c:v>
                      </c:pt>
                      <c:pt idx="28">
                        <c:v>8275</c:v>
                      </c:pt>
                      <c:pt idx="29">
                        <c:v>8460</c:v>
                      </c:pt>
                      <c:pt idx="30">
                        <c:v>8566</c:v>
                      </c:pt>
                      <c:pt idx="31">
                        <c:v>8677</c:v>
                      </c:pt>
                      <c:pt idx="32">
                        <c:v>8775</c:v>
                      </c:pt>
                      <c:pt idx="33">
                        <c:v>8856</c:v>
                      </c:pt>
                      <c:pt idx="34">
                        <c:v>8856</c:v>
                      </c:pt>
                      <c:pt idx="35">
                        <c:v>8856</c:v>
                      </c:pt>
                      <c:pt idx="36">
                        <c:v>8973</c:v>
                      </c:pt>
                      <c:pt idx="37">
                        <c:v>9053</c:v>
                      </c:pt>
                      <c:pt idx="38">
                        <c:v>9138</c:v>
                      </c:pt>
                      <c:pt idx="39">
                        <c:v>9196</c:v>
                      </c:pt>
                      <c:pt idx="40">
                        <c:v>9273</c:v>
                      </c:pt>
                      <c:pt idx="41">
                        <c:v>9273</c:v>
                      </c:pt>
                      <c:pt idx="42">
                        <c:v>9273</c:v>
                      </c:pt>
                      <c:pt idx="43">
                        <c:v>9386</c:v>
                      </c:pt>
                      <c:pt idx="44">
                        <c:v>9481</c:v>
                      </c:pt>
                      <c:pt idx="45">
                        <c:v>9564</c:v>
                      </c:pt>
                      <c:pt idx="46">
                        <c:v>9678</c:v>
                      </c:pt>
                      <c:pt idx="47">
                        <c:v>9773</c:v>
                      </c:pt>
                      <c:pt idx="48">
                        <c:v>9773</c:v>
                      </c:pt>
                      <c:pt idx="49">
                        <c:v>9773</c:v>
                      </c:pt>
                      <c:pt idx="50">
                        <c:v>9941</c:v>
                      </c:pt>
                      <c:pt idx="51">
                        <c:v>10039</c:v>
                      </c:pt>
                      <c:pt idx="52">
                        <c:v>10059</c:v>
                      </c:pt>
                      <c:pt idx="53">
                        <c:v>10042</c:v>
                      </c:pt>
                      <c:pt idx="54">
                        <c:v>10047</c:v>
                      </c:pt>
                      <c:pt idx="55">
                        <c:v>10047</c:v>
                      </c:pt>
                      <c:pt idx="56">
                        <c:v>10047</c:v>
                      </c:pt>
                      <c:pt idx="57">
                        <c:v>10047</c:v>
                      </c:pt>
                      <c:pt idx="58">
                        <c:v>10068</c:v>
                      </c:pt>
                      <c:pt idx="59">
                        <c:v>10074</c:v>
                      </c:pt>
                      <c:pt idx="60">
                        <c:v>10060</c:v>
                      </c:pt>
                      <c:pt idx="61">
                        <c:v>10064</c:v>
                      </c:pt>
                      <c:pt idx="62">
                        <c:v>10064</c:v>
                      </c:pt>
                      <c:pt idx="63">
                        <c:v>10064</c:v>
                      </c:pt>
                      <c:pt idx="64">
                        <c:v>10075</c:v>
                      </c:pt>
                      <c:pt idx="65">
                        <c:v>10063</c:v>
                      </c:pt>
                      <c:pt idx="66">
                        <c:v>10052</c:v>
                      </c:pt>
                      <c:pt idx="67">
                        <c:v>10092</c:v>
                      </c:pt>
                      <c:pt idx="68">
                        <c:v>10102</c:v>
                      </c:pt>
                      <c:pt idx="69">
                        <c:v>10102</c:v>
                      </c:pt>
                      <c:pt idx="70">
                        <c:v>10102</c:v>
                      </c:pt>
                      <c:pt idx="71">
                        <c:v>10097</c:v>
                      </c:pt>
                      <c:pt idx="72">
                        <c:v>10123</c:v>
                      </c:pt>
                      <c:pt idx="73">
                        <c:v>9829</c:v>
                      </c:pt>
                      <c:pt idx="74">
                        <c:v>9969</c:v>
                      </c:pt>
                      <c:pt idx="75">
                        <c:v>9970</c:v>
                      </c:pt>
                      <c:pt idx="76">
                        <c:v>9970</c:v>
                      </c:pt>
                      <c:pt idx="77">
                        <c:v>9970</c:v>
                      </c:pt>
                      <c:pt idx="78">
                        <c:v>9971</c:v>
                      </c:pt>
                      <c:pt idx="79">
                        <c:v>9966</c:v>
                      </c:pt>
                      <c:pt idx="80">
                        <c:v>10025</c:v>
                      </c:pt>
                      <c:pt idx="81">
                        <c:v>10038</c:v>
                      </c:pt>
                      <c:pt idx="82">
                        <c:v>10035</c:v>
                      </c:pt>
                      <c:pt idx="83">
                        <c:v>10035</c:v>
                      </c:pt>
                      <c:pt idx="84">
                        <c:v>10035</c:v>
                      </c:pt>
                      <c:pt idx="85">
                        <c:v>10039</c:v>
                      </c:pt>
                      <c:pt idx="86">
                        <c:v>10059</c:v>
                      </c:pt>
                      <c:pt idx="87">
                        <c:v>10056</c:v>
                      </c:pt>
                      <c:pt idx="88">
                        <c:v>10054</c:v>
                      </c:pt>
                      <c:pt idx="89">
                        <c:v>9981</c:v>
                      </c:pt>
                      <c:pt idx="90">
                        <c:v>9981</c:v>
                      </c:pt>
                      <c:pt idx="91">
                        <c:v>9981</c:v>
                      </c:pt>
                      <c:pt idx="92">
                        <c:v>9981</c:v>
                      </c:pt>
                      <c:pt idx="93">
                        <c:v>9991</c:v>
                      </c:pt>
                      <c:pt idx="94">
                        <c:v>9991</c:v>
                      </c:pt>
                      <c:pt idx="95">
                        <c:v>10015</c:v>
                      </c:pt>
                      <c:pt idx="96">
                        <c:v>10002</c:v>
                      </c:pt>
                      <c:pt idx="97">
                        <c:v>10002</c:v>
                      </c:pt>
                      <c:pt idx="98">
                        <c:v>10002</c:v>
                      </c:pt>
                      <c:pt idx="99">
                        <c:v>10001</c:v>
                      </c:pt>
                      <c:pt idx="100">
                        <c:v>9994</c:v>
                      </c:pt>
                      <c:pt idx="101">
                        <c:v>9989</c:v>
                      </c:pt>
                      <c:pt idx="102">
                        <c:v>9994</c:v>
                      </c:pt>
                      <c:pt idx="103">
                        <c:v>9988</c:v>
                      </c:pt>
                      <c:pt idx="104">
                        <c:v>9988</c:v>
                      </c:pt>
                      <c:pt idx="105">
                        <c:v>9988</c:v>
                      </c:pt>
                      <c:pt idx="106">
                        <c:v>9984</c:v>
                      </c:pt>
                      <c:pt idx="107">
                        <c:v>9984</c:v>
                      </c:pt>
                      <c:pt idx="108">
                        <c:v>9984</c:v>
                      </c:pt>
                      <c:pt idx="109">
                        <c:v>9984</c:v>
                      </c:pt>
                      <c:pt idx="110">
                        <c:v>9976</c:v>
                      </c:pt>
                      <c:pt idx="111">
                        <c:v>9976</c:v>
                      </c:pt>
                      <c:pt idx="112">
                        <c:v>9976</c:v>
                      </c:pt>
                      <c:pt idx="113">
                        <c:v>9978</c:v>
                      </c:pt>
                      <c:pt idx="114">
                        <c:v>9967</c:v>
                      </c:pt>
                      <c:pt idx="115">
                        <c:v>9962</c:v>
                      </c:pt>
                      <c:pt idx="116">
                        <c:v>9959</c:v>
                      </c:pt>
                      <c:pt idx="117">
                        <c:v>9960</c:v>
                      </c:pt>
                      <c:pt idx="118">
                        <c:v>9960</c:v>
                      </c:pt>
                      <c:pt idx="119">
                        <c:v>9960</c:v>
                      </c:pt>
                      <c:pt idx="120">
                        <c:v>9960</c:v>
                      </c:pt>
                      <c:pt idx="121">
                        <c:v>9960</c:v>
                      </c:pt>
                      <c:pt idx="122">
                        <c:v>9956</c:v>
                      </c:pt>
                      <c:pt idx="123">
                        <c:v>9950</c:v>
                      </c:pt>
                      <c:pt idx="124">
                        <c:v>9950</c:v>
                      </c:pt>
                      <c:pt idx="125">
                        <c:v>9950</c:v>
                      </c:pt>
                      <c:pt idx="126">
                        <c:v>9950</c:v>
                      </c:pt>
                      <c:pt idx="127">
                        <c:v>9947</c:v>
                      </c:pt>
                      <c:pt idx="128">
                        <c:v>9947</c:v>
                      </c:pt>
                      <c:pt idx="129">
                        <c:v>9942</c:v>
                      </c:pt>
                      <c:pt idx="130">
                        <c:v>9939</c:v>
                      </c:pt>
                      <c:pt idx="131">
                        <c:v>9941</c:v>
                      </c:pt>
                      <c:pt idx="132">
                        <c:v>9941</c:v>
                      </c:pt>
                      <c:pt idx="133">
                        <c:v>9941</c:v>
                      </c:pt>
                      <c:pt idx="134">
                        <c:v>9941</c:v>
                      </c:pt>
                      <c:pt idx="135">
                        <c:v>9942</c:v>
                      </c:pt>
                      <c:pt idx="136">
                        <c:v>9938</c:v>
                      </c:pt>
                      <c:pt idx="137">
                        <c:v>9938</c:v>
                      </c:pt>
                      <c:pt idx="138">
                        <c:v>9938</c:v>
                      </c:pt>
                      <c:pt idx="139">
                        <c:v>9938</c:v>
                      </c:pt>
                      <c:pt idx="140">
                        <c:v>9938</c:v>
                      </c:pt>
                      <c:pt idx="141">
                        <c:v>9937</c:v>
                      </c:pt>
                      <c:pt idx="142">
                        <c:v>9937</c:v>
                      </c:pt>
                      <c:pt idx="143">
                        <c:v>9937</c:v>
                      </c:pt>
                      <c:pt idx="144">
                        <c:v>9937</c:v>
                      </c:pt>
                      <c:pt idx="145">
                        <c:v>9936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52A7-40A9-A191-765682CF6174}"/>
                  </c:ext>
                </c:extLst>
              </c15:ser>
            </c15:filteredLineSeries>
            <c15:filteredLineSeries>
              <c15:ser>
                <c:idx val="16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Data'!$Q$3</c15:sqref>
                        </c15:formulaRef>
                      </c:ext>
                    </c:extLst>
                    <c:strCache>
                      <c:ptCount val="1"/>
                      <c:pt idx="0">
                        <c:v>2022 # students Paid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Data'!$Q$5:$Q$150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46"/>
                      <c:pt idx="0">
                        <c:v>0</c:v>
                      </c:pt>
                      <c:pt idx="1">
                        <c:v>0</c:v>
                      </c:pt>
                      <c:pt idx="2">
                        <c:v>89</c:v>
                      </c:pt>
                      <c:pt idx="3">
                        <c:v>243</c:v>
                      </c:pt>
                      <c:pt idx="4">
                        <c:v>327</c:v>
                      </c:pt>
                      <c:pt idx="5">
                        <c:v>386</c:v>
                      </c:pt>
                      <c:pt idx="6">
                        <c:v>386</c:v>
                      </c:pt>
                      <c:pt idx="7">
                        <c:v>386</c:v>
                      </c:pt>
                      <c:pt idx="8">
                        <c:v>466</c:v>
                      </c:pt>
                      <c:pt idx="9">
                        <c:v>516</c:v>
                      </c:pt>
                      <c:pt idx="10">
                        <c:v>564</c:v>
                      </c:pt>
                      <c:pt idx="11">
                        <c:v>616</c:v>
                      </c:pt>
                      <c:pt idx="12">
                        <c:v>662</c:v>
                      </c:pt>
                      <c:pt idx="13">
                        <c:v>662</c:v>
                      </c:pt>
                      <c:pt idx="14">
                        <c:v>662</c:v>
                      </c:pt>
                      <c:pt idx="15">
                        <c:v>741</c:v>
                      </c:pt>
                      <c:pt idx="16">
                        <c:v>778</c:v>
                      </c:pt>
                      <c:pt idx="17">
                        <c:v>829</c:v>
                      </c:pt>
                      <c:pt idx="18">
                        <c:v>898</c:v>
                      </c:pt>
                      <c:pt idx="19">
                        <c:v>953</c:v>
                      </c:pt>
                      <c:pt idx="20">
                        <c:v>953</c:v>
                      </c:pt>
                      <c:pt idx="21">
                        <c:v>953</c:v>
                      </c:pt>
                      <c:pt idx="22">
                        <c:v>1075</c:v>
                      </c:pt>
                      <c:pt idx="23">
                        <c:v>1155</c:v>
                      </c:pt>
                      <c:pt idx="24">
                        <c:v>1279</c:v>
                      </c:pt>
                      <c:pt idx="25">
                        <c:v>1353</c:v>
                      </c:pt>
                      <c:pt idx="26">
                        <c:v>1443</c:v>
                      </c:pt>
                      <c:pt idx="27">
                        <c:v>1443</c:v>
                      </c:pt>
                      <c:pt idx="28">
                        <c:v>1443</c:v>
                      </c:pt>
                      <c:pt idx="29">
                        <c:v>1655</c:v>
                      </c:pt>
                      <c:pt idx="30">
                        <c:v>1796</c:v>
                      </c:pt>
                      <c:pt idx="31">
                        <c:v>1931</c:v>
                      </c:pt>
                      <c:pt idx="32">
                        <c:v>2072</c:v>
                      </c:pt>
                      <c:pt idx="33">
                        <c:v>2182</c:v>
                      </c:pt>
                      <c:pt idx="34">
                        <c:v>2182</c:v>
                      </c:pt>
                      <c:pt idx="35">
                        <c:v>2182</c:v>
                      </c:pt>
                      <c:pt idx="36">
                        <c:v>2484</c:v>
                      </c:pt>
                      <c:pt idx="37">
                        <c:v>2677</c:v>
                      </c:pt>
                      <c:pt idx="38">
                        <c:v>2981</c:v>
                      </c:pt>
                      <c:pt idx="39">
                        <c:v>3195</c:v>
                      </c:pt>
                      <c:pt idx="40">
                        <c:v>3409</c:v>
                      </c:pt>
                      <c:pt idx="41">
                        <c:v>3409</c:v>
                      </c:pt>
                      <c:pt idx="42">
                        <c:v>3409</c:v>
                      </c:pt>
                      <c:pt idx="43">
                        <c:v>3877</c:v>
                      </c:pt>
                      <c:pt idx="44">
                        <c:v>4233</c:v>
                      </c:pt>
                      <c:pt idx="45">
                        <c:v>4574</c:v>
                      </c:pt>
                      <c:pt idx="46">
                        <c:v>4647</c:v>
                      </c:pt>
                      <c:pt idx="47">
                        <c:v>5440</c:v>
                      </c:pt>
                      <c:pt idx="48">
                        <c:v>5440</c:v>
                      </c:pt>
                      <c:pt idx="49">
                        <c:v>5440</c:v>
                      </c:pt>
                      <c:pt idx="50">
                        <c:v>6852</c:v>
                      </c:pt>
                      <c:pt idx="51">
                        <c:v>7687</c:v>
                      </c:pt>
                      <c:pt idx="52">
                        <c:v>7837</c:v>
                      </c:pt>
                      <c:pt idx="53">
                        <c:v>7924</c:v>
                      </c:pt>
                      <c:pt idx="54">
                        <c:v>8024</c:v>
                      </c:pt>
                      <c:pt idx="55">
                        <c:v>8024</c:v>
                      </c:pt>
                      <c:pt idx="56">
                        <c:v>8024</c:v>
                      </c:pt>
                      <c:pt idx="57">
                        <c:v>8024</c:v>
                      </c:pt>
                      <c:pt idx="58">
                        <c:v>8149</c:v>
                      </c:pt>
                      <c:pt idx="59">
                        <c:v>8196</c:v>
                      </c:pt>
                      <c:pt idx="60">
                        <c:v>8332</c:v>
                      </c:pt>
                      <c:pt idx="61">
                        <c:v>8427</c:v>
                      </c:pt>
                      <c:pt idx="62">
                        <c:v>8427</c:v>
                      </c:pt>
                      <c:pt idx="63">
                        <c:v>8427</c:v>
                      </c:pt>
                      <c:pt idx="64">
                        <c:v>8532</c:v>
                      </c:pt>
                      <c:pt idx="65">
                        <c:v>8661</c:v>
                      </c:pt>
                      <c:pt idx="66">
                        <c:v>8751</c:v>
                      </c:pt>
                      <c:pt idx="67">
                        <c:v>8873</c:v>
                      </c:pt>
                      <c:pt idx="68">
                        <c:v>9047</c:v>
                      </c:pt>
                      <c:pt idx="69">
                        <c:v>9047</c:v>
                      </c:pt>
                      <c:pt idx="70">
                        <c:v>9047</c:v>
                      </c:pt>
                      <c:pt idx="71">
                        <c:v>9295</c:v>
                      </c:pt>
                      <c:pt idx="72">
                        <c:v>9580</c:v>
                      </c:pt>
                      <c:pt idx="73">
                        <c:v>9589</c:v>
                      </c:pt>
                      <c:pt idx="74">
                        <c:v>9594</c:v>
                      </c:pt>
                      <c:pt idx="75">
                        <c:v>9602</c:v>
                      </c:pt>
                      <c:pt idx="76">
                        <c:v>9602</c:v>
                      </c:pt>
                      <c:pt idx="77">
                        <c:v>9602</c:v>
                      </c:pt>
                      <c:pt idx="78">
                        <c:v>9617</c:v>
                      </c:pt>
                      <c:pt idx="79">
                        <c:v>9617</c:v>
                      </c:pt>
                      <c:pt idx="80">
                        <c:v>9631</c:v>
                      </c:pt>
                      <c:pt idx="81">
                        <c:v>9640</c:v>
                      </c:pt>
                      <c:pt idx="82">
                        <c:v>9656</c:v>
                      </c:pt>
                      <c:pt idx="83">
                        <c:v>9656</c:v>
                      </c:pt>
                      <c:pt idx="84">
                        <c:v>9656</c:v>
                      </c:pt>
                      <c:pt idx="85">
                        <c:v>9670</c:v>
                      </c:pt>
                      <c:pt idx="86">
                        <c:v>9678</c:v>
                      </c:pt>
                      <c:pt idx="87">
                        <c:v>9696</c:v>
                      </c:pt>
                      <c:pt idx="88">
                        <c:v>9810</c:v>
                      </c:pt>
                      <c:pt idx="89">
                        <c:v>9832</c:v>
                      </c:pt>
                      <c:pt idx="90">
                        <c:v>9832</c:v>
                      </c:pt>
                      <c:pt idx="91">
                        <c:v>9832</c:v>
                      </c:pt>
                      <c:pt idx="92">
                        <c:v>9832</c:v>
                      </c:pt>
                      <c:pt idx="93">
                        <c:v>9877</c:v>
                      </c:pt>
                      <c:pt idx="94">
                        <c:v>9881</c:v>
                      </c:pt>
                      <c:pt idx="95">
                        <c:v>9883</c:v>
                      </c:pt>
                      <c:pt idx="96">
                        <c:v>9873</c:v>
                      </c:pt>
                      <c:pt idx="97">
                        <c:v>9873</c:v>
                      </c:pt>
                      <c:pt idx="98">
                        <c:v>9873</c:v>
                      </c:pt>
                      <c:pt idx="99">
                        <c:v>9884</c:v>
                      </c:pt>
                      <c:pt idx="100">
                        <c:v>9886</c:v>
                      </c:pt>
                      <c:pt idx="101">
                        <c:v>9908</c:v>
                      </c:pt>
                      <c:pt idx="102">
                        <c:v>9910</c:v>
                      </c:pt>
                      <c:pt idx="103">
                        <c:v>9909</c:v>
                      </c:pt>
                      <c:pt idx="104">
                        <c:v>9909</c:v>
                      </c:pt>
                      <c:pt idx="105">
                        <c:v>9909</c:v>
                      </c:pt>
                      <c:pt idx="106">
                        <c:v>9907</c:v>
                      </c:pt>
                      <c:pt idx="107">
                        <c:v>9909</c:v>
                      </c:pt>
                      <c:pt idx="108">
                        <c:v>9911</c:v>
                      </c:pt>
                      <c:pt idx="109">
                        <c:v>9913</c:v>
                      </c:pt>
                      <c:pt idx="110">
                        <c:v>9905</c:v>
                      </c:pt>
                      <c:pt idx="111">
                        <c:v>9905</c:v>
                      </c:pt>
                      <c:pt idx="112">
                        <c:v>9905</c:v>
                      </c:pt>
                      <c:pt idx="113">
                        <c:v>9909</c:v>
                      </c:pt>
                      <c:pt idx="114">
                        <c:v>9899</c:v>
                      </c:pt>
                      <c:pt idx="115">
                        <c:v>9900</c:v>
                      </c:pt>
                      <c:pt idx="116">
                        <c:v>9900</c:v>
                      </c:pt>
                      <c:pt idx="117">
                        <c:v>9901</c:v>
                      </c:pt>
                      <c:pt idx="118">
                        <c:v>9901</c:v>
                      </c:pt>
                      <c:pt idx="119">
                        <c:v>9901</c:v>
                      </c:pt>
                      <c:pt idx="120">
                        <c:v>9905</c:v>
                      </c:pt>
                      <c:pt idx="121">
                        <c:v>9905</c:v>
                      </c:pt>
                      <c:pt idx="122">
                        <c:v>9902</c:v>
                      </c:pt>
                      <c:pt idx="123">
                        <c:v>9897</c:v>
                      </c:pt>
                      <c:pt idx="124">
                        <c:v>9897</c:v>
                      </c:pt>
                      <c:pt idx="125">
                        <c:v>9897</c:v>
                      </c:pt>
                      <c:pt idx="126">
                        <c:v>9897</c:v>
                      </c:pt>
                      <c:pt idx="127">
                        <c:v>9900</c:v>
                      </c:pt>
                      <c:pt idx="128">
                        <c:v>9898</c:v>
                      </c:pt>
                      <c:pt idx="129">
                        <c:v>9900</c:v>
                      </c:pt>
                      <c:pt idx="130">
                        <c:v>9894</c:v>
                      </c:pt>
                      <c:pt idx="131">
                        <c:v>9896</c:v>
                      </c:pt>
                      <c:pt idx="132">
                        <c:v>9896</c:v>
                      </c:pt>
                      <c:pt idx="133">
                        <c:v>9896</c:v>
                      </c:pt>
                      <c:pt idx="134">
                        <c:v>9896</c:v>
                      </c:pt>
                      <c:pt idx="135">
                        <c:v>9898</c:v>
                      </c:pt>
                      <c:pt idx="136">
                        <c:v>9896</c:v>
                      </c:pt>
                      <c:pt idx="137">
                        <c:v>9896</c:v>
                      </c:pt>
                      <c:pt idx="138">
                        <c:v>9896</c:v>
                      </c:pt>
                      <c:pt idx="139">
                        <c:v>9896</c:v>
                      </c:pt>
                      <c:pt idx="140">
                        <c:v>9896</c:v>
                      </c:pt>
                      <c:pt idx="141">
                        <c:v>9896</c:v>
                      </c:pt>
                      <c:pt idx="142">
                        <c:v>9896</c:v>
                      </c:pt>
                      <c:pt idx="143">
                        <c:v>9896</c:v>
                      </c:pt>
                      <c:pt idx="144">
                        <c:v>9896</c:v>
                      </c:pt>
                      <c:pt idx="145">
                        <c:v>9895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52A7-40A9-A191-765682CF6174}"/>
                  </c:ext>
                </c:extLst>
              </c15:ser>
            </c15:filteredLineSeries>
            <c15:filteredLineSeries>
              <c15:ser>
                <c:idx val="17"/>
                <c:order val="1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Data'!$R$3</c15:sqref>
                        </c15:formulaRef>
                      </c:ext>
                    </c:extLst>
                    <c:strCache>
                      <c:ptCount val="1"/>
                      <c:pt idx="0">
                        <c:v>2022 # students Confirmed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Data'!$R$5:$R$150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46"/>
                      <c:pt idx="0">
                        <c:v>0</c:v>
                      </c:pt>
                      <c:pt idx="1">
                        <c:v>0</c:v>
                      </c:pt>
                      <c:pt idx="2">
                        <c:v>1</c:v>
                      </c:pt>
                      <c:pt idx="3">
                        <c:v>2</c:v>
                      </c:pt>
                      <c:pt idx="4">
                        <c:v>2</c:v>
                      </c:pt>
                      <c:pt idx="5">
                        <c:v>2</c:v>
                      </c:pt>
                      <c:pt idx="6">
                        <c:v>2</c:v>
                      </c:pt>
                      <c:pt idx="7">
                        <c:v>2</c:v>
                      </c:pt>
                      <c:pt idx="8">
                        <c:v>2</c:v>
                      </c:pt>
                      <c:pt idx="9">
                        <c:v>2</c:v>
                      </c:pt>
                      <c:pt idx="10">
                        <c:v>2</c:v>
                      </c:pt>
                      <c:pt idx="11">
                        <c:v>2</c:v>
                      </c:pt>
                      <c:pt idx="12">
                        <c:v>2</c:v>
                      </c:pt>
                      <c:pt idx="13">
                        <c:v>2</c:v>
                      </c:pt>
                      <c:pt idx="14">
                        <c:v>2</c:v>
                      </c:pt>
                      <c:pt idx="15">
                        <c:v>2</c:v>
                      </c:pt>
                      <c:pt idx="16">
                        <c:v>2</c:v>
                      </c:pt>
                      <c:pt idx="17">
                        <c:v>2</c:v>
                      </c:pt>
                      <c:pt idx="18">
                        <c:v>2</c:v>
                      </c:pt>
                      <c:pt idx="19">
                        <c:v>2</c:v>
                      </c:pt>
                      <c:pt idx="20">
                        <c:v>2</c:v>
                      </c:pt>
                      <c:pt idx="21">
                        <c:v>2</c:v>
                      </c:pt>
                      <c:pt idx="22">
                        <c:v>2</c:v>
                      </c:pt>
                      <c:pt idx="23">
                        <c:v>2</c:v>
                      </c:pt>
                      <c:pt idx="24">
                        <c:v>2</c:v>
                      </c:pt>
                      <c:pt idx="25">
                        <c:v>2</c:v>
                      </c:pt>
                      <c:pt idx="26">
                        <c:v>2</c:v>
                      </c:pt>
                      <c:pt idx="27">
                        <c:v>2</c:v>
                      </c:pt>
                      <c:pt idx="28">
                        <c:v>2</c:v>
                      </c:pt>
                      <c:pt idx="29">
                        <c:v>2</c:v>
                      </c:pt>
                      <c:pt idx="30">
                        <c:v>2</c:v>
                      </c:pt>
                      <c:pt idx="31">
                        <c:v>2</c:v>
                      </c:pt>
                      <c:pt idx="32">
                        <c:v>2</c:v>
                      </c:pt>
                      <c:pt idx="33">
                        <c:v>2</c:v>
                      </c:pt>
                      <c:pt idx="34">
                        <c:v>2</c:v>
                      </c:pt>
                      <c:pt idx="35">
                        <c:v>2</c:v>
                      </c:pt>
                      <c:pt idx="36">
                        <c:v>2</c:v>
                      </c:pt>
                      <c:pt idx="37">
                        <c:v>2</c:v>
                      </c:pt>
                      <c:pt idx="38">
                        <c:v>2</c:v>
                      </c:pt>
                      <c:pt idx="39">
                        <c:v>2</c:v>
                      </c:pt>
                      <c:pt idx="40">
                        <c:v>2</c:v>
                      </c:pt>
                      <c:pt idx="41">
                        <c:v>2</c:v>
                      </c:pt>
                      <c:pt idx="42">
                        <c:v>2</c:v>
                      </c:pt>
                      <c:pt idx="43">
                        <c:v>3</c:v>
                      </c:pt>
                      <c:pt idx="44">
                        <c:v>7</c:v>
                      </c:pt>
                      <c:pt idx="45">
                        <c:v>7</c:v>
                      </c:pt>
                      <c:pt idx="46">
                        <c:v>8</c:v>
                      </c:pt>
                      <c:pt idx="47">
                        <c:v>9</c:v>
                      </c:pt>
                      <c:pt idx="48">
                        <c:v>9</c:v>
                      </c:pt>
                      <c:pt idx="49">
                        <c:v>9</c:v>
                      </c:pt>
                      <c:pt idx="50">
                        <c:v>11</c:v>
                      </c:pt>
                      <c:pt idx="51">
                        <c:v>13</c:v>
                      </c:pt>
                      <c:pt idx="52">
                        <c:v>13</c:v>
                      </c:pt>
                      <c:pt idx="53">
                        <c:v>13</c:v>
                      </c:pt>
                      <c:pt idx="54">
                        <c:v>12</c:v>
                      </c:pt>
                      <c:pt idx="55">
                        <c:v>12</c:v>
                      </c:pt>
                      <c:pt idx="56">
                        <c:v>12</c:v>
                      </c:pt>
                      <c:pt idx="57">
                        <c:v>12</c:v>
                      </c:pt>
                      <c:pt idx="58">
                        <c:v>12</c:v>
                      </c:pt>
                      <c:pt idx="59">
                        <c:v>13</c:v>
                      </c:pt>
                      <c:pt idx="60">
                        <c:v>14</c:v>
                      </c:pt>
                      <c:pt idx="61">
                        <c:v>16</c:v>
                      </c:pt>
                      <c:pt idx="62">
                        <c:v>16</c:v>
                      </c:pt>
                      <c:pt idx="63">
                        <c:v>16</c:v>
                      </c:pt>
                      <c:pt idx="64">
                        <c:v>17</c:v>
                      </c:pt>
                      <c:pt idx="65">
                        <c:v>19</c:v>
                      </c:pt>
                      <c:pt idx="66">
                        <c:v>24</c:v>
                      </c:pt>
                      <c:pt idx="67">
                        <c:v>36</c:v>
                      </c:pt>
                      <c:pt idx="68">
                        <c:v>47</c:v>
                      </c:pt>
                      <c:pt idx="69">
                        <c:v>47</c:v>
                      </c:pt>
                      <c:pt idx="70">
                        <c:v>47</c:v>
                      </c:pt>
                      <c:pt idx="71">
                        <c:v>186</c:v>
                      </c:pt>
                      <c:pt idx="72">
                        <c:v>195</c:v>
                      </c:pt>
                      <c:pt idx="73">
                        <c:v>240</c:v>
                      </c:pt>
                      <c:pt idx="74">
                        <c:v>375</c:v>
                      </c:pt>
                      <c:pt idx="75">
                        <c:v>368</c:v>
                      </c:pt>
                      <c:pt idx="76">
                        <c:v>368</c:v>
                      </c:pt>
                      <c:pt idx="77">
                        <c:v>368</c:v>
                      </c:pt>
                      <c:pt idx="78">
                        <c:v>353</c:v>
                      </c:pt>
                      <c:pt idx="79">
                        <c:v>348</c:v>
                      </c:pt>
                      <c:pt idx="80">
                        <c:v>335</c:v>
                      </c:pt>
                      <c:pt idx="81">
                        <c:v>328</c:v>
                      </c:pt>
                      <c:pt idx="82">
                        <c:v>310</c:v>
                      </c:pt>
                      <c:pt idx="83">
                        <c:v>310</c:v>
                      </c:pt>
                      <c:pt idx="84">
                        <c:v>310</c:v>
                      </c:pt>
                      <c:pt idx="85">
                        <c:v>295</c:v>
                      </c:pt>
                      <c:pt idx="86">
                        <c:v>284</c:v>
                      </c:pt>
                      <c:pt idx="87">
                        <c:v>263</c:v>
                      </c:pt>
                      <c:pt idx="88">
                        <c:v>203</c:v>
                      </c:pt>
                      <c:pt idx="89">
                        <c:v>87</c:v>
                      </c:pt>
                      <c:pt idx="90">
                        <c:v>87</c:v>
                      </c:pt>
                      <c:pt idx="91">
                        <c:v>87</c:v>
                      </c:pt>
                      <c:pt idx="92">
                        <c:v>87</c:v>
                      </c:pt>
                      <c:pt idx="93">
                        <c:v>71</c:v>
                      </c:pt>
                      <c:pt idx="94">
                        <c:v>71</c:v>
                      </c:pt>
                      <c:pt idx="95">
                        <c:v>70</c:v>
                      </c:pt>
                      <c:pt idx="96">
                        <c:v>69</c:v>
                      </c:pt>
                      <c:pt idx="97">
                        <c:v>69</c:v>
                      </c:pt>
                      <c:pt idx="98">
                        <c:v>69</c:v>
                      </c:pt>
                      <c:pt idx="99">
                        <c:v>58</c:v>
                      </c:pt>
                      <c:pt idx="100">
                        <c:v>50</c:v>
                      </c:pt>
                      <c:pt idx="101">
                        <c:v>48</c:v>
                      </c:pt>
                      <c:pt idx="102">
                        <c:v>46</c:v>
                      </c:pt>
                      <c:pt idx="103">
                        <c:v>42</c:v>
                      </c:pt>
                      <c:pt idx="104">
                        <c:v>42</c:v>
                      </c:pt>
                      <c:pt idx="105">
                        <c:v>42</c:v>
                      </c:pt>
                      <c:pt idx="106">
                        <c:v>40</c:v>
                      </c:pt>
                      <c:pt idx="107">
                        <c:v>39</c:v>
                      </c:pt>
                      <c:pt idx="108">
                        <c:v>37</c:v>
                      </c:pt>
                      <c:pt idx="109">
                        <c:v>35</c:v>
                      </c:pt>
                      <c:pt idx="110">
                        <c:v>35</c:v>
                      </c:pt>
                      <c:pt idx="111">
                        <c:v>35</c:v>
                      </c:pt>
                      <c:pt idx="112">
                        <c:v>35</c:v>
                      </c:pt>
                      <c:pt idx="113">
                        <c:v>33</c:v>
                      </c:pt>
                      <c:pt idx="114">
                        <c:v>32</c:v>
                      </c:pt>
                      <c:pt idx="115">
                        <c:v>29</c:v>
                      </c:pt>
                      <c:pt idx="116">
                        <c:v>27</c:v>
                      </c:pt>
                      <c:pt idx="117">
                        <c:v>27</c:v>
                      </c:pt>
                      <c:pt idx="118">
                        <c:v>27</c:v>
                      </c:pt>
                      <c:pt idx="119">
                        <c:v>27</c:v>
                      </c:pt>
                      <c:pt idx="120">
                        <c:v>27</c:v>
                      </c:pt>
                      <c:pt idx="121">
                        <c:v>27</c:v>
                      </c:pt>
                      <c:pt idx="122">
                        <c:v>27</c:v>
                      </c:pt>
                      <c:pt idx="123">
                        <c:v>26</c:v>
                      </c:pt>
                      <c:pt idx="124">
                        <c:v>26</c:v>
                      </c:pt>
                      <c:pt idx="125">
                        <c:v>26</c:v>
                      </c:pt>
                      <c:pt idx="126">
                        <c:v>26</c:v>
                      </c:pt>
                      <c:pt idx="127">
                        <c:v>25</c:v>
                      </c:pt>
                      <c:pt idx="128">
                        <c:v>24</c:v>
                      </c:pt>
                      <c:pt idx="129">
                        <c:v>17</c:v>
                      </c:pt>
                      <c:pt idx="130">
                        <c:v>17</c:v>
                      </c:pt>
                      <c:pt idx="131">
                        <c:v>16</c:v>
                      </c:pt>
                      <c:pt idx="132">
                        <c:v>16</c:v>
                      </c:pt>
                      <c:pt idx="133">
                        <c:v>16</c:v>
                      </c:pt>
                      <c:pt idx="134">
                        <c:v>16</c:v>
                      </c:pt>
                      <c:pt idx="135">
                        <c:v>15</c:v>
                      </c:pt>
                      <c:pt idx="136">
                        <c:v>14</c:v>
                      </c:pt>
                      <c:pt idx="137">
                        <c:v>14</c:v>
                      </c:pt>
                      <c:pt idx="138">
                        <c:v>14</c:v>
                      </c:pt>
                      <c:pt idx="139">
                        <c:v>14</c:v>
                      </c:pt>
                      <c:pt idx="140">
                        <c:v>14</c:v>
                      </c:pt>
                      <c:pt idx="141">
                        <c:v>12</c:v>
                      </c:pt>
                      <c:pt idx="142">
                        <c:v>12</c:v>
                      </c:pt>
                      <c:pt idx="143">
                        <c:v>11</c:v>
                      </c:pt>
                      <c:pt idx="144">
                        <c:v>11</c:v>
                      </c:pt>
                      <c:pt idx="145">
                        <c:v>11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52A7-40A9-A191-765682CF6174}"/>
                  </c:ext>
                </c:extLst>
              </c15:ser>
            </c15:filteredLineSeries>
            <c15:filteredLineSeries>
              <c15:ser>
                <c:idx val="18"/>
                <c:order val="1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Data'!$S$3</c15:sqref>
                        </c15:formulaRef>
                      </c:ext>
                    </c:extLst>
                    <c:strCache>
                      <c:ptCount val="1"/>
                      <c:pt idx="0">
                        <c:v>2022 % Students PAID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Data'!$S$5:$S$150</c15:sqref>
                        </c15:formulaRef>
                      </c:ext>
                    </c:extLst>
                    <c:numCache>
                      <c:formatCode>0.0%</c:formatCode>
                      <c:ptCount val="146"/>
                      <c:pt idx="0">
                        <c:v>0</c:v>
                      </c:pt>
                      <c:pt idx="1">
                        <c:v>0</c:v>
                      </c:pt>
                      <c:pt idx="2">
                        <c:v>1.227078450296429E-2</c:v>
                      </c:pt>
                      <c:pt idx="3">
                        <c:v>3.3296793642093724E-2</c:v>
                      </c:pt>
                      <c:pt idx="4">
                        <c:v>4.4507962433646388E-2</c:v>
                      </c:pt>
                      <c:pt idx="5">
                        <c:v>5.211990278152849E-2</c:v>
                      </c:pt>
                      <c:pt idx="6">
                        <c:v>5.211990278152849E-2</c:v>
                      </c:pt>
                      <c:pt idx="7">
                        <c:v>5.211990278152849E-2</c:v>
                      </c:pt>
                      <c:pt idx="8">
                        <c:v>6.2466487935656838E-2</c:v>
                      </c:pt>
                      <c:pt idx="9">
                        <c:v>6.8754163890739503E-2</c:v>
                      </c:pt>
                      <c:pt idx="10">
                        <c:v>7.4514466904478799E-2</c:v>
                      </c:pt>
                      <c:pt idx="11">
                        <c:v>8.0755112742527529E-2</c:v>
                      </c:pt>
                      <c:pt idx="12">
                        <c:v>8.6209141815340534E-2</c:v>
                      </c:pt>
                      <c:pt idx="13">
                        <c:v>8.6209141815340534E-2</c:v>
                      </c:pt>
                      <c:pt idx="14">
                        <c:v>8.6209141815340534E-2</c:v>
                      </c:pt>
                      <c:pt idx="15">
                        <c:v>9.592233009708738E-2</c:v>
                      </c:pt>
                      <c:pt idx="16">
                        <c:v>0.10018027298480556</c:v>
                      </c:pt>
                      <c:pt idx="17">
                        <c:v>0.10594249201277955</c:v>
                      </c:pt>
                      <c:pt idx="18">
                        <c:v>0.11426390125970225</c:v>
                      </c:pt>
                      <c:pt idx="19">
                        <c:v>0.12058711881563963</c:v>
                      </c:pt>
                      <c:pt idx="20">
                        <c:v>0.12058711881563963</c:v>
                      </c:pt>
                      <c:pt idx="21">
                        <c:v>0.12058711881563963</c:v>
                      </c:pt>
                      <c:pt idx="22">
                        <c:v>0.1351861167002012</c:v>
                      </c:pt>
                      <c:pt idx="23">
                        <c:v>0.14299863810820848</c:v>
                      </c:pt>
                      <c:pt idx="24">
                        <c:v>0.15722188076213892</c:v>
                      </c:pt>
                      <c:pt idx="25">
                        <c:v>0.16544387380777698</c:v>
                      </c:pt>
                      <c:pt idx="26">
                        <c:v>0.17438066465256796</c:v>
                      </c:pt>
                      <c:pt idx="27">
                        <c:v>0.17438066465256796</c:v>
                      </c:pt>
                      <c:pt idx="28">
                        <c:v>0.17438066465256796</c:v>
                      </c:pt>
                      <c:pt idx="29">
                        <c:v>0.19562647754137116</c:v>
                      </c:pt>
                      <c:pt idx="30">
                        <c:v>0.20966612187718889</c:v>
                      </c:pt>
                      <c:pt idx="31">
                        <c:v>0.22254235334793132</c:v>
                      </c:pt>
                      <c:pt idx="32">
                        <c:v>0.23612535612535612</c:v>
                      </c:pt>
                      <c:pt idx="33">
                        <c:v>0.246386630532972</c:v>
                      </c:pt>
                      <c:pt idx="34">
                        <c:v>0.246386630532972</c:v>
                      </c:pt>
                      <c:pt idx="35">
                        <c:v>0.246386630532972</c:v>
                      </c:pt>
                      <c:pt idx="36">
                        <c:v>0.27683049147442329</c:v>
                      </c:pt>
                      <c:pt idx="37">
                        <c:v>0.29570308185131999</c:v>
                      </c:pt>
                      <c:pt idx="38">
                        <c:v>0.3262201794703436</c:v>
                      </c:pt>
                      <c:pt idx="39">
                        <c:v>0.34743366681165722</c:v>
                      </c:pt>
                      <c:pt idx="40">
                        <c:v>0.36762644235953845</c:v>
                      </c:pt>
                      <c:pt idx="41">
                        <c:v>0.36762644235953845</c:v>
                      </c:pt>
                      <c:pt idx="42">
                        <c:v>0.36762644235953845</c:v>
                      </c:pt>
                      <c:pt idx="43">
                        <c:v>0.41306200724483272</c:v>
                      </c:pt>
                      <c:pt idx="44">
                        <c:v>0.4464718911507225</c:v>
                      </c:pt>
                      <c:pt idx="45">
                        <c:v>0.47825177749895442</c:v>
                      </c:pt>
                      <c:pt idx="46">
                        <c:v>0.48016119032858029</c:v>
                      </c:pt>
                      <c:pt idx="47">
                        <c:v>0.55663562877315054</c:v>
                      </c:pt>
                      <c:pt idx="48">
                        <c:v>0.55663562877315054</c:v>
                      </c:pt>
                      <c:pt idx="49">
                        <c:v>0.55663562877315054</c:v>
                      </c:pt>
                      <c:pt idx="50">
                        <c:v>0.68926667337290015</c:v>
                      </c:pt>
                      <c:pt idx="51">
                        <c:v>0.76571371650562803</c:v>
                      </c:pt>
                      <c:pt idx="52">
                        <c:v>0.77910329058554528</c:v>
                      </c:pt>
                      <c:pt idx="53">
                        <c:v>0.78908583947420829</c:v>
                      </c:pt>
                      <c:pt idx="54">
                        <c:v>0.79864636209813877</c:v>
                      </c:pt>
                      <c:pt idx="55">
                        <c:v>0.79864636209813877</c:v>
                      </c:pt>
                      <c:pt idx="56">
                        <c:v>0.79864636209813877</c:v>
                      </c:pt>
                      <c:pt idx="57">
                        <c:v>0.79864636209813877</c:v>
                      </c:pt>
                      <c:pt idx="58">
                        <c:v>0.80939610647596349</c:v>
                      </c:pt>
                      <c:pt idx="59">
                        <c:v>0.81357951161405595</c:v>
                      </c:pt>
                      <c:pt idx="60">
                        <c:v>0.82823061630218686</c:v>
                      </c:pt>
                      <c:pt idx="61">
                        <c:v>0.83734101748807632</c:v>
                      </c:pt>
                      <c:pt idx="62">
                        <c:v>0.83734101748807632</c:v>
                      </c:pt>
                      <c:pt idx="63">
                        <c:v>0.83734101748807632</c:v>
                      </c:pt>
                      <c:pt idx="64">
                        <c:v>0.84684863523573206</c:v>
                      </c:pt>
                      <c:pt idx="65">
                        <c:v>0.86067773029911554</c:v>
                      </c:pt>
                      <c:pt idx="66">
                        <c:v>0.87057302029446881</c:v>
                      </c:pt>
                      <c:pt idx="67">
                        <c:v>0.87921125644074516</c:v>
                      </c:pt>
                      <c:pt idx="68">
                        <c:v>0.89556523460700854</c:v>
                      </c:pt>
                      <c:pt idx="69">
                        <c:v>0.89556523460700854</c:v>
                      </c:pt>
                      <c:pt idx="70">
                        <c:v>0.89556523460700854</c:v>
                      </c:pt>
                      <c:pt idx="71">
                        <c:v>0.9205704664751907</c:v>
                      </c:pt>
                      <c:pt idx="72">
                        <c:v>0.94635977477032496</c:v>
                      </c:pt>
                      <c:pt idx="73">
                        <c:v>0.97558246006714822</c:v>
                      </c:pt>
                      <c:pt idx="74">
                        <c:v>0.96238338850436356</c:v>
                      </c:pt>
                      <c:pt idx="75">
                        <c:v>0.9630892678034102</c:v>
                      </c:pt>
                      <c:pt idx="76">
                        <c:v>0.9630892678034102</c:v>
                      </c:pt>
                      <c:pt idx="77">
                        <c:v>0.9630892678034102</c:v>
                      </c:pt>
                      <c:pt idx="78">
                        <c:v>0.96449704142011838</c:v>
                      </c:pt>
                      <c:pt idx="79">
                        <c:v>0.9649809351796107</c:v>
                      </c:pt>
                      <c:pt idx="80">
                        <c:v>0.96069825436408973</c:v>
                      </c:pt>
                      <c:pt idx="81">
                        <c:v>0.96035066746363817</c:v>
                      </c:pt>
                      <c:pt idx="82">
                        <c:v>0.96223218734429494</c:v>
                      </c:pt>
                      <c:pt idx="83">
                        <c:v>0.96223218734429494</c:v>
                      </c:pt>
                      <c:pt idx="84">
                        <c:v>0.96223218734429494</c:v>
                      </c:pt>
                      <c:pt idx="85">
                        <c:v>0.9632433509313677</c:v>
                      </c:pt>
                      <c:pt idx="86">
                        <c:v>0.96212347151804356</c:v>
                      </c:pt>
                      <c:pt idx="87">
                        <c:v>0.96420047732696901</c:v>
                      </c:pt>
                      <c:pt idx="88">
                        <c:v>0.97573105231748558</c:v>
                      </c:pt>
                      <c:pt idx="89">
                        <c:v>0.98507163610860637</c:v>
                      </c:pt>
                      <c:pt idx="90">
                        <c:v>0.98507163610860637</c:v>
                      </c:pt>
                      <c:pt idx="91">
                        <c:v>0.98507163610860637</c:v>
                      </c:pt>
                      <c:pt idx="92">
                        <c:v>0.98507163610860637</c:v>
                      </c:pt>
                      <c:pt idx="93">
                        <c:v>0.98858973075768186</c:v>
                      </c:pt>
                      <c:pt idx="94">
                        <c:v>0.98899009108197378</c:v>
                      </c:pt>
                      <c:pt idx="95">
                        <c:v>0.98681977034448332</c:v>
                      </c:pt>
                      <c:pt idx="96">
                        <c:v>0.98710257948410318</c:v>
                      </c:pt>
                      <c:pt idx="97">
                        <c:v>0.98710257948410318</c:v>
                      </c:pt>
                      <c:pt idx="98">
                        <c:v>0.98710257948410318</c:v>
                      </c:pt>
                      <c:pt idx="99">
                        <c:v>0.98830116988301175</c:v>
                      </c:pt>
                      <c:pt idx="100">
                        <c:v>0.98919351610966577</c:v>
                      </c:pt>
                      <c:pt idx="101">
                        <c:v>0.99189108018820704</c:v>
                      </c:pt>
                      <c:pt idx="102">
                        <c:v>0.99159495697418454</c:v>
                      </c:pt>
                      <c:pt idx="103">
                        <c:v>0.99209050861033243</c:v>
                      </c:pt>
                      <c:pt idx="104">
                        <c:v>0.99209050861033243</c:v>
                      </c:pt>
                      <c:pt idx="105">
                        <c:v>0.99209050861033243</c:v>
                      </c:pt>
                      <c:pt idx="106">
                        <c:v>0.99228766025641024</c:v>
                      </c:pt>
                      <c:pt idx="107">
                        <c:v>0.99248798076923073</c:v>
                      </c:pt>
                      <c:pt idx="108">
                        <c:v>0.99268830128205132</c:v>
                      </c:pt>
                      <c:pt idx="109">
                        <c:v>0.99288862179487181</c:v>
                      </c:pt>
                      <c:pt idx="110">
                        <c:v>0.99288291900561343</c:v>
                      </c:pt>
                      <c:pt idx="111">
                        <c:v>0.99288291900561343</c:v>
                      </c:pt>
                      <c:pt idx="112">
                        <c:v>0.99288291900561343</c:v>
                      </c:pt>
                      <c:pt idx="113">
                        <c:v>0.9930847865303668</c:v>
                      </c:pt>
                      <c:pt idx="114">
                        <c:v>0.99317748570281927</c:v>
                      </c:pt>
                      <c:pt idx="115">
                        <c:v>0.99377635013049592</c:v>
                      </c:pt>
                      <c:pt idx="116">
                        <c:v>0.99407571041269205</c:v>
                      </c:pt>
                      <c:pt idx="117">
                        <c:v>0.99407630522088353</c:v>
                      </c:pt>
                      <c:pt idx="118">
                        <c:v>0.99407630522088353</c:v>
                      </c:pt>
                      <c:pt idx="119">
                        <c:v>0.99407630522088353</c:v>
                      </c:pt>
                      <c:pt idx="120">
                        <c:v>0.99447791164658639</c:v>
                      </c:pt>
                      <c:pt idx="121">
                        <c:v>0.99447791164658639</c:v>
                      </c:pt>
                      <c:pt idx="122">
                        <c:v>0.99457613499397346</c:v>
                      </c:pt>
                      <c:pt idx="123">
                        <c:v>0.99467336683417085</c:v>
                      </c:pt>
                      <c:pt idx="124">
                        <c:v>0.99467336683417085</c:v>
                      </c:pt>
                      <c:pt idx="125">
                        <c:v>0.99467336683417085</c:v>
                      </c:pt>
                      <c:pt idx="126">
                        <c:v>0.99467336683417085</c:v>
                      </c:pt>
                      <c:pt idx="127">
                        <c:v>0.99527495727354987</c:v>
                      </c:pt>
                      <c:pt idx="128">
                        <c:v>0.99507389162561577</c:v>
                      </c:pt>
                      <c:pt idx="129">
                        <c:v>0.99577549788774899</c:v>
                      </c:pt>
                      <c:pt idx="130">
                        <c:v>0.99547238152731665</c:v>
                      </c:pt>
                      <c:pt idx="131">
                        <c:v>0.99547329242530935</c:v>
                      </c:pt>
                      <c:pt idx="132">
                        <c:v>0.99547329242530935</c:v>
                      </c:pt>
                      <c:pt idx="133">
                        <c:v>0.99547329242530935</c:v>
                      </c:pt>
                      <c:pt idx="134">
                        <c:v>0.99547329242530935</c:v>
                      </c:pt>
                      <c:pt idx="135">
                        <c:v>0.99557433112049887</c:v>
                      </c:pt>
                      <c:pt idx="136">
                        <c:v>0.99577379754477757</c:v>
                      </c:pt>
                      <c:pt idx="137">
                        <c:v>0.99577379754477757</c:v>
                      </c:pt>
                      <c:pt idx="138">
                        <c:v>0.99577379754477757</c:v>
                      </c:pt>
                      <c:pt idx="139">
                        <c:v>0.99577379754477757</c:v>
                      </c:pt>
                      <c:pt idx="140">
                        <c:v>0.99577379754477757</c:v>
                      </c:pt>
                      <c:pt idx="141">
                        <c:v>0.99587400623930766</c:v>
                      </c:pt>
                      <c:pt idx="142">
                        <c:v>0.99587400623930766</c:v>
                      </c:pt>
                      <c:pt idx="143">
                        <c:v>0.99587400623930766</c:v>
                      </c:pt>
                      <c:pt idx="144">
                        <c:v>0.99587400623930766</c:v>
                      </c:pt>
                      <c:pt idx="145">
                        <c:v>0.99587359098228667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2-52A7-40A9-A191-765682CF6174}"/>
                  </c:ext>
                </c:extLst>
              </c15:ser>
            </c15:filteredLineSeries>
            <c15:filteredLineSeries>
              <c15:ser>
                <c:idx val="19"/>
                <c:order val="1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Data'!$T$3</c15:sqref>
                        </c15:formulaRef>
                      </c:ext>
                    </c:extLst>
                    <c:strCache>
                      <c:ptCount val="1"/>
                      <c:pt idx="0">
                        <c:v>2022 Tuition Finalized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Data'!$T$5:$T$150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46"/>
                      <c:pt idx="0">
                        <c:v>0</c:v>
                      </c:pt>
                      <c:pt idx="1">
                        <c:v>0</c:v>
                      </c:pt>
                      <c:pt idx="2">
                        <c:v>234789.38</c:v>
                      </c:pt>
                      <c:pt idx="3">
                        <c:v>682485.52</c:v>
                      </c:pt>
                      <c:pt idx="4">
                        <c:v>944846</c:v>
                      </c:pt>
                      <c:pt idx="5">
                        <c:v>1134620.42</c:v>
                      </c:pt>
                      <c:pt idx="6">
                        <c:v>1134620.42</c:v>
                      </c:pt>
                      <c:pt idx="7">
                        <c:v>1134620.42</c:v>
                      </c:pt>
                      <c:pt idx="8">
                        <c:v>1411714.3199999998</c:v>
                      </c:pt>
                      <c:pt idx="9">
                        <c:v>1584561.5999999999</c:v>
                      </c:pt>
                      <c:pt idx="10">
                        <c:v>1751246.28</c:v>
                      </c:pt>
                      <c:pt idx="11">
                        <c:v>1976150</c:v>
                      </c:pt>
                      <c:pt idx="12">
                        <c:v>2178999.84</c:v>
                      </c:pt>
                      <c:pt idx="13">
                        <c:v>2178999.84</c:v>
                      </c:pt>
                      <c:pt idx="14">
                        <c:v>2178999.84</c:v>
                      </c:pt>
                      <c:pt idx="15">
                        <c:v>2543322.41</c:v>
                      </c:pt>
                      <c:pt idx="16">
                        <c:v>2736447.41</c:v>
                      </c:pt>
                      <c:pt idx="17">
                        <c:v>2960835.0500000003</c:v>
                      </c:pt>
                      <c:pt idx="18">
                        <c:v>3295577.99</c:v>
                      </c:pt>
                      <c:pt idx="19">
                        <c:v>3542723.41</c:v>
                      </c:pt>
                      <c:pt idx="20">
                        <c:v>3542723.41</c:v>
                      </c:pt>
                      <c:pt idx="21">
                        <c:v>3542723.41</c:v>
                      </c:pt>
                      <c:pt idx="22">
                        <c:v>4002238.37</c:v>
                      </c:pt>
                      <c:pt idx="23">
                        <c:v>4288274.0900000008</c:v>
                      </c:pt>
                      <c:pt idx="24">
                        <c:v>4942993.5599999996</c:v>
                      </c:pt>
                      <c:pt idx="25">
                        <c:v>5283635.96</c:v>
                      </c:pt>
                      <c:pt idx="26">
                        <c:v>5548202.1399999997</c:v>
                      </c:pt>
                      <c:pt idx="27">
                        <c:v>5548202.1399999997</c:v>
                      </c:pt>
                      <c:pt idx="28">
                        <c:v>5548202.1399999997</c:v>
                      </c:pt>
                      <c:pt idx="29">
                        <c:v>6263916.5199999996</c:v>
                      </c:pt>
                      <c:pt idx="30">
                        <c:v>6858123.0999999996</c:v>
                      </c:pt>
                      <c:pt idx="31">
                        <c:v>7461366.54</c:v>
                      </c:pt>
                      <c:pt idx="32">
                        <c:v>8089466.8600000003</c:v>
                      </c:pt>
                      <c:pt idx="33">
                        <c:v>8549983.4000000004</c:v>
                      </c:pt>
                      <c:pt idx="34">
                        <c:v>8549983.4000000004</c:v>
                      </c:pt>
                      <c:pt idx="35">
                        <c:v>8549983.4000000004</c:v>
                      </c:pt>
                      <c:pt idx="36">
                        <c:v>9857415.4199999999</c:v>
                      </c:pt>
                      <c:pt idx="37">
                        <c:v>10664143.140000001</c:v>
                      </c:pt>
                      <c:pt idx="38">
                        <c:v>12000254.880000001</c:v>
                      </c:pt>
                      <c:pt idx="39">
                        <c:v>12844126.66</c:v>
                      </c:pt>
                      <c:pt idx="40">
                        <c:v>13812518.42</c:v>
                      </c:pt>
                      <c:pt idx="41">
                        <c:v>13812518.42</c:v>
                      </c:pt>
                      <c:pt idx="42">
                        <c:v>13812518.42</c:v>
                      </c:pt>
                      <c:pt idx="43">
                        <c:v>15731271.939999999</c:v>
                      </c:pt>
                      <c:pt idx="44">
                        <c:v>17125423.98</c:v>
                      </c:pt>
                      <c:pt idx="45">
                        <c:v>18407591.359999999</c:v>
                      </c:pt>
                      <c:pt idx="46">
                        <c:v>20137264.369999997</c:v>
                      </c:pt>
                      <c:pt idx="47">
                        <c:v>21810282.150000002</c:v>
                      </c:pt>
                      <c:pt idx="48">
                        <c:v>21810282.150000002</c:v>
                      </c:pt>
                      <c:pt idx="49">
                        <c:v>21810282.150000002</c:v>
                      </c:pt>
                      <c:pt idx="50">
                        <c:v>27018942.830000002</c:v>
                      </c:pt>
                      <c:pt idx="51">
                        <c:v>30301159</c:v>
                      </c:pt>
                      <c:pt idx="52">
                        <c:v>30886848.889999997</c:v>
                      </c:pt>
                      <c:pt idx="53">
                        <c:v>31259929.859999999</c:v>
                      </c:pt>
                      <c:pt idx="54">
                        <c:v>31692071.84</c:v>
                      </c:pt>
                      <c:pt idx="55">
                        <c:v>31692071.84</c:v>
                      </c:pt>
                      <c:pt idx="56">
                        <c:v>31692071.84</c:v>
                      </c:pt>
                      <c:pt idx="57">
                        <c:v>31692071.84</c:v>
                      </c:pt>
                      <c:pt idx="58">
                        <c:v>32235592.949999999</c:v>
                      </c:pt>
                      <c:pt idx="59">
                        <c:v>32444576.310000002</c:v>
                      </c:pt>
                      <c:pt idx="60">
                        <c:v>32897753.199999999</c:v>
                      </c:pt>
                      <c:pt idx="61">
                        <c:v>33211697.689999998</c:v>
                      </c:pt>
                      <c:pt idx="62">
                        <c:v>33211697.689999998</c:v>
                      </c:pt>
                      <c:pt idx="63">
                        <c:v>33211697.689999998</c:v>
                      </c:pt>
                      <c:pt idx="64">
                        <c:v>33705623.960000001</c:v>
                      </c:pt>
                      <c:pt idx="65">
                        <c:v>34240216.100000001</c:v>
                      </c:pt>
                      <c:pt idx="66">
                        <c:v>34600936.330000006</c:v>
                      </c:pt>
                      <c:pt idx="67">
                        <c:v>35010389.869999997</c:v>
                      </c:pt>
                      <c:pt idx="68">
                        <c:v>35494068.089999996</c:v>
                      </c:pt>
                      <c:pt idx="69">
                        <c:v>35494068.089999996</c:v>
                      </c:pt>
                      <c:pt idx="70">
                        <c:v>35494068.089999996</c:v>
                      </c:pt>
                      <c:pt idx="71">
                        <c:v>36585652.759999998</c:v>
                      </c:pt>
                      <c:pt idx="72">
                        <c:v>37592349.560000002</c:v>
                      </c:pt>
                      <c:pt idx="73">
                        <c:v>37649659.509999998</c:v>
                      </c:pt>
                      <c:pt idx="74">
                        <c:v>37668306.310000002</c:v>
                      </c:pt>
                      <c:pt idx="75">
                        <c:v>37733490.509999998</c:v>
                      </c:pt>
                      <c:pt idx="76">
                        <c:v>37733490.509999998</c:v>
                      </c:pt>
                      <c:pt idx="77">
                        <c:v>37733490.509999998</c:v>
                      </c:pt>
                      <c:pt idx="78">
                        <c:v>37808682.769999996</c:v>
                      </c:pt>
                      <c:pt idx="79">
                        <c:v>37859493.729999997</c:v>
                      </c:pt>
                      <c:pt idx="80">
                        <c:v>37911432.07</c:v>
                      </c:pt>
                      <c:pt idx="81">
                        <c:v>37976703.75</c:v>
                      </c:pt>
                      <c:pt idx="82">
                        <c:v>38060437.530000001</c:v>
                      </c:pt>
                      <c:pt idx="83">
                        <c:v>38060437.530000001</c:v>
                      </c:pt>
                      <c:pt idx="84">
                        <c:v>38060437.530000001</c:v>
                      </c:pt>
                      <c:pt idx="85">
                        <c:v>38139016.850000001</c:v>
                      </c:pt>
                      <c:pt idx="86">
                        <c:v>38156122.5</c:v>
                      </c:pt>
                      <c:pt idx="87">
                        <c:v>38275256.960000001</c:v>
                      </c:pt>
                      <c:pt idx="88">
                        <c:v>38602168.189999998</c:v>
                      </c:pt>
                      <c:pt idx="89">
                        <c:v>38665073.810000002</c:v>
                      </c:pt>
                      <c:pt idx="90">
                        <c:v>38665073.810000002</c:v>
                      </c:pt>
                      <c:pt idx="91">
                        <c:v>38665073.810000002</c:v>
                      </c:pt>
                      <c:pt idx="92">
                        <c:v>38665073.810000002</c:v>
                      </c:pt>
                      <c:pt idx="93">
                        <c:v>38704895.68</c:v>
                      </c:pt>
                      <c:pt idx="94">
                        <c:v>38711270.289999999</c:v>
                      </c:pt>
                      <c:pt idx="95">
                        <c:v>38709383.380000003</c:v>
                      </c:pt>
                      <c:pt idx="96">
                        <c:v>38716044.5</c:v>
                      </c:pt>
                      <c:pt idx="97">
                        <c:v>38716044.5</c:v>
                      </c:pt>
                      <c:pt idx="98">
                        <c:v>38716044.5</c:v>
                      </c:pt>
                      <c:pt idx="99">
                        <c:v>38744023.450000003</c:v>
                      </c:pt>
                      <c:pt idx="100">
                        <c:v>38750600.779999994</c:v>
                      </c:pt>
                      <c:pt idx="101">
                        <c:v>38748196.710000001</c:v>
                      </c:pt>
                      <c:pt idx="102">
                        <c:v>38741927.670000002</c:v>
                      </c:pt>
                      <c:pt idx="103">
                        <c:v>38777112.959999993</c:v>
                      </c:pt>
                      <c:pt idx="104">
                        <c:v>38777112.959999993</c:v>
                      </c:pt>
                      <c:pt idx="105">
                        <c:v>38777112.959999993</c:v>
                      </c:pt>
                      <c:pt idx="106">
                        <c:v>38773997.25</c:v>
                      </c:pt>
                      <c:pt idx="107">
                        <c:v>38778203.450000003</c:v>
                      </c:pt>
                      <c:pt idx="108">
                        <c:v>38781133.25</c:v>
                      </c:pt>
                      <c:pt idx="109">
                        <c:v>38809948.329999998</c:v>
                      </c:pt>
                      <c:pt idx="110">
                        <c:v>38809948.329999998</c:v>
                      </c:pt>
                      <c:pt idx="111">
                        <c:v>38809948.329999998</c:v>
                      </c:pt>
                      <c:pt idx="112">
                        <c:v>38809948.329999998</c:v>
                      </c:pt>
                      <c:pt idx="113">
                        <c:v>38830843.149999999</c:v>
                      </c:pt>
                      <c:pt idx="114">
                        <c:v>38845056.759999998</c:v>
                      </c:pt>
                      <c:pt idx="115">
                        <c:v>38847419.030000001</c:v>
                      </c:pt>
                      <c:pt idx="116">
                        <c:v>38851420.039999999</c:v>
                      </c:pt>
                      <c:pt idx="117">
                        <c:v>38848504.119999997</c:v>
                      </c:pt>
                      <c:pt idx="118">
                        <c:v>38848504.119999997</c:v>
                      </c:pt>
                      <c:pt idx="119">
                        <c:v>38848504.119999997</c:v>
                      </c:pt>
                      <c:pt idx="120">
                        <c:v>38907316.589999996</c:v>
                      </c:pt>
                      <c:pt idx="121">
                        <c:v>38907316.589999996</c:v>
                      </c:pt>
                      <c:pt idx="122">
                        <c:v>38910730</c:v>
                      </c:pt>
                      <c:pt idx="123">
                        <c:v>38924771.009999998</c:v>
                      </c:pt>
                      <c:pt idx="124">
                        <c:v>38924771.009999998</c:v>
                      </c:pt>
                      <c:pt idx="125">
                        <c:v>38924771.009999998</c:v>
                      </c:pt>
                      <c:pt idx="126">
                        <c:v>38924771.009999998</c:v>
                      </c:pt>
                      <c:pt idx="127">
                        <c:v>38942483.640000001</c:v>
                      </c:pt>
                      <c:pt idx="128">
                        <c:v>38954343.840000004</c:v>
                      </c:pt>
                      <c:pt idx="129">
                        <c:v>38955771.539999999</c:v>
                      </c:pt>
                      <c:pt idx="130">
                        <c:v>38955771.539999999</c:v>
                      </c:pt>
                      <c:pt idx="131">
                        <c:v>38970110.5</c:v>
                      </c:pt>
                      <c:pt idx="132">
                        <c:v>38970110.5</c:v>
                      </c:pt>
                      <c:pt idx="133">
                        <c:v>38970110.5</c:v>
                      </c:pt>
                      <c:pt idx="134">
                        <c:v>38969019.700000003</c:v>
                      </c:pt>
                      <c:pt idx="135">
                        <c:v>38969016.579999998</c:v>
                      </c:pt>
                      <c:pt idx="136">
                        <c:v>38970682.380000003</c:v>
                      </c:pt>
                      <c:pt idx="137">
                        <c:v>38970682.380000003</c:v>
                      </c:pt>
                      <c:pt idx="138">
                        <c:v>38970682.380000003</c:v>
                      </c:pt>
                      <c:pt idx="139">
                        <c:v>38970682.380000003</c:v>
                      </c:pt>
                      <c:pt idx="140">
                        <c:v>38970682.380000003</c:v>
                      </c:pt>
                      <c:pt idx="141">
                        <c:v>38970682.380000003</c:v>
                      </c:pt>
                      <c:pt idx="142">
                        <c:v>38960496.579999998</c:v>
                      </c:pt>
                      <c:pt idx="143">
                        <c:v>38963254.18</c:v>
                      </c:pt>
                      <c:pt idx="144">
                        <c:v>38960772.340000004</c:v>
                      </c:pt>
                      <c:pt idx="145">
                        <c:v>38959589.259999998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52A7-40A9-A191-765682CF6174}"/>
                  </c:ext>
                </c:extLst>
              </c15:ser>
            </c15:filteredLineSeries>
            <c15:filteredLineSeries>
              <c15:ser>
                <c:idx val="20"/>
                <c:order val="1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Data'!$U$3</c15:sqref>
                        </c15:formulaRef>
                      </c:ext>
                    </c:extLst>
                    <c:strCache>
                      <c:ptCount val="1"/>
                      <c:pt idx="0">
                        <c:v>2022 Tuition Confirmed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Data'!$U$5:$U$150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4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  <c:pt idx="36">
                        <c:v>0</c:v>
                      </c:pt>
                      <c:pt idx="37">
                        <c:v>0</c:v>
                      </c:pt>
                      <c:pt idx="38">
                        <c:v>0</c:v>
                      </c:pt>
                      <c:pt idx="39">
                        <c:v>0</c:v>
                      </c:pt>
                      <c:pt idx="40">
                        <c:v>0</c:v>
                      </c:pt>
                      <c:pt idx="41">
                        <c:v>0</c:v>
                      </c:pt>
                      <c:pt idx="42">
                        <c:v>0</c:v>
                      </c:pt>
                      <c:pt idx="43">
                        <c:v>0</c:v>
                      </c:pt>
                      <c:pt idx="44">
                        <c:v>0</c:v>
                      </c:pt>
                      <c:pt idx="45">
                        <c:v>0</c:v>
                      </c:pt>
                      <c:pt idx="46">
                        <c:v>0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2117</c:v>
                      </c:pt>
                      <c:pt idx="51">
                        <c:v>3023.72</c:v>
                      </c:pt>
                      <c:pt idx="52">
                        <c:v>3023.72</c:v>
                      </c:pt>
                      <c:pt idx="53">
                        <c:v>3023.72</c:v>
                      </c:pt>
                      <c:pt idx="54">
                        <c:v>3023.72</c:v>
                      </c:pt>
                      <c:pt idx="55">
                        <c:v>3023.72</c:v>
                      </c:pt>
                      <c:pt idx="56">
                        <c:v>3023.72</c:v>
                      </c:pt>
                      <c:pt idx="57">
                        <c:v>3023.72</c:v>
                      </c:pt>
                      <c:pt idx="58">
                        <c:v>3023.72</c:v>
                      </c:pt>
                      <c:pt idx="59">
                        <c:v>4287.12</c:v>
                      </c:pt>
                      <c:pt idx="60">
                        <c:v>4287.12</c:v>
                      </c:pt>
                      <c:pt idx="61">
                        <c:v>12211.12</c:v>
                      </c:pt>
                      <c:pt idx="62">
                        <c:v>12211.12</c:v>
                      </c:pt>
                      <c:pt idx="63">
                        <c:v>12211.12</c:v>
                      </c:pt>
                      <c:pt idx="64">
                        <c:v>12211.12</c:v>
                      </c:pt>
                      <c:pt idx="65">
                        <c:v>14968.72</c:v>
                      </c:pt>
                      <c:pt idx="66">
                        <c:v>47607.4</c:v>
                      </c:pt>
                      <c:pt idx="67">
                        <c:v>100614.02</c:v>
                      </c:pt>
                      <c:pt idx="68">
                        <c:v>140758.57999999999</c:v>
                      </c:pt>
                      <c:pt idx="69">
                        <c:v>140758.57999999999</c:v>
                      </c:pt>
                      <c:pt idx="70">
                        <c:v>140758.57999999999</c:v>
                      </c:pt>
                      <c:pt idx="71">
                        <c:v>808149.78</c:v>
                      </c:pt>
                      <c:pt idx="72">
                        <c:v>977152.92</c:v>
                      </c:pt>
                      <c:pt idx="73">
                        <c:v>1304442.6399999999</c:v>
                      </c:pt>
                      <c:pt idx="74">
                        <c:v>1841109.58</c:v>
                      </c:pt>
                      <c:pt idx="75">
                        <c:v>1778223.38</c:v>
                      </c:pt>
                      <c:pt idx="76">
                        <c:v>1778223.38</c:v>
                      </c:pt>
                      <c:pt idx="77">
                        <c:v>1778223.38</c:v>
                      </c:pt>
                      <c:pt idx="78">
                        <c:v>1698464.76</c:v>
                      </c:pt>
                      <c:pt idx="79">
                        <c:v>1664971.56</c:v>
                      </c:pt>
                      <c:pt idx="80">
                        <c:v>1618098.42</c:v>
                      </c:pt>
                      <c:pt idx="81">
                        <c:v>1563172.42</c:v>
                      </c:pt>
                      <c:pt idx="82">
                        <c:v>1457268.04</c:v>
                      </c:pt>
                      <c:pt idx="83">
                        <c:v>1457268.04</c:v>
                      </c:pt>
                      <c:pt idx="84">
                        <c:v>1457268.04</c:v>
                      </c:pt>
                      <c:pt idx="85">
                        <c:v>1379549.72</c:v>
                      </c:pt>
                      <c:pt idx="86">
                        <c:v>1318683.2</c:v>
                      </c:pt>
                      <c:pt idx="87">
                        <c:v>1195387.6200000001</c:v>
                      </c:pt>
                      <c:pt idx="88">
                        <c:v>861401.1</c:v>
                      </c:pt>
                      <c:pt idx="89">
                        <c:v>457393.04</c:v>
                      </c:pt>
                      <c:pt idx="90">
                        <c:v>457393.04</c:v>
                      </c:pt>
                      <c:pt idx="91">
                        <c:v>457393.04</c:v>
                      </c:pt>
                      <c:pt idx="92">
                        <c:v>457393.04</c:v>
                      </c:pt>
                      <c:pt idx="93">
                        <c:v>393793.32</c:v>
                      </c:pt>
                      <c:pt idx="94">
                        <c:v>391489.08</c:v>
                      </c:pt>
                      <c:pt idx="95">
                        <c:v>384169.08</c:v>
                      </c:pt>
                      <c:pt idx="96">
                        <c:v>383479.68</c:v>
                      </c:pt>
                      <c:pt idx="97">
                        <c:v>383479.68</c:v>
                      </c:pt>
                      <c:pt idx="98">
                        <c:v>383479.68</c:v>
                      </c:pt>
                      <c:pt idx="99">
                        <c:v>343394.82</c:v>
                      </c:pt>
                      <c:pt idx="100">
                        <c:v>324102.24</c:v>
                      </c:pt>
                      <c:pt idx="101">
                        <c:v>309158.15999999997</c:v>
                      </c:pt>
                      <c:pt idx="102">
                        <c:v>291434.15999999997</c:v>
                      </c:pt>
                      <c:pt idx="103">
                        <c:v>255635.76</c:v>
                      </c:pt>
                      <c:pt idx="104">
                        <c:v>255635.76</c:v>
                      </c:pt>
                      <c:pt idx="105">
                        <c:v>255635.76</c:v>
                      </c:pt>
                      <c:pt idx="106">
                        <c:v>240691.68</c:v>
                      </c:pt>
                      <c:pt idx="107">
                        <c:v>229371.68</c:v>
                      </c:pt>
                      <c:pt idx="108">
                        <c:v>214179.08</c:v>
                      </c:pt>
                      <c:pt idx="109">
                        <c:v>199235</c:v>
                      </c:pt>
                      <c:pt idx="110">
                        <c:v>199235</c:v>
                      </c:pt>
                      <c:pt idx="111">
                        <c:v>199235</c:v>
                      </c:pt>
                      <c:pt idx="112">
                        <c:v>199235</c:v>
                      </c:pt>
                      <c:pt idx="113">
                        <c:v>179771</c:v>
                      </c:pt>
                      <c:pt idx="114">
                        <c:v>166187</c:v>
                      </c:pt>
                      <c:pt idx="115">
                        <c:v>151222.39999999999</c:v>
                      </c:pt>
                      <c:pt idx="116">
                        <c:v>145020.79999999999</c:v>
                      </c:pt>
                      <c:pt idx="117">
                        <c:v>145020.79999999999</c:v>
                      </c:pt>
                      <c:pt idx="118">
                        <c:v>145020.79999999999</c:v>
                      </c:pt>
                      <c:pt idx="119">
                        <c:v>145020.79999999999</c:v>
                      </c:pt>
                      <c:pt idx="120">
                        <c:v>145020.79999999999</c:v>
                      </c:pt>
                      <c:pt idx="121">
                        <c:v>145020.79999999999</c:v>
                      </c:pt>
                      <c:pt idx="122">
                        <c:v>145020.79999999999</c:v>
                      </c:pt>
                      <c:pt idx="123">
                        <c:v>131436.79999999999</c:v>
                      </c:pt>
                      <c:pt idx="124">
                        <c:v>131436.79999999999</c:v>
                      </c:pt>
                      <c:pt idx="125">
                        <c:v>131436.79999999999</c:v>
                      </c:pt>
                      <c:pt idx="126">
                        <c:v>131436.79999999999</c:v>
                      </c:pt>
                      <c:pt idx="127">
                        <c:v>128679.2</c:v>
                      </c:pt>
                      <c:pt idx="128">
                        <c:v>120579.2</c:v>
                      </c:pt>
                      <c:pt idx="129">
                        <c:v>92062.2</c:v>
                      </c:pt>
                      <c:pt idx="130">
                        <c:v>92062.2</c:v>
                      </c:pt>
                      <c:pt idx="131">
                        <c:v>78478.2</c:v>
                      </c:pt>
                      <c:pt idx="132">
                        <c:v>78478.2</c:v>
                      </c:pt>
                      <c:pt idx="133">
                        <c:v>78478.2</c:v>
                      </c:pt>
                      <c:pt idx="134">
                        <c:v>78478.2</c:v>
                      </c:pt>
                      <c:pt idx="135">
                        <c:v>78478.2</c:v>
                      </c:pt>
                      <c:pt idx="136">
                        <c:v>77099.399999999994</c:v>
                      </c:pt>
                      <c:pt idx="137">
                        <c:v>77099.399999999994</c:v>
                      </c:pt>
                      <c:pt idx="138">
                        <c:v>77099.399999999994</c:v>
                      </c:pt>
                      <c:pt idx="139">
                        <c:v>77099.399999999994</c:v>
                      </c:pt>
                      <c:pt idx="140">
                        <c:v>77099.399999999994</c:v>
                      </c:pt>
                      <c:pt idx="141">
                        <c:v>71859.839999999997</c:v>
                      </c:pt>
                      <c:pt idx="142">
                        <c:v>74580</c:v>
                      </c:pt>
                      <c:pt idx="143">
                        <c:v>71822.399999999994</c:v>
                      </c:pt>
                      <c:pt idx="144">
                        <c:v>71822.399999999994</c:v>
                      </c:pt>
                      <c:pt idx="145">
                        <c:v>70720.38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52A7-40A9-A191-765682CF6174}"/>
                  </c:ext>
                </c:extLst>
              </c15:ser>
            </c15:filteredLineSeries>
            <c15:filteredLineSeries>
              <c15:ser>
                <c:idx val="21"/>
                <c:order val="2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Data'!$W$3</c15:sqref>
                        </c15:formulaRef>
                      </c:ext>
                    </c:extLst>
                    <c:strCache>
                      <c:ptCount val="1"/>
                      <c:pt idx="0">
                        <c:v>2022 Cumulative Avg per Finalized Student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Data'!$W$5:$W$150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46"/>
                      <c:pt idx="2">
                        <c:v>2638.0829213483148</c:v>
                      </c:pt>
                      <c:pt idx="3">
                        <c:v>2808.5823868312759</c:v>
                      </c:pt>
                      <c:pt idx="4">
                        <c:v>2889.4373088685015</c:v>
                      </c:pt>
                      <c:pt idx="5">
                        <c:v>2939.4311398963728</c:v>
                      </c:pt>
                      <c:pt idx="6">
                        <c:v>2939.4311398963728</c:v>
                      </c:pt>
                      <c:pt idx="7">
                        <c:v>2939.4311398963728</c:v>
                      </c:pt>
                      <c:pt idx="8">
                        <c:v>3029.4298712446348</c:v>
                      </c:pt>
                      <c:pt idx="9">
                        <c:v>3070.855813953488</c:v>
                      </c:pt>
                      <c:pt idx="10">
                        <c:v>3105.0465957446809</c:v>
                      </c:pt>
                      <c:pt idx="11">
                        <c:v>3208.0357142857142</c:v>
                      </c:pt>
                      <c:pt idx="12">
                        <c:v>3291.5405438066464</c:v>
                      </c:pt>
                      <c:pt idx="13">
                        <c:v>3291.5405438066464</c:v>
                      </c:pt>
                      <c:pt idx="14">
                        <c:v>3291.5405438066464</c:v>
                      </c:pt>
                      <c:pt idx="15">
                        <c:v>3432.2839541160597</c:v>
                      </c:pt>
                      <c:pt idx="16">
                        <c:v>3517.2845886889463</c:v>
                      </c:pt>
                      <c:pt idx="17">
                        <c:v>3571.5742460796141</c:v>
                      </c:pt>
                      <c:pt idx="18">
                        <c:v>3669.9086748329623</c:v>
                      </c:pt>
                      <c:pt idx="19">
                        <c:v>3717.443242392445</c:v>
                      </c:pt>
                      <c:pt idx="20">
                        <c:v>3717.443242392445</c:v>
                      </c:pt>
                      <c:pt idx="21">
                        <c:v>3717.443242392445</c:v>
                      </c:pt>
                      <c:pt idx="22">
                        <c:v>3723.0124372093023</c:v>
                      </c:pt>
                      <c:pt idx="23">
                        <c:v>3712.7914199134207</c:v>
                      </c:pt>
                      <c:pt idx="24">
                        <c:v>3864.7330414386238</c:v>
                      </c:pt>
                      <c:pt idx="25">
                        <c:v>3905.1263562453805</c:v>
                      </c:pt>
                      <c:pt idx="26">
                        <c:v>3844.9079279279276</c:v>
                      </c:pt>
                      <c:pt idx="27">
                        <c:v>3844.9079279279276</c:v>
                      </c:pt>
                      <c:pt idx="28">
                        <c:v>3844.9079279279276</c:v>
                      </c:pt>
                      <c:pt idx="29">
                        <c:v>3784.8438187311176</c:v>
                      </c:pt>
                      <c:pt idx="30">
                        <c:v>3818.5540645879732</c:v>
                      </c:pt>
                      <c:pt idx="31">
                        <c:v>3863.9909580528224</c:v>
                      </c:pt>
                      <c:pt idx="32">
                        <c:v>3904.1828474903477</c:v>
                      </c:pt>
                      <c:pt idx="33">
                        <c:v>3918.4158570119157</c:v>
                      </c:pt>
                      <c:pt idx="34">
                        <c:v>3918.4158570119157</c:v>
                      </c:pt>
                      <c:pt idx="35">
                        <c:v>3918.4158570119157</c:v>
                      </c:pt>
                      <c:pt idx="36">
                        <c:v>3968.3636956521741</c:v>
                      </c:pt>
                      <c:pt idx="37">
                        <c:v>3983.6171610011211</c:v>
                      </c:pt>
                      <c:pt idx="38">
                        <c:v>4025.5803019121104</c:v>
                      </c:pt>
                      <c:pt idx="39">
                        <c:v>4020.0709420970265</c:v>
                      </c:pt>
                      <c:pt idx="40">
                        <c:v>4051.7801173364624</c:v>
                      </c:pt>
                      <c:pt idx="41">
                        <c:v>4051.7801173364624</c:v>
                      </c:pt>
                      <c:pt idx="42">
                        <c:v>4051.7801173364624</c:v>
                      </c:pt>
                      <c:pt idx="43">
                        <c:v>4057.5888418880577</c:v>
                      </c:pt>
                      <c:pt idx="44">
                        <c:v>4045.6943019135365</c:v>
                      </c:pt>
                      <c:pt idx="45">
                        <c:v>4024.3968867512021</c:v>
                      </c:pt>
                      <c:pt idx="46">
                        <c:v>4333.3902238003011</c:v>
                      </c:pt>
                      <c:pt idx="47">
                        <c:v>4009.2430422794123</c:v>
                      </c:pt>
                      <c:pt idx="48">
                        <c:v>4009.2430422794123</c:v>
                      </c:pt>
                      <c:pt idx="49">
                        <c:v>4009.2430422794123</c:v>
                      </c:pt>
                      <c:pt idx="50">
                        <c:v>3943.2199109748981</c:v>
                      </c:pt>
                      <c:pt idx="51">
                        <c:v>3941.8705606868739</c:v>
                      </c:pt>
                      <c:pt idx="52">
                        <c:v>3941.1571889753727</c:v>
                      </c:pt>
                      <c:pt idx="53">
                        <c:v>3944.9684326097931</c:v>
                      </c:pt>
                      <c:pt idx="54">
                        <c:v>3949.66</c:v>
                      </c:pt>
                      <c:pt idx="55">
                        <c:v>3949.66</c:v>
                      </c:pt>
                      <c:pt idx="56">
                        <c:v>3949.66</c:v>
                      </c:pt>
                      <c:pt idx="57">
                        <c:v>3949.66</c:v>
                      </c:pt>
                      <c:pt idx="58">
                        <c:v>3955.7728494293779</c:v>
                      </c:pt>
                      <c:pt idx="59">
                        <c:v>3958.5866654465594</c:v>
                      </c:pt>
                      <c:pt idx="60">
                        <c:v>3948.3621219395104</c:v>
                      </c:pt>
                      <c:pt idx="61">
                        <c:v>3941.105694790554</c:v>
                      </c:pt>
                      <c:pt idx="62">
                        <c:v>3941.105694790554</c:v>
                      </c:pt>
                      <c:pt idx="63">
                        <c:v>3941.105694790554</c:v>
                      </c:pt>
                      <c:pt idx="64">
                        <c:v>3950.4950726676043</c:v>
                      </c:pt>
                      <c:pt idx="65">
                        <c:v>3953.3790670823232</c:v>
                      </c:pt>
                      <c:pt idx="66">
                        <c:v>3953.9408444749179</c:v>
                      </c:pt>
                      <c:pt idx="67">
                        <c:v>3945.7218381607122</c:v>
                      </c:pt>
                      <c:pt idx="68">
                        <c:v>3923.2970144799378</c:v>
                      </c:pt>
                      <c:pt idx="69">
                        <c:v>3923.2970144799378</c:v>
                      </c:pt>
                      <c:pt idx="70">
                        <c:v>3923.2970144799378</c:v>
                      </c:pt>
                      <c:pt idx="71">
                        <c:v>3936.0573168370088</c:v>
                      </c:pt>
                      <c:pt idx="72">
                        <c:v>3924.0448392484345</c:v>
                      </c:pt>
                      <c:pt idx="73">
                        <c:v>3926.3384617791216</c:v>
                      </c:pt>
                      <c:pt idx="74">
                        <c:v>3926.2358046695854</c:v>
                      </c:pt>
                      <c:pt idx="75">
                        <c:v>3929.7532295355131</c:v>
                      </c:pt>
                      <c:pt idx="76">
                        <c:v>3929.7532295355131</c:v>
                      </c:pt>
                      <c:pt idx="77">
                        <c:v>3929.7532295355131</c:v>
                      </c:pt>
                      <c:pt idx="78">
                        <c:v>3931.4425257356761</c:v>
                      </c:pt>
                      <c:pt idx="79">
                        <c:v>3936.725977955703</c:v>
                      </c:pt>
                      <c:pt idx="80">
                        <c:v>3936.396227806043</c:v>
                      </c:pt>
                      <c:pt idx="81">
                        <c:v>3939.4920902489625</c:v>
                      </c:pt>
                      <c:pt idx="82">
                        <c:v>3941.6360325186415</c:v>
                      </c:pt>
                      <c:pt idx="83">
                        <c:v>3941.6360325186415</c:v>
                      </c:pt>
                      <c:pt idx="84">
                        <c:v>3941.6360325186415</c:v>
                      </c:pt>
                      <c:pt idx="85">
                        <c:v>3944.0555170630819</c:v>
                      </c:pt>
                      <c:pt idx="86">
                        <c:v>3942.5627712337259</c:v>
                      </c:pt>
                      <c:pt idx="87">
                        <c:v>3947.5306270627066</c:v>
                      </c:pt>
                      <c:pt idx="88">
                        <c:v>3934.9814668705399</c:v>
                      </c:pt>
                      <c:pt idx="89">
                        <c:v>3932.5746348657449</c:v>
                      </c:pt>
                      <c:pt idx="90">
                        <c:v>3932.5746348657449</c:v>
                      </c:pt>
                      <c:pt idx="91">
                        <c:v>3932.5746348657449</c:v>
                      </c:pt>
                      <c:pt idx="92">
                        <c:v>3932.5746348657449</c:v>
                      </c:pt>
                      <c:pt idx="93">
                        <c:v>3918.6894482130201</c:v>
                      </c:pt>
                      <c:pt idx="94">
                        <c:v>3917.7482329723712</c:v>
                      </c:pt>
                      <c:pt idx="95">
                        <c:v>3916.764482444602</c:v>
                      </c:pt>
                      <c:pt idx="96">
                        <c:v>3921.4063101387624</c:v>
                      </c:pt>
                      <c:pt idx="97">
                        <c:v>3921.4063101387624</c:v>
                      </c:pt>
                      <c:pt idx="98">
                        <c:v>3921.4063101387624</c:v>
                      </c:pt>
                      <c:pt idx="99">
                        <c:v>3919.8728702954272</c:v>
                      </c:pt>
                      <c:pt idx="100">
                        <c:v>3919.7451729718787</c:v>
                      </c:pt>
                      <c:pt idx="101">
                        <c:v>3910.7990220024226</c:v>
                      </c:pt>
                      <c:pt idx="102">
                        <c:v>3909.3771614530779</c:v>
                      </c:pt>
                      <c:pt idx="103">
                        <c:v>3913.3225310323942</c:v>
                      </c:pt>
                      <c:pt idx="104">
                        <c:v>3913.3225310323942</c:v>
                      </c:pt>
                      <c:pt idx="105">
                        <c:v>3913.3225310323942</c:v>
                      </c:pt>
                      <c:pt idx="106">
                        <c:v>3913.7980468355709</c:v>
                      </c:pt>
                      <c:pt idx="107">
                        <c:v>3913.4325814915737</c:v>
                      </c:pt>
                      <c:pt idx="108">
                        <c:v>3912.9384774492987</c:v>
                      </c:pt>
                      <c:pt idx="109">
                        <c:v>3915.0558186220114</c:v>
                      </c:pt>
                      <c:pt idx="110">
                        <c:v>3918.2179030792527</c:v>
                      </c:pt>
                      <c:pt idx="111">
                        <c:v>3918.2179030792527</c:v>
                      </c:pt>
                      <c:pt idx="112">
                        <c:v>3918.2179030792527</c:v>
                      </c:pt>
                      <c:pt idx="113">
                        <c:v>3918.7448935311331</c:v>
                      </c:pt>
                      <c:pt idx="114">
                        <c:v>3924.1394847964439</c:v>
                      </c:pt>
                      <c:pt idx="115">
                        <c:v>3923.9817202020204</c:v>
                      </c:pt>
                      <c:pt idx="116">
                        <c:v>3924.3858626262627</c:v>
                      </c:pt>
                      <c:pt idx="117">
                        <c:v>3923.6949924250075</c:v>
                      </c:pt>
                      <c:pt idx="118">
                        <c:v>3923.6949924250075</c:v>
                      </c:pt>
                      <c:pt idx="119">
                        <c:v>3923.6949924250075</c:v>
                      </c:pt>
                      <c:pt idx="120">
                        <c:v>3928.0481161029779</c:v>
                      </c:pt>
                      <c:pt idx="121">
                        <c:v>3928.0481161029779</c:v>
                      </c:pt>
                      <c:pt idx="122">
                        <c:v>3929.5829125429204</c:v>
                      </c:pt>
                      <c:pt idx="123">
                        <c:v>3932.9868657168836</c:v>
                      </c:pt>
                      <c:pt idx="124">
                        <c:v>3932.9868657168836</c:v>
                      </c:pt>
                      <c:pt idx="125">
                        <c:v>3932.9868657168836</c:v>
                      </c:pt>
                      <c:pt idx="126">
                        <c:v>3932.9868657168836</c:v>
                      </c:pt>
                      <c:pt idx="127">
                        <c:v>3933.584206060606</c:v>
                      </c:pt>
                      <c:pt idx="128">
                        <c:v>3935.5772721761978</c:v>
                      </c:pt>
                      <c:pt idx="129">
                        <c:v>3934.926418181818</c:v>
                      </c:pt>
                      <c:pt idx="130">
                        <c:v>3937.3126682838083</c:v>
                      </c:pt>
                      <c:pt idx="131">
                        <c:v>3937.9658953112366</c:v>
                      </c:pt>
                      <c:pt idx="132">
                        <c:v>3937.9658953112366</c:v>
                      </c:pt>
                      <c:pt idx="133">
                        <c:v>3937.9658953112366</c:v>
                      </c:pt>
                      <c:pt idx="134">
                        <c:v>3937.8556689571546</c:v>
                      </c:pt>
                      <c:pt idx="135">
                        <c:v>3937.059666599313</c:v>
                      </c:pt>
                      <c:pt idx="136">
                        <c:v>3938.0236843168959</c:v>
                      </c:pt>
                      <c:pt idx="137">
                        <c:v>3938.0236843168959</c:v>
                      </c:pt>
                      <c:pt idx="138">
                        <c:v>3938.0236843168959</c:v>
                      </c:pt>
                      <c:pt idx="139">
                        <c:v>3938.0236843168959</c:v>
                      </c:pt>
                      <c:pt idx="140">
                        <c:v>3938.0236843168959</c:v>
                      </c:pt>
                      <c:pt idx="141">
                        <c:v>3938.0236843168959</c:v>
                      </c:pt>
                      <c:pt idx="142">
                        <c:v>3936.9943997574774</c:v>
                      </c:pt>
                      <c:pt idx="143">
                        <c:v>3937.2730578011319</c:v>
                      </c:pt>
                      <c:pt idx="144">
                        <c:v>3937.0222655618436</c:v>
                      </c:pt>
                      <c:pt idx="145">
                        <c:v>3937.3005821121778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0A5D-4681-80ED-9FD9937747AE}"/>
                  </c:ext>
                </c:extLst>
              </c15:ser>
            </c15:filteredLineSeries>
            <c15:filteredLineSeries>
              <c15:ser>
                <c:idx val="22"/>
                <c:order val="2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Data'!$X$3</c15:sqref>
                        </c15:formulaRef>
                      </c:ext>
                    </c:extLst>
                    <c:strCache>
                      <c:ptCount val="1"/>
                      <c:pt idx="0">
                        <c:v>2022 Cumulative Avg per Assessed Student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Data'!$X$5:$X$150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46"/>
                      <c:pt idx="0">
                        <c:v>4760.9756121313303</c:v>
                      </c:pt>
                      <c:pt idx="1">
                        <c:v>4760.9756121313303</c:v>
                      </c:pt>
                      <c:pt idx="2">
                        <c:v>4665.8948834964849</c:v>
                      </c:pt>
                      <c:pt idx="3">
                        <c:v>4675.5081611400383</c:v>
                      </c:pt>
                      <c:pt idx="4">
                        <c:v>4663.0420579828506</c:v>
                      </c:pt>
                      <c:pt idx="5">
                        <c:v>4668.307118552525</c:v>
                      </c:pt>
                      <c:pt idx="6">
                        <c:v>4668.307118552525</c:v>
                      </c:pt>
                      <c:pt idx="7">
                        <c:v>4668.307118552525</c:v>
                      </c:pt>
                      <c:pt idx="8">
                        <c:v>4809.7856809651475</c:v>
                      </c:pt>
                      <c:pt idx="9">
                        <c:v>4767.4036029313793</c:v>
                      </c:pt>
                      <c:pt idx="10">
                        <c:v>4756.306416963932</c:v>
                      </c:pt>
                      <c:pt idx="11">
                        <c:v>4750.7468536969063</c:v>
                      </c:pt>
                      <c:pt idx="12">
                        <c:v>4740.0136918869648</c:v>
                      </c:pt>
                      <c:pt idx="13">
                        <c:v>4740.0136918869648</c:v>
                      </c:pt>
                      <c:pt idx="14">
                        <c:v>4740.0136918869648</c:v>
                      </c:pt>
                      <c:pt idx="15">
                        <c:v>4736.1367300970869</c:v>
                      </c:pt>
                      <c:pt idx="16">
                        <c:v>4739.4525444244136</c:v>
                      </c:pt>
                      <c:pt idx="17">
                        <c:v>4732.0252613418525</c:v>
                      </c:pt>
                      <c:pt idx="18">
                        <c:v>4720.6383318488352</c:v>
                      </c:pt>
                      <c:pt idx="19">
                        <c:v>4709.6613475895219</c:v>
                      </c:pt>
                      <c:pt idx="20">
                        <c:v>4709.6613475895219</c:v>
                      </c:pt>
                      <c:pt idx="21">
                        <c:v>4709.6613475895219</c:v>
                      </c:pt>
                      <c:pt idx="22">
                        <c:v>4682.3698327464781</c:v>
                      </c:pt>
                      <c:pt idx="23">
                        <c:v>4718.6427510214189</c:v>
                      </c:pt>
                      <c:pt idx="24">
                        <c:v>4710.9113042409344</c:v>
                      </c:pt>
                      <c:pt idx="25">
                        <c:v>4711.6505942773301</c:v>
                      </c:pt>
                      <c:pt idx="26">
                        <c:v>4671.8366936555894</c:v>
                      </c:pt>
                      <c:pt idx="27">
                        <c:v>4671.8366936555894</c:v>
                      </c:pt>
                      <c:pt idx="28">
                        <c:v>4671.8366936555894</c:v>
                      </c:pt>
                      <c:pt idx="29">
                        <c:v>4587.4073959810876</c:v>
                      </c:pt>
                      <c:pt idx="30">
                        <c:v>4543.5914604249365</c:v>
                      </c:pt>
                      <c:pt idx="31">
                        <c:v>4500.8681226230265</c:v>
                      </c:pt>
                      <c:pt idx="32">
                        <c:v>4472.7911099715102</c:v>
                      </c:pt>
                      <c:pt idx="33">
                        <c:v>4450.6187940379405</c:v>
                      </c:pt>
                      <c:pt idx="34">
                        <c:v>4450.6187940379405</c:v>
                      </c:pt>
                      <c:pt idx="35">
                        <c:v>4450.6187940379405</c:v>
                      </c:pt>
                      <c:pt idx="36">
                        <c:v>4416.089645603477</c:v>
                      </c:pt>
                      <c:pt idx="37">
                        <c:v>4398.5120888103393</c:v>
                      </c:pt>
                      <c:pt idx="38">
                        <c:v>4364.5288520463992</c:v>
                      </c:pt>
                      <c:pt idx="39">
                        <c:v>4332.5721117877338</c:v>
                      </c:pt>
                      <c:pt idx="40">
                        <c:v>4319.9265879434915</c:v>
                      </c:pt>
                      <c:pt idx="41">
                        <c:v>4319.9265879434915</c:v>
                      </c:pt>
                      <c:pt idx="42">
                        <c:v>4319.9265879434915</c:v>
                      </c:pt>
                      <c:pt idx="43">
                        <c:v>4282.3591114425735</c:v>
                      </c:pt>
                      <c:pt idx="44">
                        <c:v>4249.8459265900228</c:v>
                      </c:pt>
                      <c:pt idx="45">
                        <c:v>4220.1204234629868</c:v>
                      </c:pt>
                      <c:pt idx="46">
                        <c:v>4190.2586629468897</c:v>
                      </c:pt>
                      <c:pt idx="47">
                        <c:v>4159.1150455336137</c:v>
                      </c:pt>
                      <c:pt idx="48">
                        <c:v>4159.1150455336137</c:v>
                      </c:pt>
                      <c:pt idx="49">
                        <c:v>4159.1150455336137</c:v>
                      </c:pt>
                      <c:pt idx="50">
                        <c:v>4111.4589638869329</c:v>
                      </c:pt>
                      <c:pt idx="51">
                        <c:v>4097.7127462894705</c:v>
                      </c:pt>
                      <c:pt idx="52">
                        <c:v>4095.6252132418726</c:v>
                      </c:pt>
                      <c:pt idx="53">
                        <c:v>4084.7587631945826</c:v>
                      </c:pt>
                      <c:pt idx="54">
                        <c:v>4077.1073325370762</c:v>
                      </c:pt>
                      <c:pt idx="55">
                        <c:v>4077.1073325370762</c:v>
                      </c:pt>
                      <c:pt idx="56">
                        <c:v>4077.1073325370762</c:v>
                      </c:pt>
                      <c:pt idx="57">
                        <c:v>4077.1073325370762</c:v>
                      </c:pt>
                      <c:pt idx="58">
                        <c:v>4064.9405145013907</c:v>
                      </c:pt>
                      <c:pt idx="59">
                        <c:v>4061.9165346436371</c:v>
                      </c:pt>
                      <c:pt idx="60">
                        <c:v>4055.5713489065602</c:v>
                      </c:pt>
                      <c:pt idx="61">
                        <c:v>4054.8764318362478</c:v>
                      </c:pt>
                      <c:pt idx="62">
                        <c:v>4054.8764318362478</c:v>
                      </c:pt>
                      <c:pt idx="63">
                        <c:v>4054.8764318362478</c:v>
                      </c:pt>
                      <c:pt idx="64">
                        <c:v>4052.5041965260548</c:v>
                      </c:pt>
                      <c:pt idx="65">
                        <c:v>4039.2385749776408</c:v>
                      </c:pt>
                      <c:pt idx="66">
                        <c:v>4034.1933774373265</c:v>
                      </c:pt>
                      <c:pt idx="67">
                        <c:v>4006.0867003567178</c:v>
                      </c:pt>
                      <c:pt idx="68">
                        <c:v>3993.0090259354574</c:v>
                      </c:pt>
                      <c:pt idx="69">
                        <c:v>3993.0090259354574</c:v>
                      </c:pt>
                      <c:pt idx="70">
                        <c:v>3993.0090259354574</c:v>
                      </c:pt>
                      <c:pt idx="71">
                        <c:v>3990.47201743092</c:v>
                      </c:pt>
                      <c:pt idx="72">
                        <c:v>3968.9684717968985</c:v>
                      </c:pt>
                      <c:pt idx="73">
                        <c:v>3963.1806033167159</c:v>
                      </c:pt>
                      <c:pt idx="74">
                        <c:v>3963.2275945430838</c:v>
                      </c:pt>
                      <c:pt idx="75">
                        <c:v>3963.0605707121363</c:v>
                      </c:pt>
                      <c:pt idx="76">
                        <c:v>3963.0605707121363</c:v>
                      </c:pt>
                      <c:pt idx="77">
                        <c:v>3963.0605707121363</c:v>
                      </c:pt>
                      <c:pt idx="78">
                        <c:v>3962.3434289439374</c:v>
                      </c:pt>
                      <c:pt idx="79">
                        <c:v>3966.0690437487456</c:v>
                      </c:pt>
                      <c:pt idx="80">
                        <c:v>3944.2334044887784</c:v>
                      </c:pt>
                      <c:pt idx="81">
                        <c:v>3940.5804243873276</c:v>
                      </c:pt>
                      <c:pt idx="82">
                        <c:v>3939.3488490284008</c:v>
                      </c:pt>
                      <c:pt idx="83">
                        <c:v>3939.3488490284008</c:v>
                      </c:pt>
                      <c:pt idx="84">
                        <c:v>3939.3488490284008</c:v>
                      </c:pt>
                      <c:pt idx="85">
                        <c:v>3938.0242992329918</c:v>
                      </c:pt>
                      <c:pt idx="86">
                        <c:v>3926.2767382443585</c:v>
                      </c:pt>
                      <c:pt idx="87">
                        <c:v>3926.95976531424</c:v>
                      </c:pt>
                      <c:pt idx="88">
                        <c:v>3926.3579789138648</c:v>
                      </c:pt>
                      <c:pt idx="89">
                        <c:v>3921.895435327122</c:v>
                      </c:pt>
                      <c:pt idx="90">
                        <c:v>3921.895435327122</c:v>
                      </c:pt>
                      <c:pt idx="91">
                        <c:v>3921.895435327122</c:v>
                      </c:pt>
                      <c:pt idx="92">
                        <c:v>3921.895435327122</c:v>
                      </c:pt>
                      <c:pt idx="93">
                        <c:v>3915.9277109398458</c:v>
                      </c:pt>
                      <c:pt idx="94">
                        <c:v>3915.9737123411069</c:v>
                      </c:pt>
                      <c:pt idx="95">
                        <c:v>3907.485938092861</c:v>
                      </c:pt>
                      <c:pt idx="96">
                        <c:v>3911.7174955009</c:v>
                      </c:pt>
                      <c:pt idx="97">
                        <c:v>3911.7174955009</c:v>
                      </c:pt>
                      <c:pt idx="98">
                        <c:v>3911.7174955009</c:v>
                      </c:pt>
                      <c:pt idx="99">
                        <c:v>3910.8187781221877</c:v>
                      </c:pt>
                      <c:pt idx="100">
                        <c:v>3912.2687452471478</c:v>
                      </c:pt>
                      <c:pt idx="101">
                        <c:v>3912.0307758534391</c:v>
                      </c:pt>
                      <c:pt idx="102">
                        <c:v>3907.7635681408847</c:v>
                      </c:pt>
                      <c:pt idx="103">
                        <c:v>3910.032637164597</c:v>
                      </c:pt>
                      <c:pt idx="104">
                        <c:v>3910.032637164597</c:v>
                      </c:pt>
                      <c:pt idx="105">
                        <c:v>3910.032637164597</c:v>
                      </c:pt>
                      <c:pt idx="106">
                        <c:v>3909.8754246794874</c:v>
                      </c:pt>
                      <c:pt idx="107">
                        <c:v>3909.0766666666673</c:v>
                      </c:pt>
                      <c:pt idx="108">
                        <c:v>3907.5950170272436</c:v>
                      </c:pt>
                      <c:pt idx="109">
                        <c:v>3908.9843399439101</c:v>
                      </c:pt>
                      <c:pt idx="110">
                        <c:v>3912.119050721732</c:v>
                      </c:pt>
                      <c:pt idx="111">
                        <c:v>3912.119050721732</c:v>
                      </c:pt>
                      <c:pt idx="112">
                        <c:v>3912.119050721732</c:v>
                      </c:pt>
                      <c:pt idx="113">
                        <c:v>3911.4839787532574</c:v>
                      </c:pt>
                      <c:pt idx="114">
                        <c:v>3916.0083615932572</c:v>
                      </c:pt>
                      <c:pt idx="115">
                        <c:v>3916.5075005019071</c:v>
                      </c:pt>
                      <c:pt idx="116">
                        <c:v>3917.6569253941161</c:v>
                      </c:pt>
                      <c:pt idx="117">
                        <c:v>3916.9708232931725</c:v>
                      </c:pt>
                      <c:pt idx="118">
                        <c:v>3916.9708232931725</c:v>
                      </c:pt>
                      <c:pt idx="119">
                        <c:v>3916.9708232931725</c:v>
                      </c:pt>
                      <c:pt idx="120">
                        <c:v>3921.7359026104414</c:v>
                      </c:pt>
                      <c:pt idx="121">
                        <c:v>3921.7359026104414</c:v>
                      </c:pt>
                      <c:pt idx="122">
                        <c:v>3923.6373031337889</c:v>
                      </c:pt>
                      <c:pt idx="123">
                        <c:v>3927.3973859296475</c:v>
                      </c:pt>
                      <c:pt idx="124">
                        <c:v>3927.3973859296475</c:v>
                      </c:pt>
                      <c:pt idx="125">
                        <c:v>3927.3973859296475</c:v>
                      </c:pt>
                      <c:pt idx="126">
                        <c:v>3927.3973859296475</c:v>
                      </c:pt>
                      <c:pt idx="127">
                        <c:v>3928.6684417412289</c:v>
                      </c:pt>
                      <c:pt idx="128">
                        <c:v>3930.1023615160357</c:v>
                      </c:pt>
                      <c:pt idx="129">
                        <c:v>3929.3655431502712</c:v>
                      </c:pt>
                      <c:pt idx="130">
                        <c:v>3930.6200090552366</c:v>
                      </c:pt>
                      <c:pt idx="131">
                        <c:v>3929.8641575294241</c:v>
                      </c:pt>
                      <c:pt idx="132">
                        <c:v>3929.8641575294241</c:v>
                      </c:pt>
                      <c:pt idx="133">
                        <c:v>3929.8641575294241</c:v>
                      </c:pt>
                      <c:pt idx="134">
                        <c:v>3929.7544301378139</c:v>
                      </c:pt>
                      <c:pt idx="135">
                        <c:v>3928.3540887145446</c:v>
                      </c:pt>
                      <c:pt idx="136">
                        <c:v>3929.9352334473738</c:v>
                      </c:pt>
                      <c:pt idx="137">
                        <c:v>3929.9352334473738</c:v>
                      </c:pt>
                      <c:pt idx="138">
                        <c:v>3929.9352334473738</c:v>
                      </c:pt>
                      <c:pt idx="139">
                        <c:v>3929.9352334473738</c:v>
                      </c:pt>
                      <c:pt idx="140">
                        <c:v>3929.9352334473738</c:v>
                      </c:pt>
                      <c:pt idx="141">
                        <c:v>3929.826252390058</c:v>
                      </c:pt>
                      <c:pt idx="142">
                        <c:v>3928.8145557009152</c:v>
                      </c:pt>
                      <c:pt idx="143">
                        <c:v>3930.1815678776293</c:v>
                      </c:pt>
                      <c:pt idx="144">
                        <c:v>3929.9318104055556</c:v>
                      </c:pt>
                      <c:pt idx="145">
                        <c:v>3930.0973530595811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0A5D-4681-80ED-9FD9937747AE}"/>
                  </c:ext>
                </c:extLst>
              </c15:ser>
            </c15:filteredLineSeries>
            <c15:filteredLineSeries>
              <c15:ser>
                <c:idx val="23"/>
                <c:order val="2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Data'!$Y$3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Data'!$Y$5:$Y$169</c15:sqref>
                        </c15:formulaRef>
                      </c:ext>
                    </c:extLst>
                    <c:numCache>
                      <c:formatCode>General</c:formatCode>
                      <c:ptCount val="165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0A5D-4681-80ED-9FD9937747AE}"/>
                  </c:ext>
                </c:extLst>
              </c15:ser>
            </c15:filteredLineSeries>
            <c15:filteredLineSeries>
              <c15:ser>
                <c:idx val="24"/>
                <c:order val="2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Data'!$Z$3</c15:sqref>
                        </c15:formulaRef>
                      </c:ext>
                    </c:extLst>
                    <c:strCache>
                      <c:ptCount val="1"/>
                      <c:pt idx="0">
                        <c:v>Change in Students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Data'!$Z$5:$Z$169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65"/>
                      <c:pt idx="7">
                        <c:v>88</c:v>
                      </c:pt>
                      <c:pt idx="8">
                        <c:v>34</c:v>
                      </c:pt>
                      <c:pt idx="9">
                        <c:v>404</c:v>
                      </c:pt>
                      <c:pt idx="10">
                        <c:v>374</c:v>
                      </c:pt>
                      <c:pt idx="11">
                        <c:v>348</c:v>
                      </c:pt>
                      <c:pt idx="12">
                        <c:v>344</c:v>
                      </c:pt>
                      <c:pt idx="13">
                        <c:v>344</c:v>
                      </c:pt>
                      <c:pt idx="14">
                        <c:v>344</c:v>
                      </c:pt>
                      <c:pt idx="15">
                        <c:v>349</c:v>
                      </c:pt>
                      <c:pt idx="16">
                        <c:v>342</c:v>
                      </c:pt>
                      <c:pt idx="17">
                        <c:v>327</c:v>
                      </c:pt>
                      <c:pt idx="18">
                        <c:v>331</c:v>
                      </c:pt>
                      <c:pt idx="19">
                        <c:v>348</c:v>
                      </c:pt>
                      <c:pt idx="20">
                        <c:v>348</c:v>
                      </c:pt>
                      <c:pt idx="21">
                        <c:v>348</c:v>
                      </c:pt>
                      <c:pt idx="22">
                        <c:v>354</c:v>
                      </c:pt>
                      <c:pt idx="23">
                        <c:v>285</c:v>
                      </c:pt>
                      <c:pt idx="24">
                        <c:v>319</c:v>
                      </c:pt>
                      <c:pt idx="25">
                        <c:v>340</c:v>
                      </c:pt>
                      <c:pt idx="26">
                        <c:v>297</c:v>
                      </c:pt>
                      <c:pt idx="27">
                        <c:v>297</c:v>
                      </c:pt>
                      <c:pt idx="28">
                        <c:v>297</c:v>
                      </c:pt>
                      <c:pt idx="29">
                        <c:v>207</c:v>
                      </c:pt>
                      <c:pt idx="30">
                        <c:v>235</c:v>
                      </c:pt>
                      <c:pt idx="31">
                        <c:v>248</c:v>
                      </c:pt>
                      <c:pt idx="32">
                        <c:v>241</c:v>
                      </c:pt>
                      <c:pt idx="33">
                        <c:v>231</c:v>
                      </c:pt>
                      <c:pt idx="34">
                        <c:v>231</c:v>
                      </c:pt>
                      <c:pt idx="35">
                        <c:v>231</c:v>
                      </c:pt>
                      <c:pt idx="36">
                        <c:v>263</c:v>
                      </c:pt>
                      <c:pt idx="37">
                        <c:v>253</c:v>
                      </c:pt>
                      <c:pt idx="38">
                        <c:v>309</c:v>
                      </c:pt>
                      <c:pt idx="39">
                        <c:v>318</c:v>
                      </c:pt>
                      <c:pt idx="40">
                        <c:v>314</c:v>
                      </c:pt>
                      <c:pt idx="41">
                        <c:v>314</c:v>
                      </c:pt>
                      <c:pt idx="42">
                        <c:v>314</c:v>
                      </c:pt>
                      <c:pt idx="43">
                        <c:v>328</c:v>
                      </c:pt>
                      <c:pt idx="44">
                        <c:v>289</c:v>
                      </c:pt>
                      <c:pt idx="45">
                        <c:v>264</c:v>
                      </c:pt>
                      <c:pt idx="46">
                        <c:v>269</c:v>
                      </c:pt>
                      <c:pt idx="47">
                        <c:v>246</c:v>
                      </c:pt>
                      <c:pt idx="48">
                        <c:v>246</c:v>
                      </c:pt>
                      <c:pt idx="49">
                        <c:v>246</c:v>
                      </c:pt>
                      <c:pt idx="50">
                        <c:v>200</c:v>
                      </c:pt>
                      <c:pt idx="51">
                        <c:v>158</c:v>
                      </c:pt>
                      <c:pt idx="52">
                        <c:v>158</c:v>
                      </c:pt>
                      <c:pt idx="53">
                        <c:v>196</c:v>
                      </c:pt>
                      <c:pt idx="54">
                        <c:v>206</c:v>
                      </c:pt>
                      <c:pt idx="55">
                        <c:v>206</c:v>
                      </c:pt>
                      <c:pt idx="56">
                        <c:v>206</c:v>
                      </c:pt>
                      <c:pt idx="57">
                        <c:v>206</c:v>
                      </c:pt>
                      <c:pt idx="58">
                        <c:v>191</c:v>
                      </c:pt>
                      <c:pt idx="59">
                        <c:v>184</c:v>
                      </c:pt>
                      <c:pt idx="60">
                        <c:v>208</c:v>
                      </c:pt>
                      <c:pt idx="61">
                        <c:v>231</c:v>
                      </c:pt>
                      <c:pt idx="62">
                        <c:v>231</c:v>
                      </c:pt>
                      <c:pt idx="63">
                        <c:v>231</c:v>
                      </c:pt>
                      <c:pt idx="64">
                        <c:v>257</c:v>
                      </c:pt>
                      <c:pt idx="65">
                        <c:v>292</c:v>
                      </c:pt>
                      <c:pt idx="66">
                        <c:v>312</c:v>
                      </c:pt>
                      <c:pt idx="67">
                        <c:v>304</c:v>
                      </c:pt>
                      <c:pt idx="68">
                        <c:v>297</c:v>
                      </c:pt>
                      <c:pt idx="69">
                        <c:v>297</c:v>
                      </c:pt>
                      <c:pt idx="70">
                        <c:v>297</c:v>
                      </c:pt>
                      <c:pt idx="71">
                        <c:v>344</c:v>
                      </c:pt>
                      <c:pt idx="72">
                        <c:v>25</c:v>
                      </c:pt>
                      <c:pt idx="73">
                        <c:v>428</c:v>
                      </c:pt>
                      <c:pt idx="74">
                        <c:v>340</c:v>
                      </c:pt>
                      <c:pt idx="75">
                        <c:v>373</c:v>
                      </c:pt>
                      <c:pt idx="76">
                        <c:v>373</c:v>
                      </c:pt>
                      <c:pt idx="77">
                        <c:v>373</c:v>
                      </c:pt>
                      <c:pt idx="78">
                        <c:v>363</c:v>
                      </c:pt>
                      <c:pt idx="79">
                        <c:v>374</c:v>
                      </c:pt>
                      <c:pt idx="80">
                        <c:v>314</c:v>
                      </c:pt>
                      <c:pt idx="81">
                        <c:v>298</c:v>
                      </c:pt>
                      <c:pt idx="82">
                        <c:v>308</c:v>
                      </c:pt>
                      <c:pt idx="83">
                        <c:v>308</c:v>
                      </c:pt>
                      <c:pt idx="84">
                        <c:v>308</c:v>
                      </c:pt>
                      <c:pt idx="85">
                        <c:v>304</c:v>
                      </c:pt>
                      <c:pt idx="86">
                        <c:v>284</c:v>
                      </c:pt>
                      <c:pt idx="87">
                        <c:v>287</c:v>
                      </c:pt>
                      <c:pt idx="88">
                        <c:v>289</c:v>
                      </c:pt>
                      <c:pt idx="89">
                        <c:v>372</c:v>
                      </c:pt>
                      <c:pt idx="90">
                        <c:v>372</c:v>
                      </c:pt>
                      <c:pt idx="91">
                        <c:v>372</c:v>
                      </c:pt>
                      <c:pt idx="92">
                        <c:v>372</c:v>
                      </c:pt>
                      <c:pt idx="93">
                        <c:v>372</c:v>
                      </c:pt>
                      <c:pt idx="94">
                        <c:v>372</c:v>
                      </c:pt>
                      <c:pt idx="95">
                        <c:v>349</c:v>
                      </c:pt>
                      <c:pt idx="96">
                        <c:v>352</c:v>
                      </c:pt>
                      <c:pt idx="97">
                        <c:v>352</c:v>
                      </c:pt>
                      <c:pt idx="98">
                        <c:v>352</c:v>
                      </c:pt>
                      <c:pt idx="99">
                        <c:v>348</c:v>
                      </c:pt>
                      <c:pt idx="100">
                        <c:v>353</c:v>
                      </c:pt>
                      <c:pt idx="101">
                        <c:v>359</c:v>
                      </c:pt>
                      <c:pt idx="102">
                        <c:v>361</c:v>
                      </c:pt>
                      <c:pt idx="103">
                        <c:v>367</c:v>
                      </c:pt>
                      <c:pt idx="104">
                        <c:v>367</c:v>
                      </c:pt>
                      <c:pt idx="105">
                        <c:v>367</c:v>
                      </c:pt>
                      <c:pt idx="106">
                        <c:v>365</c:v>
                      </c:pt>
                      <c:pt idx="107">
                        <c:v>362</c:v>
                      </c:pt>
                      <c:pt idx="108">
                        <c:v>359</c:v>
                      </c:pt>
                      <c:pt idx="109">
                        <c:v>356</c:v>
                      </c:pt>
                      <c:pt idx="110">
                        <c:v>361</c:v>
                      </c:pt>
                      <c:pt idx="111">
                        <c:v>361</c:v>
                      </c:pt>
                      <c:pt idx="112">
                        <c:v>361</c:v>
                      </c:pt>
                      <c:pt idx="113">
                        <c:v>358</c:v>
                      </c:pt>
                      <c:pt idx="114">
                        <c:v>359</c:v>
                      </c:pt>
                      <c:pt idx="115">
                        <c:v>360</c:v>
                      </c:pt>
                      <c:pt idx="116">
                        <c:v>362</c:v>
                      </c:pt>
                      <c:pt idx="117">
                        <c:v>345</c:v>
                      </c:pt>
                      <c:pt idx="118">
                        <c:v>345</c:v>
                      </c:pt>
                      <c:pt idx="119">
                        <c:v>345</c:v>
                      </c:pt>
                      <c:pt idx="120">
                        <c:v>345</c:v>
                      </c:pt>
                      <c:pt idx="121">
                        <c:v>337</c:v>
                      </c:pt>
                      <c:pt idx="122">
                        <c:v>336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0A5D-4681-80ED-9FD9937747AE}"/>
                  </c:ext>
                </c:extLst>
              </c15:ser>
            </c15:filteredLineSeries>
            <c15:filteredLineSeries>
              <c15:ser>
                <c:idx val="25"/>
                <c:order val="2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Data'!$AA$3</c15:sqref>
                        </c15:formulaRef>
                      </c:ext>
                    </c:extLst>
                    <c:strCache>
                      <c:ptCount val="1"/>
                      <c:pt idx="0">
                        <c:v>Change in Student %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Data'!$AA$5:$AA$169</c15:sqref>
                        </c15:formulaRef>
                      </c:ext>
                    </c:extLst>
                    <c:numCache>
                      <c:formatCode>0.0%</c:formatCode>
                      <c:ptCount val="165"/>
                      <c:pt idx="7">
                        <c:v>1.18822576289495E-2</c:v>
                      </c:pt>
                      <c:pt idx="8">
                        <c:v>4.5576407506702412E-3</c:v>
                      </c:pt>
                      <c:pt idx="9">
                        <c:v>5.3830779480346438E-2</c:v>
                      </c:pt>
                      <c:pt idx="10">
                        <c:v>4.9412075571409697E-2</c:v>
                      </c:pt>
                      <c:pt idx="11">
                        <c:v>4.5621394861038278E-2</c:v>
                      </c:pt>
                      <c:pt idx="12">
                        <c:v>4.4797499674436775E-2</c:v>
                      </c:pt>
                      <c:pt idx="13">
                        <c:v>4.4797499674436775E-2</c:v>
                      </c:pt>
                      <c:pt idx="14">
                        <c:v>4.4797499674436775E-2</c:v>
                      </c:pt>
                      <c:pt idx="15">
                        <c:v>4.5177993527508092E-2</c:v>
                      </c:pt>
                      <c:pt idx="16">
                        <c:v>4.4038114859644602E-2</c:v>
                      </c:pt>
                      <c:pt idx="17">
                        <c:v>4.1789137380191695E-2</c:v>
                      </c:pt>
                      <c:pt idx="18">
                        <c:v>4.211731772490139E-2</c:v>
                      </c:pt>
                      <c:pt idx="19">
                        <c:v>4.4033911172972291E-2</c:v>
                      </c:pt>
                      <c:pt idx="20">
                        <c:v>4.4033911172972291E-2</c:v>
                      </c:pt>
                      <c:pt idx="21">
                        <c:v>4.4033911172972291E-2</c:v>
                      </c:pt>
                      <c:pt idx="22">
                        <c:v>4.4517102615694165E-2</c:v>
                      </c:pt>
                      <c:pt idx="23">
                        <c:v>3.5285378234493008E-2</c:v>
                      </c:pt>
                      <c:pt idx="24">
                        <c:v>3.9213275968039335E-2</c:v>
                      </c:pt>
                      <c:pt idx="25">
                        <c:v>4.1574957202249942E-2</c:v>
                      </c:pt>
                      <c:pt idx="26">
                        <c:v>3.5891238670694867E-2</c:v>
                      </c:pt>
                      <c:pt idx="27">
                        <c:v>3.5891238670694867E-2</c:v>
                      </c:pt>
                      <c:pt idx="28">
                        <c:v>3.5891238670694867E-2</c:v>
                      </c:pt>
                      <c:pt idx="29">
                        <c:v>2.4468085106382979E-2</c:v>
                      </c:pt>
                      <c:pt idx="30">
                        <c:v>2.7434041559654447E-2</c:v>
                      </c:pt>
                      <c:pt idx="31">
                        <c:v>2.8581306903307596E-2</c:v>
                      </c:pt>
                      <c:pt idx="32">
                        <c:v>2.7464387464387466E-2</c:v>
                      </c:pt>
                      <c:pt idx="33">
                        <c:v>2.6084010840108401E-2</c:v>
                      </c:pt>
                      <c:pt idx="34">
                        <c:v>2.6084010840108401E-2</c:v>
                      </c:pt>
                      <c:pt idx="35">
                        <c:v>2.6084010840108401E-2</c:v>
                      </c:pt>
                      <c:pt idx="36">
                        <c:v>2.9310152680263012E-2</c:v>
                      </c:pt>
                      <c:pt idx="37">
                        <c:v>2.7946537059538274E-2</c:v>
                      </c:pt>
                      <c:pt idx="38">
                        <c:v>3.3814839133289559E-2</c:v>
                      </c:pt>
                      <c:pt idx="39">
                        <c:v>3.4580252283601565E-2</c:v>
                      </c:pt>
                      <c:pt idx="40">
                        <c:v>3.3861749164240271E-2</c:v>
                      </c:pt>
                      <c:pt idx="41">
                        <c:v>3.3861749164240271E-2</c:v>
                      </c:pt>
                      <c:pt idx="42">
                        <c:v>3.3861749164240271E-2</c:v>
                      </c:pt>
                      <c:pt idx="43">
                        <c:v>3.4945663754528018E-2</c:v>
                      </c:pt>
                      <c:pt idx="44">
                        <c:v>3.0482016664908764E-2</c:v>
                      </c:pt>
                      <c:pt idx="45">
                        <c:v>2.7603513174404015E-2</c:v>
                      </c:pt>
                      <c:pt idx="46">
                        <c:v>2.7794998966728664E-2</c:v>
                      </c:pt>
                      <c:pt idx="47">
                        <c:v>2.5171390565844675E-2</c:v>
                      </c:pt>
                      <c:pt idx="48">
                        <c:v>2.5171390565844675E-2</c:v>
                      </c:pt>
                      <c:pt idx="49">
                        <c:v>2.5171390565844675E-2</c:v>
                      </c:pt>
                      <c:pt idx="50">
                        <c:v>2.0118700331958554E-2</c:v>
                      </c:pt>
                      <c:pt idx="51">
                        <c:v>1.5738619384400836E-2</c:v>
                      </c:pt>
                      <c:pt idx="52">
                        <c:v>1.5707326772044936E-2</c:v>
                      </c:pt>
                      <c:pt idx="53">
                        <c:v>1.9518024297948616E-2</c:v>
                      </c:pt>
                      <c:pt idx="54">
                        <c:v>2.0503632925251317E-2</c:v>
                      </c:pt>
                      <c:pt idx="55">
                        <c:v>2.0503632925251317E-2</c:v>
                      </c:pt>
                      <c:pt idx="56">
                        <c:v>2.0503632925251317E-2</c:v>
                      </c:pt>
                      <c:pt idx="57">
                        <c:v>2.0503632925251317E-2</c:v>
                      </c:pt>
                      <c:pt idx="58">
                        <c:v>1.8970997218911403E-2</c:v>
                      </c:pt>
                      <c:pt idx="59">
                        <c:v>1.8264840182648401E-2</c:v>
                      </c:pt>
                      <c:pt idx="60">
                        <c:v>2.0675944333996023E-2</c:v>
                      </c:pt>
                      <c:pt idx="61">
                        <c:v>2.2953100158982512E-2</c:v>
                      </c:pt>
                      <c:pt idx="62">
                        <c:v>2.2953100158982512E-2</c:v>
                      </c:pt>
                      <c:pt idx="63">
                        <c:v>2.2953100158982512E-2</c:v>
                      </c:pt>
                      <c:pt idx="64">
                        <c:v>2.5508684863523572E-2</c:v>
                      </c:pt>
                      <c:pt idx="65">
                        <c:v>2.9017191692338268E-2</c:v>
                      </c:pt>
                      <c:pt idx="66">
                        <c:v>3.1038599283724631E-2</c:v>
                      </c:pt>
                      <c:pt idx="67">
                        <c:v>3.0122869599682918E-2</c:v>
                      </c:pt>
                      <c:pt idx="68">
                        <c:v>2.9400118788358742E-2</c:v>
                      </c:pt>
                      <c:pt idx="69">
                        <c:v>2.9400118788358742E-2</c:v>
                      </c:pt>
                      <c:pt idx="70">
                        <c:v>2.9400118788358742E-2</c:v>
                      </c:pt>
                      <c:pt idx="71">
                        <c:v>3.4069525601663861E-2</c:v>
                      </c:pt>
                      <c:pt idx="72">
                        <c:v>2.4696236293588855E-3</c:v>
                      </c:pt>
                      <c:pt idx="73">
                        <c:v>4.3544612880252312E-2</c:v>
                      </c:pt>
                      <c:pt idx="74">
                        <c:v>3.4105727756043737E-2</c:v>
                      </c:pt>
                      <c:pt idx="75">
                        <c:v>3.7412236710130393E-2</c:v>
                      </c:pt>
                      <c:pt idx="76">
                        <c:v>3.7412236710130393E-2</c:v>
                      </c:pt>
                      <c:pt idx="77">
                        <c:v>3.7412236710130393E-2</c:v>
                      </c:pt>
                      <c:pt idx="78">
                        <c:v>3.6405576170895598E-2</c:v>
                      </c:pt>
                      <c:pt idx="79">
                        <c:v>3.7527593818984545E-2</c:v>
                      </c:pt>
                      <c:pt idx="80">
                        <c:v>3.1321695760598504E-2</c:v>
                      </c:pt>
                      <c:pt idx="81">
                        <c:v>2.9687188683004583E-2</c:v>
                      </c:pt>
                      <c:pt idx="82">
                        <c:v>3.0692575984055805E-2</c:v>
                      </c:pt>
                      <c:pt idx="83">
                        <c:v>3.0692575984055805E-2</c:v>
                      </c:pt>
                      <c:pt idx="84">
                        <c:v>3.0692575984055805E-2</c:v>
                      </c:pt>
                      <c:pt idx="85">
                        <c:v>3.0281900587707938E-2</c:v>
                      </c:pt>
                      <c:pt idx="86">
                        <c:v>2.8233422805447859E-2</c:v>
                      </c:pt>
                      <c:pt idx="87">
                        <c:v>2.8540175019888623E-2</c:v>
                      </c:pt>
                      <c:pt idx="88">
                        <c:v>2.8744778197732246E-2</c:v>
                      </c:pt>
                      <c:pt idx="89">
                        <c:v>3.7270814547640516E-2</c:v>
                      </c:pt>
                      <c:pt idx="90">
                        <c:v>3.7270814547640516E-2</c:v>
                      </c:pt>
                      <c:pt idx="91">
                        <c:v>3.7270814547640516E-2</c:v>
                      </c:pt>
                      <c:pt idx="92">
                        <c:v>3.7270814547640516E-2</c:v>
                      </c:pt>
                      <c:pt idx="93">
                        <c:v>3.7233510159143231E-2</c:v>
                      </c:pt>
                      <c:pt idx="94">
                        <c:v>3.7233510159143231E-2</c:v>
                      </c:pt>
                      <c:pt idx="95">
                        <c:v>3.4847728407388916E-2</c:v>
                      </c:pt>
                      <c:pt idx="96">
                        <c:v>3.5192961407718458E-2</c:v>
                      </c:pt>
                      <c:pt idx="97">
                        <c:v>3.5192961407718458E-2</c:v>
                      </c:pt>
                      <c:pt idx="98">
                        <c:v>3.5192961407718458E-2</c:v>
                      </c:pt>
                      <c:pt idx="99">
                        <c:v>3.4796520347965203E-2</c:v>
                      </c:pt>
                      <c:pt idx="100">
                        <c:v>3.5321192715629376E-2</c:v>
                      </c:pt>
                      <c:pt idx="101">
                        <c:v>3.5939533486835519E-2</c:v>
                      </c:pt>
                      <c:pt idx="102">
                        <c:v>3.6121673003802278E-2</c:v>
                      </c:pt>
                      <c:pt idx="103">
                        <c:v>3.6744092911493789E-2</c:v>
                      </c:pt>
                      <c:pt idx="104">
                        <c:v>3.6744092911493789E-2</c:v>
                      </c:pt>
                      <c:pt idx="105">
                        <c:v>3.6744092911493789E-2</c:v>
                      </c:pt>
                      <c:pt idx="106">
                        <c:v>3.6558493589743592E-2</c:v>
                      </c:pt>
                      <c:pt idx="107">
                        <c:v>3.6258012820512824E-2</c:v>
                      </c:pt>
                      <c:pt idx="108">
                        <c:v>3.5957532051282048E-2</c:v>
                      </c:pt>
                      <c:pt idx="109">
                        <c:v>3.565705128205128E-2</c:v>
                      </c:pt>
                      <c:pt idx="110">
                        <c:v>3.6186848436246991E-2</c:v>
                      </c:pt>
                      <c:pt idx="111">
                        <c:v>3.6186848436246991E-2</c:v>
                      </c:pt>
                      <c:pt idx="112">
                        <c:v>3.6186848436246991E-2</c:v>
                      </c:pt>
                      <c:pt idx="113">
                        <c:v>3.5878933654038887E-2</c:v>
                      </c:pt>
                      <c:pt idx="114">
                        <c:v>3.6018862245409851E-2</c:v>
                      </c:pt>
                      <c:pt idx="115">
                        <c:v>3.6137321822927122E-2</c:v>
                      </c:pt>
                      <c:pt idx="116">
                        <c:v>3.634903102721157E-2</c:v>
                      </c:pt>
                      <c:pt idx="117">
                        <c:v>3.463855421686747E-2</c:v>
                      </c:pt>
                      <c:pt idx="118">
                        <c:v>3.463855421686747E-2</c:v>
                      </c:pt>
                      <c:pt idx="119">
                        <c:v>3.463855421686747E-2</c:v>
                      </c:pt>
                      <c:pt idx="120">
                        <c:v>3.463855421686747E-2</c:v>
                      </c:pt>
                      <c:pt idx="121">
                        <c:v>3.3835341365461846E-2</c:v>
                      </c:pt>
                      <c:pt idx="122">
                        <c:v>3.3748493370831661E-2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0A5D-4681-80ED-9FD9937747AE}"/>
                  </c:ext>
                </c:extLst>
              </c15:ser>
            </c15:filteredLineSeries>
            <c15:filteredLineSeries>
              <c15:ser>
                <c:idx val="26"/>
                <c:order val="2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Data'!$AB$3</c15:sqref>
                        </c15:formulaRef>
                      </c:ext>
                    </c:extLst>
                    <c:strCache>
                      <c:ptCount val="1"/>
                      <c:pt idx="0">
                        <c:v>Change in Assessed Tuition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Data'!$AB$5:$AB$169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65"/>
                      <c:pt idx="7">
                        <c:v>3577484.5199999958</c:v>
                      </c:pt>
                      <c:pt idx="8">
                        <c:v>2269965.8599999994</c:v>
                      </c:pt>
                      <c:pt idx="9">
                        <c:v>2790620.3800000027</c:v>
                      </c:pt>
                      <c:pt idx="10">
                        <c:v>3376466.799999997</c:v>
                      </c:pt>
                      <c:pt idx="11">
                        <c:v>4018309.0300000012</c:v>
                      </c:pt>
                      <c:pt idx="12">
                        <c:v>3958033.8599999994</c:v>
                      </c:pt>
                      <c:pt idx="13">
                        <c:v>3958033.8599999994</c:v>
                      </c:pt>
                      <c:pt idx="14">
                        <c:v>3958033.8599999994</c:v>
                      </c:pt>
                      <c:pt idx="15">
                        <c:v>4021060.6000000089</c:v>
                      </c:pt>
                      <c:pt idx="16">
                        <c:v>3842510.2400000021</c:v>
                      </c:pt>
                      <c:pt idx="17">
                        <c:v>3897615.4400000051</c:v>
                      </c:pt>
                      <c:pt idx="18">
                        <c:v>3911490.5099999979</c:v>
                      </c:pt>
                      <c:pt idx="19">
                        <c:v>4130671.0600000024</c:v>
                      </c:pt>
                      <c:pt idx="20">
                        <c:v>4130671.0600000024</c:v>
                      </c:pt>
                      <c:pt idx="21">
                        <c:v>4130671.0600000024</c:v>
                      </c:pt>
                      <c:pt idx="22">
                        <c:v>4379510.0300000012</c:v>
                      </c:pt>
                      <c:pt idx="23">
                        <c:v>3749849.1299999952</c:v>
                      </c:pt>
                      <c:pt idx="24">
                        <c:v>3902279.9200000018</c:v>
                      </c:pt>
                      <c:pt idx="25">
                        <c:v>3461848.4399999976</c:v>
                      </c:pt>
                      <c:pt idx="26">
                        <c:v>3637566.6599999964</c:v>
                      </c:pt>
                      <c:pt idx="27">
                        <c:v>3637566.6599999964</c:v>
                      </c:pt>
                      <c:pt idx="28">
                        <c:v>3637566.6599999964</c:v>
                      </c:pt>
                      <c:pt idx="29">
                        <c:v>3750140.859999992</c:v>
                      </c:pt>
                      <c:pt idx="30">
                        <c:v>3763381.7399999946</c:v>
                      </c:pt>
                      <c:pt idx="31">
                        <c:v>3820131.6199999973</c:v>
                      </c:pt>
                      <c:pt idx="32">
                        <c:v>3805588.3799999952</c:v>
                      </c:pt>
                      <c:pt idx="33">
                        <c:v>4291350.5799999982</c:v>
                      </c:pt>
                      <c:pt idx="34">
                        <c:v>4291350.5799999982</c:v>
                      </c:pt>
                      <c:pt idx="35">
                        <c:v>4291350.5799999982</c:v>
                      </c:pt>
                      <c:pt idx="36">
                        <c:v>4225478.0400000066</c:v>
                      </c:pt>
                      <c:pt idx="37">
                        <c:v>3986583.1899999976</c:v>
                      </c:pt>
                      <c:pt idx="38">
                        <c:v>4014624.4400000051</c:v>
                      </c:pt>
                      <c:pt idx="39">
                        <c:v>4057788.25</c:v>
                      </c:pt>
                      <c:pt idx="40">
                        <c:v>4030179.7800000012</c:v>
                      </c:pt>
                      <c:pt idx="41">
                        <c:v>4030179.7800000012</c:v>
                      </c:pt>
                      <c:pt idx="42">
                        <c:v>4030179.7800000012</c:v>
                      </c:pt>
                      <c:pt idx="43">
                        <c:v>4113925.8200000003</c:v>
                      </c:pt>
                      <c:pt idx="44">
                        <c:v>3953828.3299999982</c:v>
                      </c:pt>
                      <c:pt idx="45">
                        <c:v>3995531.700000003</c:v>
                      </c:pt>
                      <c:pt idx="46">
                        <c:v>3986347.1499999985</c:v>
                      </c:pt>
                      <c:pt idx="47">
                        <c:v>3995749.9899999946</c:v>
                      </c:pt>
                      <c:pt idx="48">
                        <c:v>3995749.9899999946</c:v>
                      </c:pt>
                      <c:pt idx="49">
                        <c:v>3995749.9899999946</c:v>
                      </c:pt>
                      <c:pt idx="50">
                        <c:v>3959824.5</c:v>
                      </c:pt>
                      <c:pt idx="51">
                        <c:v>3734698.6600000039</c:v>
                      </c:pt>
                      <c:pt idx="52">
                        <c:v>3588607.5300000012</c:v>
                      </c:pt>
                      <c:pt idx="53">
                        <c:v>3778511.7800000012</c:v>
                      </c:pt>
                      <c:pt idx="54">
                        <c:v>3874613.7099999934</c:v>
                      </c:pt>
                      <c:pt idx="55">
                        <c:v>3874613.7099999934</c:v>
                      </c:pt>
                      <c:pt idx="56">
                        <c:v>3874613.7099999934</c:v>
                      </c:pt>
                      <c:pt idx="57">
                        <c:v>3874613.7099999934</c:v>
                      </c:pt>
                      <c:pt idx="58">
                        <c:v>3797555.7099999934</c:v>
                      </c:pt>
                      <c:pt idx="59">
                        <c:v>3658136.3000000045</c:v>
                      </c:pt>
                      <c:pt idx="60">
                        <c:v>3868596.9200000018</c:v>
                      </c:pt>
                      <c:pt idx="61">
                        <c:v>3831785.3200000003</c:v>
                      </c:pt>
                      <c:pt idx="62">
                        <c:v>3831785.3200000003</c:v>
                      </c:pt>
                      <c:pt idx="63">
                        <c:v>3831785.3200000003</c:v>
                      </c:pt>
                      <c:pt idx="64">
                        <c:v>3704668.1599999964</c:v>
                      </c:pt>
                      <c:pt idx="65">
                        <c:v>3797822.2300000042</c:v>
                      </c:pt>
                      <c:pt idx="66">
                        <c:v>3697176.8299999982</c:v>
                      </c:pt>
                      <c:pt idx="67">
                        <c:v>3840807.8100000024</c:v>
                      </c:pt>
                      <c:pt idx="68">
                        <c:v>3887953.2100000009</c:v>
                      </c:pt>
                      <c:pt idx="69">
                        <c:v>3887953.2100000009</c:v>
                      </c:pt>
                      <c:pt idx="70">
                        <c:v>3887953.2100000009</c:v>
                      </c:pt>
                      <c:pt idx="71">
                        <c:v>3253746.3599999994</c:v>
                      </c:pt>
                      <c:pt idx="72">
                        <c:v>3892598.2799999937</c:v>
                      </c:pt>
                      <c:pt idx="73">
                        <c:v>4624813.5200000033</c:v>
                      </c:pt>
                      <c:pt idx="74">
                        <c:v>4069260.1099999994</c:v>
                      </c:pt>
                      <c:pt idx="75">
                        <c:v>4101056.450000003</c:v>
                      </c:pt>
                      <c:pt idx="76">
                        <c:v>4101056.450000003</c:v>
                      </c:pt>
                      <c:pt idx="77">
                        <c:v>4101056.450000003</c:v>
                      </c:pt>
                      <c:pt idx="78">
                        <c:v>4145468.450000003</c:v>
                      </c:pt>
                      <c:pt idx="79">
                        <c:v>4180182.450000003</c:v>
                      </c:pt>
                      <c:pt idx="80">
                        <c:v>4163759.7599999979</c:v>
                      </c:pt>
                      <c:pt idx="81">
                        <c:v>4120303.8900000006</c:v>
                      </c:pt>
                      <c:pt idx="82">
                        <c:v>4163342.6899999976</c:v>
                      </c:pt>
                      <c:pt idx="83">
                        <c:v>4163342.6899999976</c:v>
                      </c:pt>
                      <c:pt idx="84">
                        <c:v>4163342.6899999976</c:v>
                      </c:pt>
                      <c:pt idx="85">
                        <c:v>4160882.4499999955</c:v>
                      </c:pt>
                      <c:pt idx="86">
                        <c:v>4200290.68</c:v>
                      </c:pt>
                      <c:pt idx="87">
                        <c:v>4205200.9900000021</c:v>
                      </c:pt>
                      <c:pt idx="88">
                        <c:v>4219105.2700000033</c:v>
                      </c:pt>
                      <c:pt idx="89">
                        <c:v>4790832.4499999955</c:v>
                      </c:pt>
                      <c:pt idx="90">
                        <c:v>4790832.4499999955</c:v>
                      </c:pt>
                      <c:pt idx="91">
                        <c:v>4790832.4499999955</c:v>
                      </c:pt>
                      <c:pt idx="92">
                        <c:v>4454079.4499999955</c:v>
                      </c:pt>
                      <c:pt idx="93">
                        <c:v>4433487.32</c:v>
                      </c:pt>
                      <c:pt idx="94">
                        <c:v>4743880.32</c:v>
                      </c:pt>
                      <c:pt idx="95">
                        <c:v>4734902.0599999949</c:v>
                      </c:pt>
                      <c:pt idx="96">
                        <c:v>4492206.7400000021</c:v>
                      </c:pt>
                      <c:pt idx="97">
                        <c:v>4492206.7400000021</c:v>
                      </c:pt>
                      <c:pt idx="98">
                        <c:v>4492206.7400000021</c:v>
                      </c:pt>
                      <c:pt idx="99">
                        <c:v>4505106.68</c:v>
                      </c:pt>
                      <c:pt idx="100">
                        <c:v>4502115.6200000048</c:v>
                      </c:pt>
                      <c:pt idx="101">
                        <c:v>4524230.8000000045</c:v>
                      </c:pt>
                      <c:pt idx="102">
                        <c:v>4551265.9399999976</c:v>
                      </c:pt>
                      <c:pt idx="103">
                        <c:v>4552943.5600000024</c:v>
                      </c:pt>
                      <c:pt idx="104">
                        <c:v>4552943.5600000024</c:v>
                      </c:pt>
                      <c:pt idx="105">
                        <c:v>4552943.5600000024</c:v>
                      </c:pt>
                      <c:pt idx="106">
                        <c:v>4534908.299999997</c:v>
                      </c:pt>
                      <c:pt idx="107">
                        <c:v>4533092.799999997</c:v>
                      </c:pt>
                      <c:pt idx="108">
                        <c:v>4539021.0899999961</c:v>
                      </c:pt>
                      <c:pt idx="109">
                        <c:v>4517284.3900000006</c:v>
                      </c:pt>
                      <c:pt idx="110">
                        <c:v>4493517.8400000036</c:v>
                      </c:pt>
                      <c:pt idx="111">
                        <c:v>4493517.8400000036</c:v>
                      </c:pt>
                      <c:pt idx="112">
                        <c:v>4493517.8400000036</c:v>
                      </c:pt>
                      <c:pt idx="113">
                        <c:v>4484866.9499999955</c:v>
                      </c:pt>
                      <c:pt idx="114">
                        <c:v>4480723.5</c:v>
                      </c:pt>
                      <c:pt idx="115">
                        <c:v>4496167.4399999976</c:v>
                      </c:pt>
                      <c:pt idx="116">
                        <c:v>4495642.3999999985</c:v>
                      </c:pt>
                      <c:pt idx="117">
                        <c:v>4397858.6600000039</c:v>
                      </c:pt>
                      <c:pt idx="118">
                        <c:v>4397858.6600000039</c:v>
                      </c:pt>
                      <c:pt idx="119">
                        <c:v>4397858.6600000039</c:v>
                      </c:pt>
                      <c:pt idx="120">
                        <c:v>4348025.5100000054</c:v>
                      </c:pt>
                      <c:pt idx="121">
                        <c:v>4324025.5100000054</c:v>
                      </c:pt>
                      <c:pt idx="122">
                        <c:v>4315282.5899999961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0A5D-4681-80ED-9FD9937747AE}"/>
                  </c:ext>
                </c:extLst>
              </c15:ser>
            </c15:filteredLineSeries>
            <c15:filteredLineSeries>
              <c15:ser>
                <c:idx val="27"/>
                <c:order val="2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Data'!$AC$3</c15:sqref>
                        </c15:formulaRef>
                      </c:ext>
                    </c:extLst>
                    <c:strCache>
                      <c:ptCount val="1"/>
                      <c:pt idx="0">
                        <c:v>Change in Assessed Tuition %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Data'!$AC$5:$AC$169</c15:sqref>
                        </c15:formulaRef>
                      </c:ext>
                    </c:extLst>
                    <c:numCache>
                      <c:formatCode>0.0%</c:formatCode>
                      <c:ptCount val="165"/>
                      <c:pt idx="7">
                        <c:v>9.9373235997117643E-2</c:v>
                      </c:pt>
                      <c:pt idx="8">
                        <c:v>6.2639279221325186E-2</c:v>
                      </c:pt>
                      <c:pt idx="9">
                        <c:v>7.6668417264978E-2</c:v>
                      </c:pt>
                      <c:pt idx="10">
                        <c:v>9.2763733598098558E-2</c:v>
                      </c:pt>
                      <c:pt idx="11">
                        <c:v>0.11039745700261418</c:v>
                      </c:pt>
                      <c:pt idx="12">
                        <c:v>0.1081824431846467</c:v>
                      </c:pt>
                      <c:pt idx="13">
                        <c:v>0.10753601530610317</c:v>
                      </c:pt>
                      <c:pt idx="14">
                        <c:v>0.10689271415654662</c:v>
                      </c:pt>
                      <c:pt idx="15">
                        <c:v>0.10838585326197435</c:v>
                      </c:pt>
                      <c:pt idx="16">
                        <c:v>0.10323652361138626</c:v>
                      </c:pt>
                      <c:pt idx="17">
                        <c:v>0.10471703216584374</c:v>
                      </c:pt>
                      <c:pt idx="18">
                        <c:v>0.10508981295293253</c:v>
                      </c:pt>
                      <c:pt idx="19">
                        <c:v>0.11093753901780315</c:v>
                      </c:pt>
                      <c:pt idx="20">
                        <c:v>0.10838106916560337</c:v>
                      </c:pt>
                      <c:pt idx="21">
                        <c:v>0.10778495062956735</c:v>
                      </c:pt>
                      <c:pt idx="22">
                        <c:v>0.11365939563990987</c:v>
                      </c:pt>
                      <c:pt idx="23">
                        <c:v>9.6996963534552755E-2</c:v>
                      </c:pt>
                      <c:pt idx="24">
                        <c:v>0.10093987517355348</c:v>
                      </c:pt>
                      <c:pt idx="25">
                        <c:v>8.9547279171956595E-2</c:v>
                      </c:pt>
                      <c:pt idx="26">
                        <c:v>9.3728849723790378E-2</c:v>
                      </c:pt>
                      <c:pt idx="27">
                        <c:v>9.346168703547468E-2</c:v>
                      </c:pt>
                      <c:pt idx="28">
                        <c:v>9.3141896201669239E-2</c:v>
                      </c:pt>
                      <c:pt idx="29">
                        <c:v>9.5548052494407898E-2</c:v>
                      </c:pt>
                      <c:pt idx="30">
                        <c:v>9.5481727523367574E-2</c:v>
                      </c:pt>
                      <c:pt idx="31">
                        <c:v>9.6921543346873182E-2</c:v>
                      </c:pt>
                      <c:pt idx="32">
                        <c:v>9.6552563058685065E-2</c:v>
                      </c:pt>
                      <c:pt idx="33">
                        <c:v>0.10829750388875072</c:v>
                      </c:pt>
                      <c:pt idx="34">
                        <c:v>0.10776945465140436</c:v>
                      </c:pt>
                      <c:pt idx="35">
                        <c:v>0.10759831566754985</c:v>
                      </c:pt>
                      <c:pt idx="36">
                        <c:v>0.10605498491145859</c:v>
                      </c:pt>
                      <c:pt idx="37">
                        <c:v>9.9518587847601037E-2</c:v>
                      </c:pt>
                      <c:pt idx="38">
                        <c:v>0.10021859220433497</c:v>
                      </c:pt>
                      <c:pt idx="39">
                        <c:v>0.10129610676068408</c:v>
                      </c:pt>
                      <c:pt idx="40">
                        <c:v>0.10026763841414982</c:v>
                      </c:pt>
                      <c:pt idx="41">
                        <c:v>0.10002235777212787</c:v>
                      </c:pt>
                      <c:pt idx="42">
                        <c:v>9.9852745004420138E-2</c:v>
                      </c:pt>
                      <c:pt idx="43">
                        <c:v>0.10144485041358391</c:v>
                      </c:pt>
                      <c:pt idx="44">
                        <c:v>9.7272253339424269E-2</c:v>
                      </c:pt>
                      <c:pt idx="45">
                        <c:v>9.8298241428226352E-2</c:v>
                      </c:pt>
                      <c:pt idx="46">
                        <c:v>9.8072282737093938E-2</c:v>
                      </c:pt>
                      <c:pt idx="47">
                        <c:v>9.7762494234208575E-2</c:v>
                      </c:pt>
                      <c:pt idx="48">
                        <c:v>9.7132897075262181E-2</c:v>
                      </c:pt>
                      <c:pt idx="49">
                        <c:v>9.6989180759099278E-2</c:v>
                      </c:pt>
                      <c:pt idx="50">
                        <c:v>9.653600187570939E-2</c:v>
                      </c:pt>
                      <c:pt idx="51">
                        <c:v>9.1173162408372019E-2</c:v>
                      </c:pt>
                      <c:pt idx="52">
                        <c:v>8.7606719293544438E-2</c:v>
                      </c:pt>
                      <c:pt idx="53">
                        <c:v>9.2242748222124721E-2</c:v>
                      </c:pt>
                      <c:pt idx="54">
                        <c:v>9.4588832249061269E-2</c:v>
                      </c:pt>
                      <c:pt idx="55">
                        <c:v>9.4674061652485528E-2</c:v>
                      </c:pt>
                      <c:pt idx="56">
                        <c:v>9.4688114613783264E-2</c:v>
                      </c:pt>
                      <c:pt idx="57">
                        <c:v>9.4968238764852761E-2</c:v>
                      </c:pt>
                      <c:pt idx="58">
                        <c:v>9.3058468626462471E-2</c:v>
                      </c:pt>
                      <c:pt idx="59">
                        <c:v>8.9642019262141256E-2</c:v>
                      </c:pt>
                      <c:pt idx="60">
                        <c:v>9.4799321616337834E-2</c:v>
                      </c:pt>
                      <c:pt idx="61">
                        <c:v>9.384964651693288E-2</c:v>
                      </c:pt>
                      <c:pt idx="62">
                        <c:v>9.4270148525119279E-2</c:v>
                      </c:pt>
                      <c:pt idx="63">
                        <c:v>9.4491333339108502E-2</c:v>
                      </c:pt>
                      <c:pt idx="64">
                        <c:v>9.1632962342816676E-2</c:v>
                      </c:pt>
                      <c:pt idx="65">
                        <c:v>9.4151442049708517E-2</c:v>
                      </c:pt>
                      <c:pt idx="66">
                        <c:v>9.1656351713247389E-2</c:v>
                      </c:pt>
                      <c:pt idx="67">
                        <c:v>9.5217093388618862E-2</c:v>
                      </c:pt>
                      <c:pt idx="68">
                        <c:v>9.6494909630233341E-2</c:v>
                      </c:pt>
                      <c:pt idx="69">
                        <c:v>9.6768530014657961E-2</c:v>
                      </c:pt>
                      <c:pt idx="70">
                        <c:v>9.9808569455117097E-2</c:v>
                      </c:pt>
                      <c:pt idx="71">
                        <c:v>8.2353694346150447E-2</c:v>
                      </c:pt>
                      <c:pt idx="72">
                        <c:v>9.8517576100012438E-2</c:v>
                      </c:pt>
                      <c:pt idx="73">
                        <c:v>0.11704917516044513</c:v>
                      </c:pt>
                      <c:pt idx="74">
                        <c:v>0.10298870156148519</c:v>
                      </c:pt>
                      <c:pt idx="75">
                        <c:v>0.10380180763376003</c:v>
                      </c:pt>
                      <c:pt idx="76">
                        <c:v>0.10375632815486328</c:v>
                      </c:pt>
                      <c:pt idx="77">
                        <c:v>0.10371671645757559</c:v>
                      </c:pt>
                      <c:pt idx="78">
                        <c:v>0.10480119320207704</c:v>
                      </c:pt>
                      <c:pt idx="79">
                        <c:v>0.10574343628102893</c:v>
                      </c:pt>
                      <c:pt idx="80">
                        <c:v>0.10532800186055798</c:v>
                      </c:pt>
                      <c:pt idx="81">
                        <c:v>0.10422872615301526</c:v>
                      </c:pt>
                      <c:pt idx="82">
                        <c:v>0.10531089746584738</c:v>
                      </c:pt>
                      <c:pt idx="83">
                        <c:v>0.10541597854589556</c:v>
                      </c:pt>
                      <c:pt idx="84">
                        <c:v>0.10542908646158493</c:v>
                      </c:pt>
                      <c:pt idx="85">
                        <c:v>0.10540389813301973</c:v>
                      </c:pt>
                      <c:pt idx="86">
                        <c:v>0.10730236166673784</c:v>
                      </c:pt>
                      <c:pt idx="87">
                        <c:v>0.10742780247540018</c:v>
                      </c:pt>
                      <c:pt idx="88">
                        <c:v>0.10778300695883744</c:v>
                      </c:pt>
                      <c:pt idx="89">
                        <c:v>0.12238858579060136</c:v>
                      </c:pt>
                      <c:pt idx="90">
                        <c:v>0.12245241580631935</c:v>
                      </c:pt>
                      <c:pt idx="91">
                        <c:v>0.12245097734346727</c:v>
                      </c:pt>
                      <c:pt idx="92">
                        <c:v>0.11381764152078858</c:v>
                      </c:pt>
                      <c:pt idx="93">
                        <c:v>0.11331597450322604</c:v>
                      </c:pt>
                      <c:pt idx="94">
                        <c:v>0.12124934224182597</c:v>
                      </c:pt>
                      <c:pt idx="95">
                        <c:v>0.12101986593845314</c:v>
                      </c:pt>
                      <c:pt idx="96">
                        <c:v>0.11485465880882192</c:v>
                      </c:pt>
                      <c:pt idx="97">
                        <c:v>0.11489250802798245</c:v>
                      </c:pt>
                      <c:pt idx="98">
                        <c:v>0.11495700996853178</c:v>
                      </c:pt>
                      <c:pt idx="99">
                        <c:v>0.11535527388533076</c:v>
                      </c:pt>
                      <c:pt idx="100">
                        <c:v>0.11528099808517663</c:v>
                      </c:pt>
                      <c:pt idx="101">
                        <c:v>0.11584727852717765</c:v>
                      </c:pt>
                      <c:pt idx="102">
                        <c:v>0.11653953927426429</c:v>
                      </c:pt>
                      <c:pt idx="103">
                        <c:v>0.11663389363061574</c:v>
                      </c:pt>
                      <c:pt idx="104">
                        <c:v>0.11665772592275221</c:v>
                      </c:pt>
                      <c:pt idx="105">
                        <c:v>0.11670195923679737</c:v>
                      </c:pt>
                      <c:pt idx="106">
                        <c:v>0.11619836218927325</c:v>
                      </c:pt>
                      <c:pt idx="107">
                        <c:v>0.11615184346990805</c:v>
                      </c:pt>
                      <c:pt idx="108">
                        <c:v>0.11630374457639414</c:v>
                      </c:pt>
                      <c:pt idx="109">
                        <c:v>0.11574678316233444</c:v>
                      </c:pt>
                      <c:pt idx="110">
                        <c:v>0.11513342251403623</c:v>
                      </c:pt>
                      <c:pt idx="111">
                        <c:v>0.11512732172679063</c:v>
                      </c:pt>
                      <c:pt idx="112">
                        <c:v>0.11517042520971578</c:v>
                      </c:pt>
                      <c:pt idx="113">
                        <c:v>0.11494959082026916</c:v>
                      </c:pt>
                      <c:pt idx="114">
                        <c:v>0.11485197558126568</c:v>
                      </c:pt>
                      <c:pt idx="115">
                        <c:v>0.11524784178897929</c:v>
                      </c:pt>
                      <c:pt idx="116">
                        <c:v>0.11523438372104471</c:v>
                      </c:pt>
                      <c:pt idx="117">
                        <c:v>0.11259097635903453</c:v>
                      </c:pt>
                      <c:pt idx="118">
                        <c:v>0.11259097635903453</c:v>
                      </c:pt>
                      <c:pt idx="119">
                        <c:v>0.11258162810824608</c:v>
                      </c:pt>
                      <c:pt idx="120">
                        <c:v>0.11126643053941256</c:v>
                      </c:pt>
                      <c:pt idx="121">
                        <c:v>0.11065226801281186</c:v>
                      </c:pt>
                      <c:pt idx="122">
                        <c:v>0.11042853576960046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0A5D-4681-80ED-9FD9937747AE}"/>
                  </c:ext>
                </c:extLst>
              </c15:ser>
            </c15:filteredLineSeries>
            <c15:filteredLineSeries>
              <c15:ser>
                <c:idx val="28"/>
                <c:order val="2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Data'!$AD$3</c15:sqref>
                        </c15:formulaRef>
                      </c:ext>
                    </c:extLst>
                    <c:strCache>
                      <c:ptCount val="1"/>
                      <c:pt idx="0">
                        <c:v>% Change In Cumuative Avg/Finalized Student - RIGHT AXIS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Data'!$AD$5:$AD$169</c15:sqref>
                        </c15:formulaRef>
                      </c:ext>
                    </c:extLst>
                    <c:numCache>
                      <c:formatCode>0.0%</c:formatCode>
                      <c:ptCount val="165"/>
                      <c:pt idx="9">
                        <c:v>-0.95174698593558515</c:v>
                      </c:pt>
                      <c:pt idx="10">
                        <c:v>-2.4155162199074209E-2</c:v>
                      </c:pt>
                      <c:pt idx="11">
                        <c:v>-7.8125365420596782E-2</c:v>
                      </c:pt>
                      <c:pt idx="12">
                        <c:v>-9.7396184043709089E-2</c:v>
                      </c:pt>
                      <c:pt idx="13">
                        <c:v>-9.7396184043709089E-2</c:v>
                      </c:pt>
                      <c:pt idx="14">
                        <c:v>-9.7396184043709089E-2</c:v>
                      </c:pt>
                      <c:pt idx="15">
                        <c:v>-0.11220418639105467</c:v>
                      </c:pt>
                      <c:pt idx="16">
                        <c:v>-8.6419003800345839E-2</c:v>
                      </c:pt>
                      <c:pt idx="17">
                        <c:v>-7.4334781312604514E-2</c:v>
                      </c:pt>
                      <c:pt idx="18">
                        <c:v>-9.5555191817217833E-2</c:v>
                      </c:pt>
                      <c:pt idx="19">
                        <c:v>-6.878119651300485E-2</c:v>
                      </c:pt>
                      <c:pt idx="20">
                        <c:v>-6.878119651300485E-2</c:v>
                      </c:pt>
                      <c:pt idx="21">
                        <c:v>-6.878119651300485E-2</c:v>
                      </c:pt>
                      <c:pt idx="22">
                        <c:v>-4.5375761968907025E-2</c:v>
                      </c:pt>
                      <c:pt idx="23">
                        <c:v>-8.5625675423647296E-3</c:v>
                      </c:pt>
                      <c:pt idx="24">
                        <c:v>-5.2311935754721928E-2</c:v>
                      </c:pt>
                      <c:pt idx="25">
                        <c:v>-8.2144645926406135E-2</c:v>
                      </c:pt>
                      <c:pt idx="26">
                        <c:v>-4.7913276964612117E-2</c:v>
                      </c:pt>
                      <c:pt idx="27">
                        <c:v>-4.7913276964612117E-2</c:v>
                      </c:pt>
                      <c:pt idx="28">
                        <c:v>-4.7913276964612117E-2</c:v>
                      </c:pt>
                      <c:pt idx="29">
                        <c:v>3.458661226353188E-3</c:v>
                      </c:pt>
                      <c:pt idx="30">
                        <c:v>1.612789960506511E-3</c:v>
                      </c:pt>
                      <c:pt idx="31">
                        <c:v>2.6966152150637912E-2</c:v>
                      </c:pt>
                      <c:pt idx="32">
                        <c:v>2.1058882649088284E-2</c:v>
                      </c:pt>
                      <c:pt idx="33">
                        <c:v>4.2632135605948918E-2</c:v>
                      </c:pt>
                      <c:pt idx="34">
                        <c:v>4.2632135605948918E-2</c:v>
                      </c:pt>
                      <c:pt idx="35">
                        <c:v>4.2632135605948918E-2</c:v>
                      </c:pt>
                      <c:pt idx="36">
                        <c:v>2.3409276087996256E-2</c:v>
                      </c:pt>
                      <c:pt idx="37">
                        <c:v>2.0052138659119256E-2</c:v>
                      </c:pt>
                      <c:pt idx="38">
                        <c:v>1.5812470271301615E-2</c:v>
                      </c:pt>
                      <c:pt idx="39">
                        <c:v>2.248109360605488E-2</c:v>
                      </c:pt>
                      <c:pt idx="40">
                        <c:v>2.2141966150722281E-2</c:v>
                      </c:pt>
                      <c:pt idx="41">
                        <c:v>2.2141966150722281E-2</c:v>
                      </c:pt>
                      <c:pt idx="42">
                        <c:v>2.2141966150722281E-2</c:v>
                      </c:pt>
                      <c:pt idx="43">
                        <c:v>1.9755090960905886E-2</c:v>
                      </c:pt>
                      <c:pt idx="44">
                        <c:v>2.6823570964795485E-2</c:v>
                      </c:pt>
                      <c:pt idx="45">
                        <c:v>4.8726415272397849E-2</c:v>
                      </c:pt>
                      <c:pt idx="46">
                        <c:v>-3.2626905598282852E-2</c:v>
                      </c:pt>
                      <c:pt idx="47">
                        <c:v>5.0348577180955534E-2</c:v>
                      </c:pt>
                      <c:pt idx="48">
                        <c:v>5.0348577180955534E-2</c:v>
                      </c:pt>
                      <c:pt idx="49">
                        <c:v>5.0348577180955534E-2</c:v>
                      </c:pt>
                      <c:pt idx="50">
                        <c:v>6.6343693503613244E-2</c:v>
                      </c:pt>
                      <c:pt idx="51">
                        <c:v>6.9306750208796508E-2</c:v>
                      </c:pt>
                      <c:pt idx="52">
                        <c:v>7.5375997089279778E-2</c:v>
                      </c:pt>
                      <c:pt idx="53">
                        <c:v>7.4316144002583462E-2</c:v>
                      </c:pt>
                      <c:pt idx="54">
                        <c:v>7.4228653158484592E-2</c:v>
                      </c:pt>
                      <c:pt idx="55">
                        <c:v>7.4228653158484592E-2</c:v>
                      </c:pt>
                      <c:pt idx="56">
                        <c:v>7.4228653158484592E-2</c:v>
                      </c:pt>
                      <c:pt idx="57">
                        <c:v>7.4228653158484592E-2</c:v>
                      </c:pt>
                      <c:pt idx="58">
                        <c:v>7.3356760128300058E-2</c:v>
                      </c:pt>
                      <c:pt idx="59">
                        <c:v>7.2410806431876029E-2</c:v>
                      </c:pt>
                      <c:pt idx="60">
                        <c:v>7.6100847060971644E-2</c:v>
                      </c:pt>
                      <c:pt idx="61">
                        <c:v>7.8153143732052399E-2</c:v>
                      </c:pt>
                      <c:pt idx="62">
                        <c:v>7.8153143732052399E-2</c:v>
                      </c:pt>
                      <c:pt idx="63">
                        <c:v>7.8153143732052399E-2</c:v>
                      </c:pt>
                      <c:pt idx="64">
                        <c:v>7.3810487196604324E-2</c:v>
                      </c:pt>
                      <c:pt idx="65">
                        <c:v>6.640352535685845E-2</c:v>
                      </c:pt>
                      <c:pt idx="66">
                        <c:v>6.4821857255241033E-2</c:v>
                      </c:pt>
                      <c:pt idx="67">
                        <c:v>6.6592318261309069E-2</c:v>
                      </c:pt>
                      <c:pt idx="68">
                        <c:v>6.7031717350411135E-2</c:v>
                      </c:pt>
                      <c:pt idx="69">
                        <c:v>6.7031717350411135E-2</c:v>
                      </c:pt>
                      <c:pt idx="70">
                        <c:v>6.7031717350411135E-2</c:v>
                      </c:pt>
                      <c:pt idx="71">
                        <c:v>5.0519444234113031E-2</c:v>
                      </c:pt>
                      <c:pt idx="72">
                        <c:v>0.10241612348661966</c:v>
                      </c:pt>
                      <c:pt idx="73">
                        <c:v>7.5348626900745952E-2</c:v>
                      </c:pt>
                      <c:pt idx="74">
                        <c:v>7.5185807196144205E-2</c:v>
                      </c:pt>
                      <c:pt idx="75">
                        <c:v>6.56228982983591E-2</c:v>
                      </c:pt>
                      <c:pt idx="76">
                        <c:v>6.56228982983591E-2</c:v>
                      </c:pt>
                      <c:pt idx="77">
                        <c:v>6.56228982983591E-2</c:v>
                      </c:pt>
                      <c:pt idx="78">
                        <c:v>6.8525948756295696E-2</c:v>
                      </c:pt>
                      <c:pt idx="79">
                        <c:v>6.5949281723063802E-2</c:v>
                      </c:pt>
                      <c:pt idx="80">
                        <c:v>6.7402637592229198E-2</c:v>
                      </c:pt>
                      <c:pt idx="81">
                        <c:v>6.6646630862646772E-2</c:v>
                      </c:pt>
                      <c:pt idx="82">
                        <c:v>6.4746155620898804E-2</c:v>
                      </c:pt>
                      <c:pt idx="83">
                        <c:v>6.4746155620898804E-2</c:v>
                      </c:pt>
                      <c:pt idx="84">
                        <c:v>6.4746155620898804E-2</c:v>
                      </c:pt>
                      <c:pt idx="85">
                        <c:v>6.5997338819190565E-2</c:v>
                      </c:pt>
                      <c:pt idx="86">
                        <c:v>6.640095016895442E-2</c:v>
                      </c:pt>
                      <c:pt idx="87">
                        <c:v>6.5058914684794411E-2</c:v>
                      </c:pt>
                      <c:pt idx="88">
                        <c:v>6.8455524058180783E-2</c:v>
                      </c:pt>
                      <c:pt idx="89">
                        <c:v>7.6044797853827895E-2</c:v>
                      </c:pt>
                      <c:pt idx="90">
                        <c:v>7.6044797853827895E-2</c:v>
                      </c:pt>
                      <c:pt idx="91">
                        <c:v>7.6044797853827895E-2</c:v>
                      </c:pt>
                      <c:pt idx="92">
                        <c:v>6.7390761781089825E-2</c:v>
                      </c:pt>
                      <c:pt idx="93">
                        <c:v>7.1946368886168788E-2</c:v>
                      </c:pt>
                      <c:pt idx="94">
                        <c:v>7.9277649885852508E-2</c:v>
                      </c:pt>
                      <c:pt idx="95">
                        <c:v>8.0393168600740861E-2</c:v>
                      </c:pt>
                      <c:pt idx="96">
                        <c:v>7.3440523701346683E-2</c:v>
                      </c:pt>
                      <c:pt idx="97">
                        <c:v>7.3440523701346683E-2</c:v>
                      </c:pt>
                      <c:pt idx="98">
                        <c:v>7.3440523701346683E-2</c:v>
                      </c:pt>
                      <c:pt idx="99">
                        <c:v>7.4930070688573824E-2</c:v>
                      </c:pt>
                      <c:pt idx="100">
                        <c:v>7.4898283621182227E-2</c:v>
                      </c:pt>
                      <c:pt idx="101">
                        <c:v>7.8304264257148093E-2</c:v>
                      </c:pt>
                      <c:pt idx="102">
                        <c:v>7.8624688416700561E-2</c:v>
                      </c:pt>
                      <c:pt idx="103">
                        <c:v>7.7748577309635802E-2</c:v>
                      </c:pt>
                      <c:pt idx="104">
                        <c:v>7.7748577309635802E-2</c:v>
                      </c:pt>
                      <c:pt idx="105">
                        <c:v>7.7748577309635802E-2</c:v>
                      </c:pt>
                      <c:pt idx="106">
                        <c:v>7.7935933581954719E-2</c:v>
                      </c:pt>
                      <c:pt idx="107">
                        <c:v>7.8211315082062471E-2</c:v>
                      </c:pt>
                      <c:pt idx="108">
                        <c:v>7.8737461729216696E-2</c:v>
                      </c:pt>
                      <c:pt idx="109">
                        <c:v>7.5942002204019143E-2</c:v>
                      </c:pt>
                      <c:pt idx="110">
                        <c:v>7.494253688493191E-2</c:v>
                      </c:pt>
                      <c:pt idx="111">
                        <c:v>7.494253688493191E-2</c:v>
                      </c:pt>
                      <c:pt idx="112">
                        <c:v>7.494253688493191E-2</c:v>
                      </c:pt>
                      <c:pt idx="113">
                        <c:v>7.4752579989007195E-2</c:v>
                      </c:pt>
                      <c:pt idx="114">
                        <c:v>7.1922352161732706E-2</c:v>
                      </c:pt>
                      <c:pt idx="115">
                        <c:v>7.2013615801334696E-2</c:v>
                      </c:pt>
                      <c:pt idx="116">
                        <c:v>7.1585092763460256E-2</c:v>
                      </c:pt>
                      <c:pt idx="117">
                        <c:v>7.2064858972434864E-2</c:v>
                      </c:pt>
                      <c:pt idx="118">
                        <c:v>7.2064858972434864E-2</c:v>
                      </c:pt>
                      <c:pt idx="119">
                        <c:v>7.2064858972434864E-2</c:v>
                      </c:pt>
                      <c:pt idx="120">
                        <c:v>7.0707701409193469E-2</c:v>
                      </c:pt>
                      <c:pt idx="121">
                        <c:v>7.0786688027116185E-2</c:v>
                      </c:pt>
                      <c:pt idx="122">
                        <c:v>7.1113770626509698E-2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0A5D-4681-80ED-9FD9937747AE}"/>
                  </c:ext>
                </c:extLst>
              </c15:ser>
            </c15:filteredLineSeries>
            <c15:filteredLineSeries>
              <c15:ser>
                <c:idx val="29"/>
                <c:order val="2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Data'!$AE$3</c15:sqref>
                        </c15:formulaRef>
                      </c:ext>
                    </c:extLst>
                    <c:strCache>
                      <c:ptCount val="1"/>
                      <c:pt idx="0">
                        <c:v>% Change In Cumuative Avg/Assessed Student - RIGHT AXIS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Data'!$AE$5:$AE$169</c15:sqref>
                        </c15:formulaRef>
                      </c:ext>
                    </c:extLst>
                    <c:numCache>
                      <c:formatCode>0.0%</c:formatCode>
                      <c:ptCount val="165"/>
                      <c:pt idx="7">
                        <c:v>9.0517005563208963E-2</c:v>
                      </c:pt>
                      <c:pt idx="8">
                        <c:v>5.8439738826733256E-2</c:v>
                      </c:pt>
                      <c:pt idx="9">
                        <c:v>2.2930122392935015E-2</c:v>
                      </c:pt>
                      <c:pt idx="10">
                        <c:v>4.2287878003678836E-2</c:v>
                      </c:pt>
                      <c:pt idx="11">
                        <c:v>6.2415597347942553E-2</c:v>
                      </c:pt>
                      <c:pt idx="12">
                        <c:v>6.1202272025961735E-2</c:v>
                      </c:pt>
                      <c:pt idx="13">
                        <c:v>6.1202272025961735E-2</c:v>
                      </c:pt>
                      <c:pt idx="14">
                        <c:v>6.1202272025961735E-2</c:v>
                      </c:pt>
                      <c:pt idx="15">
                        <c:v>6.1929279215376276E-2</c:v>
                      </c:pt>
                      <c:pt idx="16">
                        <c:v>5.7813247152438629E-2</c:v>
                      </c:pt>
                      <c:pt idx="17">
                        <c:v>6.0925847015683265E-2</c:v>
                      </c:pt>
                      <c:pt idx="18">
                        <c:v>6.0756234151362332E-2</c:v>
                      </c:pt>
                      <c:pt idx="19">
                        <c:v>6.4121110960908778E-2</c:v>
                      </c:pt>
                      <c:pt idx="20">
                        <c:v>6.4121110960908778E-2</c:v>
                      </c:pt>
                      <c:pt idx="21">
                        <c:v>6.4121110960908778E-2</c:v>
                      </c:pt>
                      <c:pt idx="22">
                        <c:v>6.9987854524938387E-2</c:v>
                      </c:pt>
                      <c:pt idx="23">
                        <c:v>6.0952891196141668E-2</c:v>
                      </c:pt>
                      <c:pt idx="24">
                        <c:v>6.0249499145397012E-2</c:v>
                      </c:pt>
                      <c:pt idx="25">
                        <c:v>4.6342120489158534E-2</c:v>
                      </c:pt>
                      <c:pt idx="26">
                        <c:v>5.6184784208216598E-2</c:v>
                      </c:pt>
                      <c:pt idx="27">
                        <c:v>5.6184784208216598E-2</c:v>
                      </c:pt>
                      <c:pt idx="28">
                        <c:v>5.6184784208216598E-2</c:v>
                      </c:pt>
                      <c:pt idx="29">
                        <c:v>7.0437971521648546E-2</c:v>
                      </c:pt>
                      <c:pt idx="30">
                        <c:v>6.74109167777317E-2</c:v>
                      </c:pt>
                      <c:pt idx="31">
                        <c:v>6.7311417294852793E-2</c:v>
                      </c:pt>
                      <c:pt idx="32">
                        <c:v>6.7638729698195954E-2</c:v>
                      </c:pt>
                      <c:pt idx="33">
                        <c:v>8.0688276248421342E-2</c:v>
                      </c:pt>
                      <c:pt idx="34">
                        <c:v>8.0688276248421342E-2</c:v>
                      </c:pt>
                      <c:pt idx="35">
                        <c:v>8.0688276248421342E-2</c:v>
                      </c:pt>
                      <c:pt idx="36">
                        <c:v>7.5123106999986033E-2</c:v>
                      </c:pt>
                      <c:pt idx="37">
                        <c:v>7.0207191731599616E-2</c:v>
                      </c:pt>
                      <c:pt idx="38">
                        <c:v>6.4658618535305079E-2</c:v>
                      </c:pt>
                      <c:pt idx="39">
                        <c:v>6.5017573925287842E-2</c:v>
                      </c:pt>
                      <c:pt idx="40">
                        <c:v>6.4559073730034111E-2</c:v>
                      </c:pt>
                      <c:pt idx="41">
                        <c:v>6.4559073730034111E-2</c:v>
                      </c:pt>
                      <c:pt idx="42">
                        <c:v>6.4559073730034111E-2</c:v>
                      </c:pt>
                      <c:pt idx="43">
                        <c:v>6.5129514797913179E-2</c:v>
                      </c:pt>
                      <c:pt idx="44">
                        <c:v>6.564444991566365E-2</c:v>
                      </c:pt>
                      <c:pt idx="45">
                        <c:v>6.9473081198029307E-2</c:v>
                      </c:pt>
                      <c:pt idx="46">
                        <c:v>6.8597242579635953E-2</c:v>
                      </c:pt>
                      <c:pt idx="47">
                        <c:v>7.1336580317475917E-2</c:v>
                      </c:pt>
                      <c:pt idx="48">
                        <c:v>7.1336580317475917E-2</c:v>
                      </c:pt>
                      <c:pt idx="49">
                        <c:v>7.1336580317475917E-2</c:v>
                      </c:pt>
                      <c:pt idx="50">
                        <c:v>7.5250868929841008E-2</c:v>
                      </c:pt>
                      <c:pt idx="51">
                        <c:v>7.3885511213969357E-2</c:v>
                      </c:pt>
                      <c:pt idx="52">
                        <c:v>7.0295102144150023E-2</c:v>
                      </c:pt>
                      <c:pt idx="53">
                        <c:v>7.1207942057056384E-2</c:v>
                      </c:pt>
                      <c:pt idx="54">
                        <c:v>7.2596703170420218E-2</c:v>
                      </c:pt>
                      <c:pt idx="55">
                        <c:v>7.2596703170420218E-2</c:v>
                      </c:pt>
                      <c:pt idx="56">
                        <c:v>7.2596703170420218E-2</c:v>
                      </c:pt>
                      <c:pt idx="57">
                        <c:v>7.2596703170420218E-2</c:v>
                      </c:pt>
                      <c:pt idx="58">
                        <c:v>7.244582490961804E-2</c:v>
                      </c:pt>
                      <c:pt idx="59">
                        <c:v>6.9857054521441642E-2</c:v>
                      </c:pt>
                      <c:pt idx="60">
                        <c:v>7.2642860897651262E-2</c:v>
                      </c:pt>
                      <c:pt idx="61">
                        <c:v>6.9352308854104816E-2</c:v>
                      </c:pt>
                      <c:pt idx="62">
                        <c:v>6.9352308854104816E-2</c:v>
                      </c:pt>
                      <c:pt idx="63">
                        <c:v>6.9352308854104816E-2</c:v>
                      </c:pt>
                      <c:pt idx="64">
                        <c:v>6.360507459970477E-2</c:v>
                      </c:pt>
                      <c:pt idx="65">
                        <c:v>6.2600889854112385E-2</c:v>
                      </c:pt>
                      <c:pt idx="66">
                        <c:v>5.8323040515023905E-2</c:v>
                      </c:pt>
                      <c:pt idx="67">
                        <c:v>6.29802863671729E-2</c:v>
                      </c:pt>
                      <c:pt idx="68">
                        <c:v>6.5072609192645903E-2</c:v>
                      </c:pt>
                      <c:pt idx="69">
                        <c:v>6.5072609192645903E-2</c:v>
                      </c:pt>
                      <c:pt idx="70">
                        <c:v>6.5072609192645903E-2</c:v>
                      </c:pt>
                      <c:pt idx="71">
                        <c:v>4.5146903437713215E-2</c:v>
                      </c:pt>
                      <c:pt idx="72">
                        <c:v>9.4181925133197897E-2</c:v>
                      </c:pt>
                      <c:pt idx="73">
                        <c:v>7.2042988406995079E-2</c:v>
                      </c:pt>
                      <c:pt idx="74">
                        <c:v>6.6616944597011063E-2</c:v>
                      </c:pt>
                      <c:pt idx="75">
                        <c:v>6.3987289226647315E-2</c:v>
                      </c:pt>
                      <c:pt idx="76">
                        <c:v>6.3987289226647315E-2</c:v>
                      </c:pt>
                      <c:pt idx="77">
                        <c:v>6.3987289226647315E-2</c:v>
                      </c:pt>
                      <c:pt idx="78">
                        <c:v>6.6113445181966268E-2</c:v>
                      </c:pt>
                      <c:pt idx="79">
                        <c:v>6.576269857703676E-2</c:v>
                      </c:pt>
                      <c:pt idx="80">
                        <c:v>7.1733973000622342E-2</c:v>
                      </c:pt>
                      <c:pt idx="81">
                        <c:v>7.233053153632274E-2</c:v>
                      </c:pt>
                      <c:pt idx="82">
                        <c:v>7.2402651633326043E-2</c:v>
                      </c:pt>
                      <c:pt idx="83">
                        <c:v>7.2402651633326043E-2</c:v>
                      </c:pt>
                      <c:pt idx="84">
                        <c:v>7.2402651633326043E-2</c:v>
                      </c:pt>
                      <c:pt idx="85">
                        <c:v>7.2763352991388697E-2</c:v>
                      </c:pt>
                      <c:pt idx="86">
                        <c:v>7.5973099465161731E-2</c:v>
                      </c:pt>
                      <c:pt idx="87">
                        <c:v>7.5785952461545847E-2</c:v>
                      </c:pt>
                      <c:pt idx="88">
                        <c:v>7.5950836397086885E-2</c:v>
                      </c:pt>
                      <c:pt idx="89">
                        <c:v>8.2059352339997282E-2</c:v>
                      </c:pt>
                      <c:pt idx="90">
                        <c:v>8.2059352339997282E-2</c:v>
                      </c:pt>
                      <c:pt idx="91">
                        <c:v>8.2059352339997282E-2</c:v>
                      </c:pt>
                      <c:pt idx="92">
                        <c:v>7.3765634638330413E-2</c:v>
                      </c:pt>
                      <c:pt idx="93">
                        <c:v>7.3354030198859999E-2</c:v>
                      </c:pt>
                      <c:pt idx="94">
                        <c:v>8.1001429649640189E-2</c:v>
                      </c:pt>
                      <c:pt idx="95">
                        <c:v>8.3245033673515545E-2</c:v>
                      </c:pt>
                      <c:pt idx="96">
                        <c:v>7.6916895663234008E-2</c:v>
                      </c:pt>
                      <c:pt idx="97">
                        <c:v>7.6916895663234008E-2</c:v>
                      </c:pt>
                      <c:pt idx="98">
                        <c:v>7.6916895663234008E-2</c:v>
                      </c:pt>
                      <c:pt idx="99">
                        <c:v>7.7684797507633574E-2</c:v>
                      </c:pt>
                      <c:pt idx="100">
                        <c:v>7.710142998178271E-2</c:v>
                      </c:pt>
                      <c:pt idx="101">
                        <c:v>7.7067222418118364E-2</c:v>
                      </c:pt>
                      <c:pt idx="102">
                        <c:v>7.7612052231640805E-2</c:v>
                      </c:pt>
                      <c:pt idx="103">
                        <c:v>7.7008785467263863E-2</c:v>
                      </c:pt>
                      <c:pt idx="104">
                        <c:v>7.7008785467263863E-2</c:v>
                      </c:pt>
                      <c:pt idx="105">
                        <c:v>7.7008785467263863E-2</c:v>
                      </c:pt>
                      <c:pt idx="106">
                        <c:v>7.6805493146904436E-2</c:v>
                      </c:pt>
                      <c:pt idx="107">
                        <c:v>7.7095748667671549E-2</c:v>
                      </c:pt>
                      <c:pt idx="108">
                        <c:v>7.7597354297808119E-2</c:v>
                      </c:pt>
                      <c:pt idx="109">
                        <c:v>7.7332290434501738E-2</c:v>
                      </c:pt>
                      <c:pt idx="110">
                        <c:v>7.6193750579378383E-2</c:v>
                      </c:pt>
                      <c:pt idx="111">
                        <c:v>7.6193750579378383E-2</c:v>
                      </c:pt>
                      <c:pt idx="112">
                        <c:v>7.6193750579378383E-2</c:v>
                      </c:pt>
                      <c:pt idx="113">
                        <c:v>7.6295435895031405E-2</c:v>
                      </c:pt>
                      <c:pt idx="114">
                        <c:v>7.6041722497449227E-2</c:v>
                      </c:pt>
                      <c:pt idx="115">
                        <c:v>7.6342210525943477E-2</c:v>
                      </c:pt>
                      <c:pt idx="116">
                        <c:v>7.6110208147681879E-2</c:v>
                      </c:pt>
                      <c:pt idx="117">
                        <c:v>7.5475045048438272E-2</c:v>
                      </c:pt>
                      <c:pt idx="118">
                        <c:v>7.5475045048438272E-2</c:v>
                      </c:pt>
                      <c:pt idx="119">
                        <c:v>7.5475045048438272E-2</c:v>
                      </c:pt>
                      <c:pt idx="120">
                        <c:v>7.4109579165588357E-2</c:v>
                      </c:pt>
                      <c:pt idx="121">
                        <c:v>7.4349759574620311E-2</c:v>
                      </c:pt>
                      <c:pt idx="122">
                        <c:v>7.4214622377758888E-2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0A5D-4681-80ED-9FD9937747AE}"/>
                  </c:ext>
                </c:extLst>
              </c15:ser>
            </c15:filteredLineSeries>
            <c15:filteredLineSeries>
              <c15:ser>
                <c:idx val="30"/>
                <c:order val="3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Data'!$AF$3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Data'!$AF$5:$AF$169</c15:sqref>
                        </c15:formulaRef>
                      </c:ext>
                    </c:extLst>
                    <c:numCache>
                      <c:formatCode>General</c:formatCode>
                      <c:ptCount val="165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0A5D-4681-80ED-9FD9937747AE}"/>
                  </c:ext>
                </c:extLst>
              </c15:ser>
            </c15:filteredLineSeries>
            <c15:filteredLineSeries>
              <c15:ser>
                <c:idx val="31"/>
                <c:order val="3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Data'!$AG$3</c15:sqref>
                        </c15:formulaRef>
                      </c:ext>
                    </c:extLst>
                    <c:strCache>
                      <c:ptCount val="1"/>
                      <c:pt idx="0">
                        <c:v>Compared to FINAL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Data'!$AG$5:$AG$169</c15:sqref>
                        </c15:formulaRef>
                      </c:ext>
                    </c:extLst>
                    <c:numCache>
                      <c:formatCode>0.0%</c:formatCode>
                      <c:ptCount val="165"/>
                      <c:pt idx="1">
                        <c:v>0.87799413351635902</c:v>
                      </c:pt>
                      <c:pt idx="2">
                        <c:v>0.87799413351635902</c:v>
                      </c:pt>
                      <c:pt idx="3">
                        <c:v>0.86824085320189726</c:v>
                      </c:pt>
                      <c:pt idx="4">
                        <c:v>0.87542766564617736</c:v>
                      </c:pt>
                      <c:pt idx="5">
                        <c:v>0.87895564811838545</c:v>
                      </c:pt>
                      <c:pt idx="6">
                        <c:v>0.88701449373051144</c:v>
                      </c:pt>
                      <c:pt idx="7">
                        <c:v>0.88701449373051144</c:v>
                      </c:pt>
                      <c:pt idx="8">
                        <c:v>0.88701449373051144</c:v>
                      </c:pt>
                      <c:pt idx="9">
                        <c:v>0.92056008757030416</c:v>
                      </c:pt>
                      <c:pt idx="10">
                        <c:v>0.91795249326072992</c:v>
                      </c:pt>
                      <c:pt idx="11">
                        <c:v>0.92362551048539265</c:v>
                      </c:pt>
                      <c:pt idx="12">
                        <c:v>0.9297371028305772</c:v>
                      </c:pt>
                      <c:pt idx="13">
                        <c:v>0.93383866700432527</c:v>
                      </c:pt>
                      <c:pt idx="14">
                        <c:v>0.93383866700432527</c:v>
                      </c:pt>
                      <c:pt idx="15">
                        <c:v>0.93383866700432527</c:v>
                      </c:pt>
                      <c:pt idx="16">
                        <c:v>0.9386643171755279</c:v>
                      </c:pt>
                      <c:pt idx="17">
                        <c:v>0.94430688056686329</c:v>
                      </c:pt>
                      <c:pt idx="18">
                        <c:v>0.94998990308711817</c:v>
                      </c:pt>
                      <c:pt idx="19">
                        <c:v>0.95182170958971568</c:v>
                      </c:pt>
                      <c:pt idx="20">
                        <c:v>0.95492497216431471</c:v>
                      </c:pt>
                      <c:pt idx="21">
                        <c:v>0.95492497216431471</c:v>
                      </c:pt>
                      <c:pt idx="22">
                        <c:v>0.95492497216431471</c:v>
                      </c:pt>
                      <c:pt idx="23">
                        <c:v>0.95527777390074065</c:v>
                      </c:pt>
                      <c:pt idx="24">
                        <c:v>0.97781066500667946</c:v>
                      </c:pt>
                      <c:pt idx="25">
                        <c:v>0.98321857268525192</c:v>
                      </c:pt>
                      <c:pt idx="26">
                        <c:v>0.98857078495383077</c:v>
                      </c:pt>
                      <c:pt idx="27">
                        <c:v>0.99184371269146621</c:v>
                      </c:pt>
                      <c:pt idx="28">
                        <c:v>0.99184371269146621</c:v>
                      </c:pt>
                      <c:pt idx="29">
                        <c:v>0.99184371269146621</c:v>
                      </c:pt>
                      <c:pt idx="30">
                        <c:v>0.99569256066772871</c:v>
                      </c:pt>
                      <c:pt idx="31">
                        <c:v>0.99853877401655211</c:v>
                      </c:pt>
                      <c:pt idx="32">
                        <c:v>1.0019671296776653</c:v>
                      </c:pt>
                      <c:pt idx="33">
                        <c:v>1.0069625756005363</c:v>
                      </c:pt>
                      <c:pt idx="34">
                        <c:v>1.0112198688982603</c:v>
                      </c:pt>
                      <c:pt idx="35">
                        <c:v>1.0112198688982603</c:v>
                      </c:pt>
                      <c:pt idx="36">
                        <c:v>1.0112198688982603</c:v>
                      </c:pt>
                      <c:pt idx="37">
                        <c:v>1.0166305061101371</c:v>
                      </c:pt>
                      <c:pt idx="38">
                        <c:v>1.0216117966358336</c:v>
                      </c:pt>
                      <c:pt idx="39">
                        <c:v>1.0232367068743009</c:v>
                      </c:pt>
                      <c:pt idx="40">
                        <c:v>1.022191702521597</c:v>
                      </c:pt>
                      <c:pt idx="41">
                        <c:v>1.0277422609624831</c:v>
                      </c:pt>
                      <c:pt idx="42">
                        <c:v>1.0277422609624831</c:v>
                      </c:pt>
                      <c:pt idx="43">
                        <c:v>1.0277422609624831</c:v>
                      </c:pt>
                      <c:pt idx="44">
                        <c:v>1.031219750788668</c:v>
                      </c:pt>
                      <c:pt idx="45">
                        <c:v>1.0337485678269085</c:v>
                      </c:pt>
                      <c:pt idx="46">
                        <c:v>1.035504523115822</c:v>
                      </c:pt>
                      <c:pt idx="47">
                        <c:v>1.0404328100506268</c:v>
                      </c:pt>
                      <c:pt idx="48">
                        <c:v>1.0428369749805098</c:v>
                      </c:pt>
                      <c:pt idx="49">
                        <c:v>1.0428369749805098</c:v>
                      </c:pt>
                      <c:pt idx="50">
                        <c:v>1.0428369749805098</c:v>
                      </c:pt>
                      <c:pt idx="51">
                        <c:v>1.0486091007666878</c:v>
                      </c:pt>
                      <c:pt idx="52">
                        <c:v>1.0554059876151927</c:v>
                      </c:pt>
                      <c:pt idx="53">
                        <c:v>1.0569698637033211</c:v>
                      </c:pt>
                      <c:pt idx="54">
                        <c:v>1.0523839573268905</c:v>
                      </c:pt>
                      <c:pt idx="55">
                        <c:v>1.0509356773205589</c:v>
                      </c:pt>
                      <c:pt idx="56">
                        <c:v>1.0509356773205589</c:v>
                      </c:pt>
                      <c:pt idx="57">
                        <c:v>1.0509356773205589</c:v>
                      </c:pt>
                      <c:pt idx="58">
                        <c:v>1.0509356773205589</c:v>
                      </c:pt>
                      <c:pt idx="59">
                        <c:v>1.0499895826959922</c:v>
                      </c:pt>
                      <c:pt idx="60">
                        <c:v>1.0498337504352186</c:v>
                      </c:pt>
                      <c:pt idx="61">
                        <c:v>1.0467370963124341</c:v>
                      </c:pt>
                      <c:pt idx="62">
                        <c:v>1.0469738655598677</c:v>
                      </c:pt>
                      <c:pt idx="63">
                        <c:v>1.0469738655598677</c:v>
                      </c:pt>
                      <c:pt idx="64">
                        <c:v>1.0469738655598677</c:v>
                      </c:pt>
                      <c:pt idx="65">
                        <c:v>1.0475050295595731</c:v>
                      </c:pt>
                      <c:pt idx="66">
                        <c:v>1.0428325221390744</c:v>
                      </c:pt>
                      <c:pt idx="67">
                        <c:v>1.0403914652793573</c:v>
                      </c:pt>
                      <c:pt idx="68">
                        <c:v>1.0372541349785718</c:v>
                      </c:pt>
                      <c:pt idx="69">
                        <c:v>1.0348925126948529</c:v>
                      </c:pt>
                      <c:pt idx="70">
                        <c:v>1.0348925126948529</c:v>
                      </c:pt>
                      <c:pt idx="71">
                        <c:v>1.0348925126948529</c:v>
                      </c:pt>
                      <c:pt idx="72">
                        <c:v>1.0337230845714778</c:v>
                      </c:pt>
                      <c:pt idx="73">
                        <c:v>1.0308001538651188</c:v>
                      </c:pt>
                      <c:pt idx="74">
                        <c:v>0.99940331950421268</c:v>
                      </c:pt>
                      <c:pt idx="75">
                        <c:v>1.0136504042652794</c:v>
                      </c:pt>
                      <c:pt idx="76">
                        <c:v>1.0137093615689128</c:v>
                      </c:pt>
                      <c:pt idx="77">
                        <c:v>1.0137093615689128</c:v>
                      </c:pt>
                      <c:pt idx="78">
                        <c:v>1.0137093615689128</c:v>
                      </c:pt>
                      <c:pt idx="79">
                        <c:v>1.013627581785288</c:v>
                      </c:pt>
                      <c:pt idx="80">
                        <c:v>1.014071884846458</c:v>
                      </c:pt>
                      <c:pt idx="81">
                        <c:v>1.0144591812235753</c:v>
                      </c:pt>
                      <c:pt idx="82">
                        <c:v>1.0148339223632339</c:v>
                      </c:pt>
                      <c:pt idx="83">
                        <c:v>1.0142135468296241</c:v>
                      </c:pt>
                      <c:pt idx="84">
                        <c:v>1.0142135468296241</c:v>
                      </c:pt>
                      <c:pt idx="85">
                        <c:v>1.0142135468296241</c:v>
                      </c:pt>
                      <c:pt idx="86">
                        <c:v>1.014276666549681</c:v>
                      </c:pt>
                      <c:pt idx="87">
                        <c:v>1.0132656121624912</c:v>
                      </c:pt>
                      <c:pt idx="88">
                        <c:v>1.0131396336430816</c:v>
                      </c:pt>
                      <c:pt idx="89">
                        <c:v>1.0127829065509306</c:v>
                      </c:pt>
                      <c:pt idx="90">
                        <c:v>1.0042865695243339</c:v>
                      </c:pt>
                      <c:pt idx="91">
                        <c:v>1.0042865695243339</c:v>
                      </c:pt>
                      <c:pt idx="92">
                        <c:v>1.0042865695243339</c:v>
                      </c:pt>
                      <c:pt idx="93">
                        <c:v>1.0042865695243339</c:v>
                      </c:pt>
                      <c:pt idx="94">
                        <c:v>1.0037630712568968</c:v>
                      </c:pt>
                      <c:pt idx="95">
                        <c:v>1.0037748627176235</c:v>
                      </c:pt>
                      <c:pt idx="96">
                        <c:v>1.0040052095186609</c:v>
                      </c:pt>
                      <c:pt idx="97">
                        <c:v>1.0037878197267853</c:v>
                      </c:pt>
                      <c:pt idx="98">
                        <c:v>1.0037878197267853</c:v>
                      </c:pt>
                      <c:pt idx="99">
                        <c:v>1.0037878197267853</c:v>
                      </c:pt>
                      <c:pt idx="100">
                        <c:v>1.0034568637494852</c:v>
                      </c:pt>
                      <c:pt idx="101">
                        <c:v>1.0031262933806588</c:v>
                      </c:pt>
                      <c:pt idx="102">
                        <c:v>1.0025634430372408</c:v>
                      </c:pt>
                      <c:pt idx="103">
                        <c:v>1.0019711422635176</c:v>
                      </c:pt>
                      <c:pt idx="104">
                        <c:v>1.0019510505996265</c:v>
                      </c:pt>
                      <c:pt idx="105">
                        <c:v>1.0019510505996265</c:v>
                      </c:pt>
                      <c:pt idx="106">
                        <c:v>1.0019510505996265</c:v>
                      </c:pt>
                      <c:pt idx="107">
                        <c:v>1.0015095188909102</c:v>
                      </c:pt>
                      <c:pt idx="108">
                        <c:v>1.001304918061922</c:v>
                      </c:pt>
                      <c:pt idx="109">
                        <c:v>1.0009253954284956</c:v>
                      </c:pt>
                      <c:pt idx="110">
                        <c:v>1.0012812686916364</c:v>
                      </c:pt>
                      <c:pt idx="111">
                        <c:v>1.0012812686916364</c:v>
                      </c:pt>
                      <c:pt idx="112">
                        <c:v>1.0012812686916364</c:v>
                      </c:pt>
                      <c:pt idx="113">
                        <c:v>1.0012812686916364</c:v>
                      </c:pt>
                      <c:pt idx="114">
                        <c:v>1.0013194316157363</c:v>
                      </c:pt>
                      <c:pt idx="115">
                        <c:v>1.0013724931890062</c:v>
                      </c:pt>
                      <c:pt idx="116">
                        <c:v>1.0009977212622438</c:v>
                      </c:pt>
                      <c:pt idx="117">
                        <c:v>1.0009899629121051</c:v>
                      </c:pt>
                      <c:pt idx="118">
                        <c:v>1.000915152302527</c:v>
                      </c:pt>
                      <c:pt idx="119">
                        <c:v>1.000915152302527</c:v>
                      </c:pt>
                      <c:pt idx="120">
                        <c:v>1.000915152302527</c:v>
                      </c:pt>
                      <c:pt idx="121">
                        <c:v>1.0021327871294743</c:v>
                      </c:pt>
                      <c:pt idx="122">
                        <c:v>1.0021327871294743</c:v>
                      </c:pt>
                      <c:pt idx="123">
                        <c:v>1.0022159995396589</c:v>
                      </c:pt>
                      <c:pt idx="124">
                        <c:v>1.0025718728027997</c:v>
                      </c:pt>
                      <c:pt idx="125">
                        <c:v>1.0025718728027997</c:v>
                      </c:pt>
                      <c:pt idx="126">
                        <c:v>1.0025718728027997</c:v>
                      </c:pt>
                      <c:pt idx="127">
                        <c:v>1.0025718728027997</c:v>
                      </c:pt>
                      <c:pt idx="128">
                        <c:v>1.0025939625497224</c:v>
                      </c:pt>
                      <c:pt idx="129">
                        <c:v>1.0029598980645975</c:v>
                      </c:pt>
                      <c:pt idx="130">
                        <c:v>1.0022678049990967</c:v>
                      </c:pt>
                      <c:pt idx="131">
                        <c:v>1.0022852520507777</c:v>
                      </c:pt>
                      <c:pt idx="132">
                        <c:v>1.0022941628648327</c:v>
                      </c:pt>
                      <c:pt idx="133">
                        <c:v>1.0022941628648327</c:v>
                      </c:pt>
                      <c:pt idx="134">
                        <c:v>1.0022941628648327</c:v>
                      </c:pt>
                      <c:pt idx="135">
                        <c:v>1.0022661773875468</c:v>
                      </c:pt>
                      <c:pt idx="136">
                        <c:v>1.0020098121485921</c:v>
                      </c:pt>
                      <c:pt idx="137">
                        <c:v>1.0020098121485921</c:v>
                      </c:pt>
                      <c:pt idx="138">
                        <c:v>1.0020098121485921</c:v>
                      </c:pt>
                      <c:pt idx="139">
                        <c:v>1.0020098121485921</c:v>
                      </c:pt>
                      <c:pt idx="140">
                        <c:v>1.0020098121485921</c:v>
                      </c:pt>
                      <c:pt idx="141">
                        <c:v>1.0020098121485921</c:v>
                      </c:pt>
                      <c:pt idx="142">
                        <c:v>1.0018812021014916</c:v>
                      </c:pt>
                      <c:pt idx="143">
                        <c:v>1.0016232772391738</c:v>
                      </c:pt>
                      <c:pt idx="144">
                        <c:v>1.0019717872533407</c:v>
                      </c:pt>
                      <c:pt idx="145">
                        <c:v>1.0019081133654166</c:v>
                      </c:pt>
                      <c:pt idx="146">
                        <c:v>1.0018494870231482</c:v>
                      </c:pt>
                      <c:pt idx="147">
                        <c:v>1.0018494870231482</c:v>
                      </c:pt>
                      <c:pt idx="148">
                        <c:v>1.0018494870231482</c:v>
                      </c:pt>
                      <c:pt idx="149">
                        <c:v>1.0018493392450505</c:v>
                      </c:pt>
                      <c:pt idx="150">
                        <c:v>1.0017874317672026</c:v>
                      </c:pt>
                      <c:pt idx="151">
                        <c:v>1.0017743464784421</c:v>
                      </c:pt>
                      <c:pt idx="152">
                        <c:v>1.0017743464784421</c:v>
                      </c:pt>
                      <c:pt idx="153">
                        <c:v>1.0012189979259647</c:v>
                      </c:pt>
                      <c:pt idx="154">
                        <c:v>1.0012189979259647</c:v>
                      </c:pt>
                      <c:pt idx="155">
                        <c:v>1.0012189979259647</c:v>
                      </c:pt>
                      <c:pt idx="156">
                        <c:v>0.99986739789178303</c:v>
                      </c:pt>
                      <c:pt idx="157">
                        <c:v>0.99986003464280881</c:v>
                      </c:pt>
                      <c:pt idx="158">
                        <c:v>0.99997648173146447</c:v>
                      </c:pt>
                      <c:pt idx="159">
                        <c:v>1.0003249917456312</c:v>
                      </c:pt>
                      <c:pt idx="160">
                        <c:v>1.0003249917456312</c:v>
                      </c:pt>
                      <c:pt idx="161">
                        <c:v>1.0003249917456312</c:v>
                      </c:pt>
                      <c:pt idx="162">
                        <c:v>1.0003249917456312</c:v>
                      </c:pt>
                      <c:pt idx="163">
                        <c:v>1.0003249917456312</c:v>
                      </c:pt>
                      <c:pt idx="164">
                        <c:v>1.0003308074295247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0A5D-4681-80ED-9FD9937747AE}"/>
                  </c:ext>
                </c:extLst>
              </c15:ser>
            </c15:filteredLineSeries>
            <c15:filteredLineSeries>
              <c15:ser>
                <c:idx val="32"/>
                <c:order val="3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Data'!$AH$3</c15:sqref>
                        </c15:formulaRef>
                      </c:ext>
                    </c:extLst>
                    <c:strCache>
                      <c:ptCount val="1"/>
                      <c:pt idx="0">
                        <c:v>Indicated End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Data'!$AH$5:$AH$169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65"/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43010533.998772345</c:v>
                      </c:pt>
                      <c:pt idx="8">
                        <c:v>43010533.998772345</c:v>
                      </c:pt>
                      <c:pt idx="9">
                        <c:v>41898388.753525414</c:v>
                      </c:pt>
                      <c:pt idx="10">
                        <c:v>42896501.027113177</c:v>
                      </c:pt>
                      <c:pt idx="11">
                        <c:v>43585853.327983275</c:v>
                      </c:pt>
                      <c:pt idx="12">
                        <c:v>43406462.834638581</c:v>
                      </c:pt>
                      <c:pt idx="13">
                        <c:v>43215814.921715036</c:v>
                      </c:pt>
                      <c:pt idx="14">
                        <c:v>43215814.921715036</c:v>
                      </c:pt>
                      <c:pt idx="15">
                        <c:v>43484724.155047141</c:v>
                      </c:pt>
                      <c:pt idx="16">
                        <c:v>43305256.156231105</c:v>
                      </c:pt>
                      <c:pt idx="17">
                        <c:v>43339420.639858596</c:v>
                      </c:pt>
                      <c:pt idx="18">
                        <c:v>43169918.992538087</c:v>
                      </c:pt>
                      <c:pt idx="19">
                        <c:v>43444191.568003282</c:v>
                      </c:pt>
                      <c:pt idx="20">
                        <c:v>43303009.027273275</c:v>
                      </c:pt>
                      <c:pt idx="21">
                        <c:v>43303009.027273275</c:v>
                      </c:pt>
                      <c:pt idx="22">
                        <c:v>43577994.243551411</c:v>
                      </c:pt>
                      <c:pt idx="23">
                        <c:v>43822150.764652617</c:v>
                      </c:pt>
                      <c:pt idx="24">
                        <c:v>43183762.349034674</c:v>
                      </c:pt>
                      <c:pt idx="25">
                        <c:v>42710469.641873859</c:v>
                      </c:pt>
                      <c:pt idx="26">
                        <c:v>42786025.992033936</c:v>
                      </c:pt>
                      <c:pt idx="27">
                        <c:v>42644838.857951574</c:v>
                      </c:pt>
                      <c:pt idx="28">
                        <c:v>42644838.857951574</c:v>
                      </c:pt>
                      <c:pt idx="29">
                        <c:v>42909590.377409644</c:v>
                      </c:pt>
                      <c:pt idx="30">
                        <c:v>42868439.391949974</c:v>
                      </c:pt>
                      <c:pt idx="31">
                        <c:v>42936904.841002502</c:v>
                      </c:pt>
                      <c:pt idx="32">
                        <c:v>42969803.194891885</c:v>
                      </c:pt>
                      <c:pt idx="33">
                        <c:v>43403828.184909873</c:v>
                      </c:pt>
                      <c:pt idx="34">
                        <c:v>43221095.593798399</c:v>
                      </c:pt>
                      <c:pt idx="35">
                        <c:v>43221095.593798399</c:v>
                      </c:pt>
                      <c:pt idx="36">
                        <c:v>43364506.353871793</c:v>
                      </c:pt>
                      <c:pt idx="37">
                        <c:v>43089709.453647085</c:v>
                      </c:pt>
                      <c:pt idx="38">
                        <c:v>42969050.704538696</c:v>
                      </c:pt>
                      <c:pt idx="39">
                        <c:v>42903192.482316695</c:v>
                      </c:pt>
                      <c:pt idx="40">
                        <c:v>43131693.322533585</c:v>
                      </c:pt>
                      <c:pt idx="41">
                        <c:v>42898750.693301916</c:v>
                      </c:pt>
                      <c:pt idx="42">
                        <c:v>42898750.693301916</c:v>
                      </c:pt>
                      <c:pt idx="43">
                        <c:v>43112120.735898621</c:v>
                      </c:pt>
                      <c:pt idx="44">
                        <c:v>42907069.541831963</c:v>
                      </c:pt>
                      <c:pt idx="45">
                        <c:v>42908657.6857315</c:v>
                      </c:pt>
                      <c:pt idx="46">
                        <c:v>43012531.085794397</c:v>
                      </c:pt>
                      <c:pt idx="47">
                        <c:v>42907894.578822158</c:v>
                      </c:pt>
                      <c:pt idx="48">
                        <c:v>42808974.366136521</c:v>
                      </c:pt>
                      <c:pt idx="49">
                        <c:v>42808974.366136521</c:v>
                      </c:pt>
                      <c:pt idx="50">
                        <c:v>42990265.147472255</c:v>
                      </c:pt>
                      <c:pt idx="51">
                        <c:v>42791576.848982356</c:v>
                      </c:pt>
                      <c:pt idx="52">
                        <c:v>42435330.172041267</c:v>
                      </c:pt>
                      <c:pt idx="53">
                        <c:v>42383099.857778132</c:v>
                      </c:pt>
                      <c:pt idx="54">
                        <c:v>42605468.059289955</c:v>
                      </c:pt>
                      <c:pt idx="55">
                        <c:v>42664182.068988428</c:v>
                      </c:pt>
                      <c:pt idx="56">
                        <c:v>42664182.068988428</c:v>
                      </c:pt>
                      <c:pt idx="57">
                        <c:v>42664182.068988428</c:v>
                      </c:pt>
                      <c:pt idx="58">
                        <c:v>42555769.848850951</c:v>
                      </c:pt>
                      <c:pt idx="59">
                        <c:v>42455548.326051176</c:v>
                      </c:pt>
                      <c:pt idx="60">
                        <c:v>42547350.636691377</c:v>
                      </c:pt>
                      <c:pt idx="61">
                        <c:v>42646870.821014315</c:v>
                      </c:pt>
                      <c:pt idx="62">
                        <c:v>42637226.38972348</c:v>
                      </c:pt>
                      <c:pt idx="63">
                        <c:v>42637226.38972348</c:v>
                      </c:pt>
                      <c:pt idx="64">
                        <c:v>42535586.994987398</c:v>
                      </c:pt>
                      <c:pt idx="65">
                        <c:v>42429085.069583781</c:v>
                      </c:pt>
                      <c:pt idx="66">
                        <c:v>42431442.940843455</c:v>
                      </c:pt>
                      <c:pt idx="67">
                        <c:v>42551516.681380041</c:v>
                      </c:pt>
                      <c:pt idx="68">
                        <c:v>42636928.500568114</c:v>
                      </c:pt>
                      <c:pt idx="69">
                        <c:v>42734225.871281587</c:v>
                      </c:pt>
                      <c:pt idx="70">
                        <c:v>42734225.871281587</c:v>
                      </c:pt>
                      <c:pt idx="71">
                        <c:v>42077357.586255707</c:v>
                      </c:pt>
                      <c:pt idx="72">
                        <c:v>42632758.015913986</c:v>
                      </c:pt>
                      <c:pt idx="73">
                        <c:v>42276784.211367458</c:v>
                      </c:pt>
                      <c:pt idx="74">
                        <c:v>43604694.070476629</c:v>
                      </c:pt>
                      <c:pt idx="75">
                        <c:v>43025455.479013689</c:v>
                      </c:pt>
                      <c:pt idx="76">
                        <c:v>43022953.119916685</c:v>
                      </c:pt>
                      <c:pt idx="77">
                        <c:v>43022953.119916685</c:v>
                      </c:pt>
                      <c:pt idx="78">
                        <c:v>43063620.04237283</c:v>
                      </c:pt>
                      <c:pt idx="79">
                        <c:v>43118426.654315375</c:v>
                      </c:pt>
                      <c:pt idx="80">
                        <c:v>43098226.361553632</c:v>
                      </c:pt>
                      <c:pt idx="81">
                        <c:v>43053334.228116505</c:v>
                      </c:pt>
                      <c:pt idx="82">
                        <c:v>43056018.750583895</c:v>
                      </c:pt>
                      <c:pt idx="83">
                        <c:v>43082355.315196946</c:v>
                      </c:pt>
                      <c:pt idx="84">
                        <c:v>43082355.315196946</c:v>
                      </c:pt>
                      <c:pt idx="85">
                        <c:v>43082355.315196946</c:v>
                      </c:pt>
                      <c:pt idx="86">
                        <c:v>43079674.245724909</c:v>
                      </c:pt>
                      <c:pt idx="87">
                        <c:v>43122659.908242248</c:v>
                      </c:pt>
                      <c:pt idx="88">
                        <c:v>43128021.981413461</c:v>
                      </c:pt>
                      <c:pt idx="89">
                        <c:v>43380738.859054379</c:v>
                      </c:pt>
                      <c:pt idx="90">
                        <c:v>43747743.047892511</c:v>
                      </c:pt>
                      <c:pt idx="91">
                        <c:v>43747743.047892511</c:v>
                      </c:pt>
                      <c:pt idx="92">
                        <c:v>43412427.401722416</c:v>
                      </c:pt>
                      <c:pt idx="93">
                        <c:v>43371605.67688404</c:v>
                      </c:pt>
                      <c:pt idx="94">
                        <c:v>43703912.742146105</c:v>
                      </c:pt>
                      <c:pt idx="95">
                        <c:v>43703399.396982916</c:v>
                      </c:pt>
                      <c:pt idx="96">
                        <c:v>43443205.987856291</c:v>
                      </c:pt>
                      <c:pt idx="97">
                        <c:v>43452614.459768891</c:v>
                      </c:pt>
                      <c:pt idx="98">
                        <c:v>43452614.459768891</c:v>
                      </c:pt>
                      <c:pt idx="99">
                        <c:v>43452614.609202862</c:v>
                      </c:pt>
                      <c:pt idx="100">
                        <c:v>43451124.841660507</c:v>
                      </c:pt>
                      <c:pt idx="101">
                        <c:v>43465619.940095052</c:v>
                      </c:pt>
                      <c:pt idx="102">
                        <c:v>43493960.749155551</c:v>
                      </c:pt>
                      <c:pt idx="103">
                        <c:v>43520564.316343918</c:v>
                      </c:pt>
                      <c:pt idx="104">
                        <c:v>43521437.014216803</c:v>
                      </c:pt>
                      <c:pt idx="105">
                        <c:v>43521437.014216803</c:v>
                      </c:pt>
                      <c:pt idx="106">
                        <c:v>43486260.645092875</c:v>
                      </c:pt>
                      <c:pt idx="107">
                        <c:v>43495656.724501818</c:v>
                      </c:pt>
                      <c:pt idx="108">
                        <c:v>43495691.426641583</c:v>
                      </c:pt>
                      <c:pt idx="109">
                        <c:v>43504325.33621408</c:v>
                      </c:pt>
                      <c:pt idx="110">
                        <c:v>43465126.983617894</c:v>
                      </c:pt>
                      <c:pt idx="111">
                        <c:v>43465126.983617894</c:v>
                      </c:pt>
                      <c:pt idx="112">
                        <c:v>43465126.983617894</c:v>
                      </c:pt>
                      <c:pt idx="113">
                        <c:v>43457972.750113294</c:v>
                      </c:pt>
                      <c:pt idx="114">
                        <c:v>43454243.936711982</c:v>
                      </c:pt>
                      <c:pt idx="115">
                        <c:v>43452776.520182639</c:v>
                      </c:pt>
                      <c:pt idx="116">
                        <c:v>43468218.554116696</c:v>
                      </c:pt>
                      <c:pt idx="117">
                        <c:v>43367955.392587513</c:v>
                      </c:pt>
                      <c:pt idx="118">
                        <c:v>43371196.809376545</c:v>
                      </c:pt>
                      <c:pt idx="119">
                        <c:v>43371196.809376545</c:v>
                      </c:pt>
                      <c:pt idx="120">
                        <c:v>43368826.019010812</c:v>
                      </c:pt>
                      <c:pt idx="121">
                        <c:v>43292182.091228969</c:v>
                      </c:pt>
                      <c:pt idx="122">
                        <c:v>43286694.27557157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0A5D-4681-80ED-9FD9937747AE}"/>
                  </c:ext>
                </c:extLst>
              </c15:ser>
            </c15:filteredLineSeries>
            <c15:filteredLineSeries>
              <c15:ser>
                <c:idx val="33"/>
                <c:order val="3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Data'!$AI$3</c15:sqref>
                        </c15:formulaRef>
                      </c:ext>
                    </c:extLst>
                    <c:strCache>
                      <c:ptCount val="1"/>
                      <c:pt idx="0">
                        <c:v>Average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Data'!$AI$5:$AI$169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65"/>
                      <c:pt idx="11">
                        <c:v>42880362.221233308</c:v>
                      </c:pt>
                      <c:pt idx="12">
                        <c:v>42959547.988406561</c:v>
                      </c:pt>
                      <c:pt idx="13">
                        <c:v>43000604.17299509</c:v>
                      </c:pt>
                      <c:pt idx="14">
                        <c:v>43264089.406633019</c:v>
                      </c:pt>
                      <c:pt idx="15">
                        <c:v>43381734.032219812</c:v>
                      </c:pt>
                      <c:pt idx="16">
                        <c:v>43325614.597869381</c:v>
                      </c:pt>
                      <c:pt idx="17">
                        <c:v>43312206.158913389</c:v>
                      </c:pt>
                      <c:pt idx="18">
                        <c:v>43303026.973077998</c:v>
                      </c:pt>
                      <c:pt idx="19">
                        <c:v>43348702.302335642</c:v>
                      </c:pt>
                      <c:pt idx="20">
                        <c:v>43312359.276780874</c:v>
                      </c:pt>
                      <c:pt idx="21">
                        <c:v>43311909.850989297</c:v>
                      </c:pt>
                      <c:pt idx="22">
                        <c:v>43359624.571727857</c:v>
                      </c:pt>
                      <c:pt idx="23">
                        <c:v>43490070.926150769</c:v>
                      </c:pt>
                      <c:pt idx="24">
                        <c:v>43437985.082357049</c:v>
                      </c:pt>
                      <c:pt idx="25">
                        <c:v>43319477.205277167</c:v>
                      </c:pt>
                      <c:pt idx="26">
                        <c:v>43216080.598229304</c:v>
                      </c:pt>
                      <c:pt idx="27">
                        <c:v>43029449.521109328</c:v>
                      </c:pt>
                      <c:pt idx="28">
                        <c:v>42793987.139769122</c:v>
                      </c:pt>
                      <c:pt idx="29">
                        <c:v>42739152.745444119</c:v>
                      </c:pt>
                      <c:pt idx="30">
                        <c:v>42770746.695459343</c:v>
                      </c:pt>
                      <c:pt idx="31">
                        <c:v>42800922.465253055</c:v>
                      </c:pt>
                      <c:pt idx="32">
                        <c:v>42865915.33264111</c:v>
                      </c:pt>
                      <c:pt idx="33">
                        <c:v>43017713.198032774</c:v>
                      </c:pt>
                      <c:pt idx="34">
                        <c:v>43080014.241310522</c:v>
                      </c:pt>
                      <c:pt idx="35">
                        <c:v>43150545.481680214</c:v>
                      </c:pt>
                      <c:pt idx="36">
                        <c:v>43236065.784254067</c:v>
                      </c:pt>
                      <c:pt idx="37">
                        <c:v>43260047.03600511</c:v>
                      </c:pt>
                      <c:pt idx="38">
                        <c:v>43173091.539930873</c:v>
                      </c:pt>
                      <c:pt idx="39">
                        <c:v>43109510.917634532</c:v>
                      </c:pt>
                      <c:pt idx="40">
                        <c:v>43091630.463381574</c:v>
                      </c:pt>
                      <c:pt idx="41">
                        <c:v>42998479.331267595</c:v>
                      </c:pt>
                      <c:pt idx="42">
                        <c:v>42960287.579198562</c:v>
                      </c:pt>
                      <c:pt idx="43">
                        <c:v>42988901.585470542</c:v>
                      </c:pt>
                      <c:pt idx="44">
                        <c:v>42989676.997373596</c:v>
                      </c:pt>
                      <c:pt idx="45">
                        <c:v>42945069.870013185</c:v>
                      </c:pt>
                      <c:pt idx="46">
                        <c:v>42967825.948511675</c:v>
                      </c:pt>
                      <c:pt idx="47">
                        <c:v>42969654.725615725</c:v>
                      </c:pt>
                      <c:pt idx="48">
                        <c:v>42909025.451663308</c:v>
                      </c:pt>
                      <c:pt idx="49">
                        <c:v>42889406.416524217</c:v>
                      </c:pt>
                      <c:pt idx="50">
                        <c:v>42905727.908872373</c:v>
                      </c:pt>
                      <c:pt idx="51">
                        <c:v>42861537.061509967</c:v>
                      </c:pt>
                      <c:pt idx="52">
                        <c:v>42767024.180153787</c:v>
                      </c:pt>
                      <c:pt idx="53">
                        <c:v>42681849.278482109</c:v>
                      </c:pt>
                      <c:pt idx="54">
                        <c:v>42641148.017112799</c:v>
                      </c:pt>
                      <c:pt idx="55">
                        <c:v>42575931.401416026</c:v>
                      </c:pt>
                      <c:pt idx="56">
                        <c:v>42550452.445417248</c:v>
                      </c:pt>
                      <c:pt idx="57">
                        <c:v>42596222.824806675</c:v>
                      </c:pt>
                      <c:pt idx="58">
                        <c:v>42630756.823021233</c:v>
                      </c:pt>
                      <c:pt idx="59">
                        <c:v>42600772.876373485</c:v>
                      </c:pt>
                      <c:pt idx="60">
                        <c:v>42577406.589914069</c:v>
                      </c:pt>
                      <c:pt idx="61">
                        <c:v>42573944.340319246</c:v>
                      </c:pt>
                      <c:pt idx="62">
                        <c:v>42568553.204466261</c:v>
                      </c:pt>
                      <c:pt idx="63">
                        <c:v>42584844.512640759</c:v>
                      </c:pt>
                      <c:pt idx="64">
                        <c:v>42600852.246428005</c:v>
                      </c:pt>
                      <c:pt idx="65">
                        <c:v>42577199.133006491</c:v>
                      </c:pt>
                      <c:pt idx="66">
                        <c:v>42534113.556972317</c:v>
                      </c:pt>
                      <c:pt idx="67">
                        <c:v>42516971.615303628</c:v>
                      </c:pt>
                      <c:pt idx="68">
                        <c:v>42516912.037472561</c:v>
                      </c:pt>
                      <c:pt idx="69">
                        <c:v>42556639.8127314</c:v>
                      </c:pt>
                      <c:pt idx="70">
                        <c:v>42617667.973070964</c:v>
                      </c:pt>
                      <c:pt idx="71">
                        <c:v>42546850.90215341</c:v>
                      </c:pt>
                      <c:pt idx="72">
                        <c:v>42563099.169060193</c:v>
                      </c:pt>
                      <c:pt idx="73">
                        <c:v>42491070.311220065</c:v>
                      </c:pt>
                      <c:pt idx="74">
                        <c:v>42665163.951059073</c:v>
                      </c:pt>
                      <c:pt idx="75">
                        <c:v>42723409.872605488</c:v>
                      </c:pt>
                      <c:pt idx="76">
                        <c:v>42912528.979337685</c:v>
                      </c:pt>
                      <c:pt idx="77">
                        <c:v>42990568.000138223</c:v>
                      </c:pt>
                      <c:pt idx="78">
                        <c:v>43147935.166339301</c:v>
                      </c:pt>
                      <c:pt idx="79">
                        <c:v>43050681.683107056</c:v>
                      </c:pt>
                      <c:pt idx="80">
                        <c:v>43065235.859615043</c:v>
                      </c:pt>
                      <c:pt idx="81">
                        <c:v>43071312.081255004</c:v>
                      </c:pt>
                      <c:pt idx="82">
                        <c:v>43077925.207388446</c:v>
                      </c:pt>
                      <c:pt idx="83">
                        <c:v>43081672.261953272</c:v>
                      </c:pt>
                      <c:pt idx="84">
                        <c:v>43074457.994129583</c:v>
                      </c:pt>
                      <c:pt idx="85">
                        <c:v>43071283.784858249</c:v>
                      </c:pt>
                      <c:pt idx="86">
                        <c:v>43076551.78837993</c:v>
                      </c:pt>
                      <c:pt idx="87">
                        <c:v>43089880.019911602</c:v>
                      </c:pt>
                      <c:pt idx="88">
                        <c:v>43099013.353154905</c:v>
                      </c:pt>
                      <c:pt idx="89">
                        <c:v>43158690.061926387</c:v>
                      </c:pt>
                      <c:pt idx="90">
                        <c:v>43291767.608465508</c:v>
                      </c:pt>
                      <c:pt idx="91">
                        <c:v>43425381.368899025</c:v>
                      </c:pt>
                      <c:pt idx="92">
                        <c:v>43483334.867595054</c:v>
                      </c:pt>
                      <c:pt idx="93">
                        <c:v>43532051.606689177</c:v>
                      </c:pt>
                      <c:pt idx="94">
                        <c:v>43596686.383307517</c:v>
                      </c:pt>
                      <c:pt idx="95">
                        <c:v>43587817.653125599</c:v>
                      </c:pt>
                      <c:pt idx="96">
                        <c:v>43526910.241118357</c:v>
                      </c:pt>
                      <c:pt idx="97">
                        <c:v>43534947.652727649</c:v>
                      </c:pt>
                      <c:pt idx="98">
                        <c:v>43551149.409304619</c:v>
                      </c:pt>
                      <c:pt idx="99">
                        <c:v>43500889.782715969</c:v>
                      </c:pt>
                      <c:pt idx="100">
                        <c:v>43450434.871651486</c:v>
                      </c:pt>
                      <c:pt idx="101">
                        <c:v>43454917.662099242</c:v>
                      </c:pt>
                      <c:pt idx="102">
                        <c:v>43463186.919976577</c:v>
                      </c:pt>
                      <c:pt idx="103">
                        <c:v>43476776.891291574</c:v>
                      </c:pt>
                      <c:pt idx="104">
                        <c:v>43490541.372294374</c:v>
                      </c:pt>
                      <c:pt idx="105">
                        <c:v>43504603.806805626</c:v>
                      </c:pt>
                      <c:pt idx="106">
                        <c:v>43508731.947805189</c:v>
                      </c:pt>
                      <c:pt idx="107">
                        <c:v>43509071.142874442</c:v>
                      </c:pt>
                      <c:pt idx="108">
                        <c:v>43504096.564933978</c:v>
                      </c:pt>
                      <c:pt idx="109">
                        <c:v>43500674.229333438</c:v>
                      </c:pt>
                      <c:pt idx="110">
                        <c:v>43489412.22321365</c:v>
                      </c:pt>
                      <c:pt idx="111">
                        <c:v>43485185.490918651</c:v>
                      </c:pt>
                      <c:pt idx="112">
                        <c:v>43479079.542741872</c:v>
                      </c:pt>
                      <c:pt idx="113">
                        <c:v>43471535.807436213</c:v>
                      </c:pt>
                      <c:pt idx="114">
                        <c:v>43461519.527535781</c:v>
                      </c:pt>
                      <c:pt idx="115">
                        <c:v>43459049.434848741</c:v>
                      </c:pt>
                      <c:pt idx="116">
                        <c:v>43459667.7489485</c:v>
                      </c:pt>
                      <c:pt idx="117">
                        <c:v>43440233.430742428</c:v>
                      </c:pt>
                      <c:pt idx="118">
                        <c:v>43422878.242595077</c:v>
                      </c:pt>
                      <c:pt idx="119">
                        <c:v>43406268.817127988</c:v>
                      </c:pt>
                      <c:pt idx="120">
                        <c:v>43389478.716893621</c:v>
                      </c:pt>
                      <c:pt idx="121">
                        <c:v>43354271.424316071</c:v>
                      </c:pt>
                      <c:pt idx="122">
                        <c:v>43338019.200912893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0A5D-4681-80ED-9FD9937747AE}"/>
                  </c:ext>
                </c:extLst>
              </c15:ser>
            </c15:filteredLineSeries>
            <c15:filteredLineSeries>
              <c15:ser>
                <c:idx val="34"/>
                <c:order val="3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Data'!$AJ$3</c15:sqref>
                        </c15:formulaRef>
                      </c:ext>
                    </c:extLst>
                    <c:strCache>
                      <c:ptCount val="1"/>
                      <c:pt idx="0">
                        <c:v>2023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Data'!$AJ$5:$AJ$169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65"/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234843.99877234548</c:v>
                      </c:pt>
                      <c:pt idx="8">
                        <c:v>234843.99877234548</c:v>
                      </c:pt>
                      <c:pt idx="9">
                        <c:v>-877301.24647458643</c:v>
                      </c:pt>
                      <c:pt idx="10">
                        <c:v>120811.02711317688</c:v>
                      </c:pt>
                      <c:pt idx="11">
                        <c:v>810163.32798327506</c:v>
                      </c:pt>
                      <c:pt idx="12">
                        <c:v>630772.83463858068</c:v>
                      </c:pt>
                      <c:pt idx="13">
                        <c:v>440124.92171503603</c:v>
                      </c:pt>
                      <c:pt idx="14">
                        <c:v>440124.92171503603</c:v>
                      </c:pt>
                      <c:pt idx="15">
                        <c:v>709034.15504714102</c:v>
                      </c:pt>
                      <c:pt idx="16">
                        <c:v>529566.15623110533</c:v>
                      </c:pt>
                      <c:pt idx="17">
                        <c:v>563730.63985859603</c:v>
                      </c:pt>
                      <c:pt idx="18">
                        <c:v>394228.99253808707</c:v>
                      </c:pt>
                      <c:pt idx="19">
                        <c:v>668501.56800328195</c:v>
                      </c:pt>
                      <c:pt idx="20">
                        <c:v>527319.02727327496</c:v>
                      </c:pt>
                      <c:pt idx="21">
                        <c:v>527319.02727327496</c:v>
                      </c:pt>
                      <c:pt idx="22">
                        <c:v>802304.24355141073</c:v>
                      </c:pt>
                      <c:pt idx="23">
                        <c:v>1046460.7646526173</c:v>
                      </c:pt>
                      <c:pt idx="24">
                        <c:v>408072.34903467447</c:v>
                      </c:pt>
                      <c:pt idx="25">
                        <c:v>-65220.358126141131</c:v>
                      </c:pt>
                      <c:pt idx="26">
                        <c:v>10335.992033936083</c:v>
                      </c:pt>
                      <c:pt idx="27">
                        <c:v>-130851.14204842597</c:v>
                      </c:pt>
                      <c:pt idx="28">
                        <c:v>-130851.14204842597</c:v>
                      </c:pt>
                      <c:pt idx="29">
                        <c:v>133900.37740964442</c:v>
                      </c:pt>
                      <c:pt idx="30">
                        <c:v>92749.391949974</c:v>
                      </c:pt>
                      <c:pt idx="31">
                        <c:v>161214.84100250155</c:v>
                      </c:pt>
                      <c:pt idx="32">
                        <c:v>194113.19489188492</c:v>
                      </c:pt>
                      <c:pt idx="33">
                        <c:v>628138.18490987271</c:v>
                      </c:pt>
                      <c:pt idx="34">
                        <c:v>445405.59379839897</c:v>
                      </c:pt>
                      <c:pt idx="35">
                        <c:v>445405.59379839897</c:v>
                      </c:pt>
                      <c:pt idx="36">
                        <c:v>588816.35387179255</c:v>
                      </c:pt>
                      <c:pt idx="37">
                        <c:v>314019.45364708453</c:v>
                      </c:pt>
                      <c:pt idx="38">
                        <c:v>193360.70453869551</c:v>
                      </c:pt>
                      <c:pt idx="39">
                        <c:v>127502.48231669515</c:v>
                      </c:pt>
                      <c:pt idx="40">
                        <c:v>356003.32253358513</c:v>
                      </c:pt>
                      <c:pt idx="41">
                        <c:v>123060.69330191612</c:v>
                      </c:pt>
                      <c:pt idx="42">
                        <c:v>123060.69330191612</c:v>
                      </c:pt>
                      <c:pt idx="43">
                        <c:v>336430.73589862138</c:v>
                      </c:pt>
                      <c:pt idx="44">
                        <c:v>131379.54183196276</c:v>
                      </c:pt>
                      <c:pt idx="45">
                        <c:v>132967.68573150039</c:v>
                      </c:pt>
                      <c:pt idx="46">
                        <c:v>236841.0857943967</c:v>
                      </c:pt>
                      <c:pt idx="47">
                        <c:v>132204.57882215828</c:v>
                      </c:pt>
                      <c:pt idx="48">
                        <c:v>33284.366136521101</c:v>
                      </c:pt>
                      <c:pt idx="49">
                        <c:v>33284.366136521101</c:v>
                      </c:pt>
                      <c:pt idx="50">
                        <c:v>214575.14747225493</c:v>
                      </c:pt>
                      <c:pt idx="51">
                        <c:v>15886.848982356489</c:v>
                      </c:pt>
                      <c:pt idx="52">
                        <c:v>-340359.82795873284</c:v>
                      </c:pt>
                      <c:pt idx="53">
                        <c:v>-392590.14222186804</c:v>
                      </c:pt>
                      <c:pt idx="54">
                        <c:v>-170221.9407100454</c:v>
                      </c:pt>
                      <c:pt idx="55">
                        <c:v>-111507.93101157248</c:v>
                      </c:pt>
                      <c:pt idx="56">
                        <c:v>-111507.93101157248</c:v>
                      </c:pt>
                      <c:pt idx="57">
                        <c:v>-111507.93101157248</c:v>
                      </c:pt>
                      <c:pt idx="58">
                        <c:v>-219920.1511490494</c:v>
                      </c:pt>
                      <c:pt idx="59">
                        <c:v>-320141.67394882441</c:v>
                      </c:pt>
                      <c:pt idx="60">
                        <c:v>-228339.36330862343</c:v>
                      </c:pt>
                      <c:pt idx="61">
                        <c:v>-128819.17898568511</c:v>
                      </c:pt>
                      <c:pt idx="62">
                        <c:v>-138463.61027652025</c:v>
                      </c:pt>
                      <c:pt idx="63">
                        <c:v>-138463.61027652025</c:v>
                      </c:pt>
                      <c:pt idx="64">
                        <c:v>-240103.00501260161</c:v>
                      </c:pt>
                      <c:pt idx="65">
                        <c:v>-346604.93041621894</c:v>
                      </c:pt>
                      <c:pt idx="66">
                        <c:v>-344247.05915654451</c:v>
                      </c:pt>
                      <c:pt idx="67">
                        <c:v>-224173.31861995906</c:v>
                      </c:pt>
                      <c:pt idx="68">
                        <c:v>-138761.49943188578</c:v>
                      </c:pt>
                      <c:pt idx="69">
                        <c:v>-41464.128718413413</c:v>
                      </c:pt>
                      <c:pt idx="70">
                        <c:v>-41464.128718413413</c:v>
                      </c:pt>
                      <c:pt idx="71">
                        <c:v>-698332.41374429315</c:v>
                      </c:pt>
                      <c:pt idx="72">
                        <c:v>-142931.98408601433</c:v>
                      </c:pt>
                      <c:pt idx="73">
                        <c:v>-498905.78863254189</c:v>
                      </c:pt>
                      <c:pt idx="74">
                        <c:v>829004.07047662884</c:v>
                      </c:pt>
                      <c:pt idx="75">
                        <c:v>249765.47901368886</c:v>
                      </c:pt>
                      <c:pt idx="76">
                        <c:v>247263.11991668493</c:v>
                      </c:pt>
                      <c:pt idx="77">
                        <c:v>247263.11991668493</c:v>
                      </c:pt>
                      <c:pt idx="78">
                        <c:v>287930.04237283021</c:v>
                      </c:pt>
                      <c:pt idx="79">
                        <c:v>342736.65431537479</c:v>
                      </c:pt>
                      <c:pt idx="80">
                        <c:v>322536.36155363172</c:v>
                      </c:pt>
                      <c:pt idx="81">
                        <c:v>277644.22811650485</c:v>
                      </c:pt>
                      <c:pt idx="82">
                        <c:v>280328.75058389455</c:v>
                      </c:pt>
                      <c:pt idx="83">
                        <c:v>306665.31519694626</c:v>
                      </c:pt>
                      <c:pt idx="84">
                        <c:v>306665.31519694626</c:v>
                      </c:pt>
                      <c:pt idx="85">
                        <c:v>306665.31519694626</c:v>
                      </c:pt>
                      <c:pt idx="86">
                        <c:v>303984.24572490901</c:v>
                      </c:pt>
                      <c:pt idx="87">
                        <c:v>346969.908242248</c:v>
                      </c:pt>
                      <c:pt idx="88">
                        <c:v>352331.98141346127</c:v>
                      </c:pt>
                      <c:pt idx="89">
                        <c:v>605048.85905437917</c:v>
                      </c:pt>
                      <c:pt idx="90">
                        <c:v>972053.04789251089</c:v>
                      </c:pt>
                      <c:pt idx="91">
                        <c:v>972053.04789251089</c:v>
                      </c:pt>
                      <c:pt idx="92">
                        <c:v>636737.40172241628</c:v>
                      </c:pt>
                      <c:pt idx="93">
                        <c:v>595915.67688404024</c:v>
                      </c:pt>
                      <c:pt idx="94">
                        <c:v>928222.74214610457</c:v>
                      </c:pt>
                      <c:pt idx="95">
                        <c:v>927709.3969829157</c:v>
                      </c:pt>
                      <c:pt idx="96">
                        <c:v>667515.98785629123</c:v>
                      </c:pt>
                      <c:pt idx="97">
                        <c:v>676924.45976889133</c:v>
                      </c:pt>
                      <c:pt idx="98">
                        <c:v>676924.45976889133</c:v>
                      </c:pt>
                      <c:pt idx="99">
                        <c:v>676924.60920286179</c:v>
                      </c:pt>
                      <c:pt idx="100">
                        <c:v>675434.84166050702</c:v>
                      </c:pt>
                      <c:pt idx="101">
                        <c:v>689929.94009505212</c:v>
                      </c:pt>
                      <c:pt idx="102">
                        <c:v>718270.7491555512</c:v>
                      </c:pt>
                      <c:pt idx="103">
                        <c:v>744874.31634391844</c:v>
                      </c:pt>
                      <c:pt idx="104">
                        <c:v>745747.01421680301</c:v>
                      </c:pt>
                      <c:pt idx="105">
                        <c:v>745747.01421680301</c:v>
                      </c:pt>
                      <c:pt idx="106">
                        <c:v>710570.64509287477</c:v>
                      </c:pt>
                      <c:pt idx="107">
                        <c:v>719966.72450181842</c:v>
                      </c:pt>
                      <c:pt idx="108">
                        <c:v>720001.42664158344</c:v>
                      </c:pt>
                      <c:pt idx="109">
                        <c:v>728635.33621408045</c:v>
                      </c:pt>
                      <c:pt idx="110">
                        <c:v>689436.98361789435</c:v>
                      </c:pt>
                      <c:pt idx="111">
                        <c:v>689436.98361789435</c:v>
                      </c:pt>
                      <c:pt idx="112">
                        <c:v>689436.98361789435</c:v>
                      </c:pt>
                      <c:pt idx="113">
                        <c:v>682282.75011329353</c:v>
                      </c:pt>
                      <c:pt idx="114">
                        <c:v>678553.93671198189</c:v>
                      </c:pt>
                      <c:pt idx="115">
                        <c:v>677086.52018263936</c:v>
                      </c:pt>
                      <c:pt idx="116">
                        <c:v>692528.55411669612</c:v>
                      </c:pt>
                      <c:pt idx="117">
                        <c:v>592265.39258751273</c:v>
                      </c:pt>
                      <c:pt idx="118">
                        <c:v>595506.80937654525</c:v>
                      </c:pt>
                      <c:pt idx="119">
                        <c:v>595506.80937654525</c:v>
                      </c:pt>
                      <c:pt idx="120">
                        <c:v>593136.01901081204</c:v>
                      </c:pt>
                      <c:pt idx="121">
                        <c:v>516492.0912289694</c:v>
                      </c:pt>
                      <c:pt idx="122">
                        <c:v>511004.2755715698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0A5D-4681-80ED-9FD9937747AE}"/>
                  </c:ext>
                </c:extLst>
              </c15:ser>
            </c15:filteredLineSeries>
            <c15:filteredLineSeries>
              <c15:ser>
                <c:idx val="35"/>
                <c:order val="3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Data'!$AK$3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Data'!$AK$5:$AK$169</c15:sqref>
                        </c15:formulaRef>
                      </c:ext>
                    </c:extLst>
                    <c:numCache>
                      <c:formatCode>General</c:formatCode>
                      <c:ptCount val="165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0A5D-4681-80ED-9FD9937747AE}"/>
                  </c:ext>
                </c:extLst>
              </c15:ser>
            </c15:filteredLineSeries>
            <c15:filteredLineSeries>
              <c15:ser>
                <c:idx val="36"/>
                <c:order val="3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Data'!$AL$3</c15:sqref>
                        </c15:formulaRef>
                      </c:ext>
                    </c:extLst>
                    <c:strCache>
                      <c:ptCount val="1"/>
                      <c:pt idx="0">
                        <c:v>Compared to FINAL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Data'!$AL$5:$AL$169</c15:sqref>
                        </c15:formulaRef>
                      </c:ext>
                    </c:extLst>
                    <c:numCache>
                      <c:formatCode>0.0%</c:formatCode>
                      <c:ptCount val="165"/>
                      <c:pt idx="1">
                        <c:v>0</c:v>
                      </c:pt>
                      <c:pt idx="2">
                        <c:v>6.023737496317471E-3</c:v>
                      </c:pt>
                      <c:pt idx="3">
                        <c:v>1.7509793745857361E-2</c:v>
                      </c:pt>
                      <c:pt idx="4">
                        <c:v>2.4240893171767725E-2</c:v>
                      </c:pt>
                      <c:pt idx="5">
                        <c:v>2.9109730465839114E-2</c:v>
                      </c:pt>
                      <c:pt idx="6">
                        <c:v>2.9109730465839114E-2</c:v>
                      </c:pt>
                      <c:pt idx="7">
                        <c:v>2.9109730465839114E-2</c:v>
                      </c:pt>
                      <c:pt idx="8">
                        <c:v>3.6218829333219078E-2</c:v>
                      </c:pt>
                      <c:pt idx="9">
                        <c:v>4.0653385281501253E-2</c:v>
                      </c:pt>
                      <c:pt idx="10">
                        <c:v>4.4929834058603867E-2</c:v>
                      </c:pt>
                      <c:pt idx="11">
                        <c:v>5.0699945855079864E-2</c:v>
                      </c:pt>
                      <c:pt idx="12">
                        <c:v>5.5904245075640853E-2</c:v>
                      </c:pt>
                      <c:pt idx="13">
                        <c:v>5.5904245075640853E-2</c:v>
                      </c:pt>
                      <c:pt idx="14">
                        <c:v>5.5904245075640853E-2</c:v>
                      </c:pt>
                      <c:pt idx="15">
                        <c:v>6.5251275702255002E-2</c:v>
                      </c:pt>
                      <c:pt idx="16">
                        <c:v>7.0206075207992075E-2</c:v>
                      </c:pt>
                      <c:pt idx="17">
                        <c:v>7.5962946497392755E-2</c:v>
                      </c:pt>
                      <c:pt idx="18">
                        <c:v>8.4551084509876751E-2</c:v>
                      </c:pt>
                      <c:pt idx="19">
                        <c:v>9.0891827577119097E-2</c:v>
                      </c:pt>
                      <c:pt idx="20">
                        <c:v>9.0891827577119097E-2</c:v>
                      </c:pt>
                      <c:pt idx="21">
                        <c:v>9.0891827577119097E-2</c:v>
                      </c:pt>
                      <c:pt idx="22">
                        <c:v>0.10268110652436459</c:v>
                      </c:pt>
                      <c:pt idx="23">
                        <c:v>0.11001961600826957</c:v>
                      </c:pt>
                      <c:pt idx="24">
                        <c:v>0.12681704620297468</c:v>
                      </c:pt>
                      <c:pt idx="25">
                        <c:v>0.13555654028790978</c:v>
                      </c:pt>
                      <c:pt idx="26">
                        <c:v>0.14234422897605861</c:v>
                      </c:pt>
                      <c:pt idx="27">
                        <c:v>0.14234422897605861</c:v>
                      </c:pt>
                      <c:pt idx="28">
                        <c:v>0.14234422897605861</c:v>
                      </c:pt>
                      <c:pt idx="29">
                        <c:v>0.16070653968815132</c:v>
                      </c:pt>
                      <c:pt idx="30">
                        <c:v>0.17595145603191684</c:v>
                      </c:pt>
                      <c:pt idx="31">
                        <c:v>0.19142822133082235</c:v>
                      </c:pt>
                      <c:pt idx="32">
                        <c:v>0.20754271274876043</c:v>
                      </c:pt>
                      <c:pt idx="33">
                        <c:v>0.21935768815212997</c:v>
                      </c:pt>
                      <c:pt idx="34">
                        <c:v>0.21935768815212997</c:v>
                      </c:pt>
                      <c:pt idx="35">
                        <c:v>0.21935768815212997</c:v>
                      </c:pt>
                      <c:pt idx="36">
                        <c:v>0.25290105916303385</c:v>
                      </c:pt>
                      <c:pt idx="37">
                        <c:v>0.27359840082423975</c:v>
                      </c:pt>
                      <c:pt idx="38">
                        <c:v>0.30787757643051283</c:v>
                      </c:pt>
                      <c:pt idx="39">
                        <c:v>0.32952788311504072</c:v>
                      </c:pt>
                      <c:pt idx="40">
                        <c:v>0.35437286441631111</c:v>
                      </c:pt>
                      <c:pt idx="41">
                        <c:v>0.35437286441631111</c:v>
                      </c:pt>
                      <c:pt idx="42">
                        <c:v>0.35437286441631111</c:v>
                      </c:pt>
                      <c:pt idx="43">
                        <c:v>0.40360025078538425</c:v>
                      </c:pt>
                      <c:pt idx="44">
                        <c:v>0.43936850367193092</c:v>
                      </c:pt>
                      <c:pt idx="45">
                        <c:v>0.47226368710595645</c:v>
                      </c:pt>
                      <c:pt idx="46">
                        <c:v>0.51664003908024636</c:v>
                      </c:pt>
                      <c:pt idx="47">
                        <c:v>0.55956284901905973</c:v>
                      </c:pt>
                      <c:pt idx="48">
                        <c:v>0.55956284901905973</c:v>
                      </c:pt>
                      <c:pt idx="49">
                        <c:v>0.55956284901905973</c:v>
                      </c:pt>
                      <c:pt idx="50">
                        <c:v>0.69319582953849579</c:v>
                      </c:pt>
                      <c:pt idx="51">
                        <c:v>0.77740410426646045</c:v>
                      </c:pt>
                      <c:pt idx="52">
                        <c:v>0.792430517094873</c:v>
                      </c:pt>
                      <c:pt idx="53">
                        <c:v>0.80200225252920787</c:v>
                      </c:pt>
                      <c:pt idx="54">
                        <c:v>0.81308925249768549</c:v>
                      </c:pt>
                      <c:pt idx="55">
                        <c:v>0.81308925249768549</c:v>
                      </c:pt>
                      <c:pt idx="56">
                        <c:v>0.81308925249768549</c:v>
                      </c:pt>
                      <c:pt idx="57">
                        <c:v>0.81308925249768549</c:v>
                      </c:pt>
                      <c:pt idx="58">
                        <c:v>0.82703378648958537</c:v>
                      </c:pt>
                      <c:pt idx="59">
                        <c:v>0.83239544680717903</c:v>
                      </c:pt>
                      <c:pt idx="60">
                        <c:v>0.84402211673900274</c:v>
                      </c:pt>
                      <c:pt idx="61">
                        <c:v>0.85207665138692956</c:v>
                      </c:pt>
                      <c:pt idx="62">
                        <c:v>0.85207665138692956</c:v>
                      </c:pt>
                      <c:pt idx="63">
                        <c:v>0.85207665138692956</c:v>
                      </c:pt>
                      <c:pt idx="64">
                        <c:v>0.86474878414274348</c:v>
                      </c:pt>
                      <c:pt idx="65">
                        <c:v>0.87846423719668743</c:v>
                      </c:pt>
                      <c:pt idx="66">
                        <c:v>0.8877188464772745</c:v>
                      </c:pt>
                      <c:pt idx="67">
                        <c:v>0.89822375364938711</c:v>
                      </c:pt>
                      <c:pt idx="68">
                        <c:v>0.91063296325659371</c:v>
                      </c:pt>
                      <c:pt idx="69">
                        <c:v>0.91063296325659371</c:v>
                      </c:pt>
                      <c:pt idx="70">
                        <c:v>0.91063296325659371</c:v>
                      </c:pt>
                      <c:pt idx="71">
                        <c:v>0.93863857197315637</c:v>
                      </c:pt>
                      <c:pt idx="72">
                        <c:v>0.96446630430748448</c:v>
                      </c:pt>
                      <c:pt idx="73">
                        <c:v>0.96593664378675326</c:v>
                      </c:pt>
                      <c:pt idx="74">
                        <c:v>0.96641504459153571</c:v>
                      </c:pt>
                      <c:pt idx="75">
                        <c:v>0.96808740519705982</c:v>
                      </c:pt>
                      <c:pt idx="76">
                        <c:v>0.96808740519705982</c:v>
                      </c:pt>
                      <c:pt idx="77">
                        <c:v>0.96808740519705982</c:v>
                      </c:pt>
                      <c:pt idx="78">
                        <c:v>0.97001653178700542</c:v>
                      </c:pt>
                      <c:pt idx="79">
                        <c:v>0.97132013370024306</c:v>
                      </c:pt>
                      <c:pt idx="80">
                        <c:v>0.97265265958431202</c:v>
                      </c:pt>
                      <c:pt idx="81">
                        <c:v>0.97432726456969787</c:v>
                      </c:pt>
                      <c:pt idx="82">
                        <c:v>0.97647553171148427</c:v>
                      </c:pt>
                      <c:pt idx="83">
                        <c:v>0.97647553171148427</c:v>
                      </c:pt>
                      <c:pt idx="84">
                        <c:v>0.97647553171148427</c:v>
                      </c:pt>
                      <c:pt idx="85">
                        <c:v>0.97849155644104879</c:v>
                      </c:pt>
                      <c:pt idx="86">
                        <c:v>0.97893041762507627</c:v>
                      </c:pt>
                      <c:pt idx="87">
                        <c:v>0.98198692177277469</c:v>
                      </c:pt>
                      <c:pt idx="88">
                        <c:v>0.99037413006183039</c:v>
                      </c:pt>
                      <c:pt idx="89">
                        <c:v>0.99198803160168336</c:v>
                      </c:pt>
                      <c:pt idx="90">
                        <c:v>0.99198803160168336</c:v>
                      </c:pt>
                      <c:pt idx="91">
                        <c:v>0.99198803160168336</c:v>
                      </c:pt>
                      <c:pt idx="92">
                        <c:v>0.99198803160168336</c:v>
                      </c:pt>
                      <c:pt idx="93">
                        <c:v>0.99300969830352681</c:v>
                      </c:pt>
                      <c:pt idx="94">
                        <c:v>0.9931732447862569</c:v>
                      </c:pt>
                      <c:pt idx="95">
                        <c:v>0.99312483437468235</c:v>
                      </c:pt>
                      <c:pt idx="96">
                        <c:v>0.99329573153498596</c:v>
                      </c:pt>
                      <c:pt idx="97">
                        <c:v>0.99329573153498596</c:v>
                      </c:pt>
                      <c:pt idx="98">
                        <c:v>0.99329573153498596</c:v>
                      </c:pt>
                      <c:pt idx="99">
                        <c:v>0.99401355723145746</c:v>
                      </c:pt>
                      <c:pt idx="100">
                        <c:v>0.99418230468224333</c:v>
                      </c:pt>
                      <c:pt idx="101">
                        <c:v>0.99412062605520013</c:v>
                      </c:pt>
                      <c:pt idx="102">
                        <c:v>0.99395978806792018</c:v>
                      </c:pt>
                      <c:pt idx="103">
                        <c:v>0.99486249904527246</c:v>
                      </c:pt>
                      <c:pt idx="104">
                        <c:v>0.99486249904527246</c:v>
                      </c:pt>
                      <c:pt idx="105">
                        <c:v>0.99486249904527246</c:v>
                      </c:pt>
                      <c:pt idx="106">
                        <c:v>0.99478256263948361</c:v>
                      </c:pt>
                      <c:pt idx="107">
                        <c:v>0.99489047656922358</c:v>
                      </c:pt>
                      <c:pt idx="108">
                        <c:v>0.9949656432829681</c:v>
                      </c:pt>
                      <c:pt idx="109">
                        <c:v>0.99570492066363736</c:v>
                      </c:pt>
                      <c:pt idx="110">
                        <c:v>0.99570492066363736</c:v>
                      </c:pt>
                      <c:pt idx="111">
                        <c:v>0.99570492066363736</c:v>
                      </c:pt>
                      <c:pt idx="112">
                        <c:v>0.99570492066363736</c:v>
                      </c:pt>
                      <c:pt idx="113">
                        <c:v>0.99624099648918285</c:v>
                      </c:pt>
                      <c:pt idx="114">
                        <c:v>0.99660565972699633</c:v>
                      </c:pt>
                      <c:pt idx="115">
                        <c:v>0.99666626593659347</c:v>
                      </c:pt>
                      <c:pt idx="116">
                        <c:v>0.99676891552815561</c:v>
                      </c:pt>
                      <c:pt idx="117">
                        <c:v>0.99669410491857746</c:v>
                      </c:pt>
                      <c:pt idx="118">
                        <c:v>0.99669410491857746</c:v>
                      </c:pt>
                      <c:pt idx="119">
                        <c:v>0.99669410491857746</c:v>
                      </c:pt>
                      <c:pt idx="120">
                        <c:v>0.99820299293042036</c:v>
                      </c:pt>
                      <c:pt idx="121">
                        <c:v>0.99820299293042036</c:v>
                      </c:pt>
                      <c:pt idx="122">
                        <c:v>0.99829056710352537</c:v>
                      </c:pt>
                      <c:pt idx="123">
                        <c:v>0.99865080212958646</c:v>
                      </c:pt>
                      <c:pt idx="124">
                        <c:v>0.99865080212958646</c:v>
                      </c:pt>
                      <c:pt idx="125">
                        <c:v>0.99865080212958646</c:v>
                      </c:pt>
                      <c:pt idx="126">
                        <c:v>0.99865080212958646</c:v>
                      </c:pt>
                      <c:pt idx="127">
                        <c:v>0.99910523594379641</c:v>
                      </c:pt>
                      <c:pt idx="128">
                        <c:v>0.9994095202834623</c:v>
                      </c:pt>
                      <c:pt idx="129">
                        <c:v>0.99944614924011888</c:v>
                      </c:pt>
                      <c:pt idx="130">
                        <c:v>0.99944614924011888</c:v>
                      </c:pt>
                      <c:pt idx="131">
                        <c:v>0.9998140284474758</c:v>
                      </c:pt>
                      <c:pt idx="132">
                        <c:v>0.9998140284474758</c:v>
                      </c:pt>
                      <c:pt idx="133">
                        <c:v>0.9998140284474758</c:v>
                      </c:pt>
                      <c:pt idx="134">
                        <c:v>0.9997860429701898</c:v>
                      </c:pt>
                      <c:pt idx="135">
                        <c:v>0.99978596292372002</c:v>
                      </c:pt>
                      <c:pt idx="136">
                        <c:v>0.99982870055487438</c:v>
                      </c:pt>
                      <c:pt idx="137">
                        <c:v>0.99982870055487438</c:v>
                      </c:pt>
                      <c:pt idx="138">
                        <c:v>0.99982870055487438</c:v>
                      </c:pt>
                      <c:pt idx="139">
                        <c:v>0.99982870055487438</c:v>
                      </c:pt>
                      <c:pt idx="140">
                        <c:v>0.99982870055487438</c:v>
                      </c:pt>
                      <c:pt idx="141">
                        <c:v>0.99982870055487438</c:v>
                      </c:pt>
                      <c:pt idx="142">
                        <c:v>0.99956737448727273</c:v>
                      </c:pt>
                      <c:pt idx="143">
                        <c:v>0.99963812325163282</c:v>
                      </c:pt>
                      <c:pt idx="144">
                        <c:v>0.99957444936370887</c:v>
                      </c:pt>
                      <c:pt idx="145">
                        <c:v>0.99954409635814634</c:v>
                      </c:pt>
                      <c:pt idx="146">
                        <c:v>0.99954409635814634</c:v>
                      </c:pt>
                      <c:pt idx="147">
                        <c:v>0.99954409635814634</c:v>
                      </c:pt>
                      <c:pt idx="148">
                        <c:v>0.99954394858004847</c:v>
                      </c:pt>
                      <c:pt idx="149">
                        <c:v>0.99954310578308392</c:v>
                      </c:pt>
                      <c:pt idx="150">
                        <c:v>0.9996501225253096</c:v>
                      </c:pt>
                      <c:pt idx="151">
                        <c:v>0.99965448428822978</c:v>
                      </c:pt>
                      <c:pt idx="152">
                        <c:v>0.99946509280160001</c:v>
                      </c:pt>
                      <c:pt idx="153">
                        <c:v>0.99946509280160001</c:v>
                      </c:pt>
                      <c:pt idx="154">
                        <c:v>0.99946509280160001</c:v>
                      </c:pt>
                      <c:pt idx="155">
                        <c:v>0.99947672416938749</c:v>
                      </c:pt>
                      <c:pt idx="156">
                        <c:v>0.99949262365598779</c:v>
                      </c:pt>
                      <c:pt idx="157">
                        <c:v>0.99962360995437771</c:v>
                      </c:pt>
                      <c:pt idx="158">
                        <c:v>0.99997211996854429</c:v>
                      </c:pt>
                      <c:pt idx="159">
                        <c:v>0.99997211996854429</c:v>
                      </c:pt>
                      <c:pt idx="160">
                        <c:v>0.99997211996854429</c:v>
                      </c:pt>
                      <c:pt idx="161">
                        <c:v>0.99997211996854429</c:v>
                      </c:pt>
                      <c:pt idx="162">
                        <c:v>0.99997211996854429</c:v>
                      </c:pt>
                      <c:pt idx="163">
                        <c:v>0.99997793565243798</c:v>
                      </c:pt>
                      <c:pt idx="164">
                        <c:v>0.99999563823707982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0A5D-4681-80ED-9FD9937747AE}"/>
                  </c:ext>
                </c:extLst>
              </c15:ser>
            </c15:filteredLineSeries>
            <c15:filteredLineSeries>
              <c15:ser>
                <c:idx val="37"/>
                <c:order val="3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Data'!$AM$3</c15:sqref>
                        </c15:formulaRef>
                      </c:ext>
                    </c:extLst>
                    <c:strCache>
                      <c:ptCount val="1"/>
                      <c:pt idx="0">
                        <c:v>Indicated End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Data'!$AM$5:$AM$169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65"/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597765.71696866571</c:v>
                      </c:pt>
                      <c:pt idx="10">
                        <c:v>14432044.177021138</c:v>
                      </c:pt>
                      <c:pt idx="11">
                        <c:v>15982846.457395364</c:v>
                      </c:pt>
                      <c:pt idx="12">
                        <c:v>17324838.188755333</c:v>
                      </c:pt>
                      <c:pt idx="13">
                        <c:v>17324838.188755333</c:v>
                      </c:pt>
                      <c:pt idx="14">
                        <c:v>17324838.188755333</c:v>
                      </c:pt>
                      <c:pt idx="15">
                        <c:v>20080556.830473099</c:v>
                      </c:pt>
                      <c:pt idx="16">
                        <c:v>22473016.121835478</c:v>
                      </c:pt>
                      <c:pt idx="17">
                        <c:v>23502041.354613274</c:v>
                      </c:pt>
                      <c:pt idx="18">
                        <c:v>23161685.285908282</c:v>
                      </c:pt>
                      <c:pt idx="19">
                        <c:v>24489629.808701798</c:v>
                      </c:pt>
                      <c:pt idx="20">
                        <c:v>24489629.808701798</c:v>
                      </c:pt>
                      <c:pt idx="21">
                        <c:v>24489629.808701798</c:v>
                      </c:pt>
                      <c:pt idx="22">
                        <c:v>25682678.140737135</c:v>
                      </c:pt>
                      <c:pt idx="23">
                        <c:v>28974345.263670024</c:v>
                      </c:pt>
                      <c:pt idx="24">
                        <c:v>26887904.600320335</c:v>
                      </c:pt>
                      <c:pt idx="25">
                        <c:v>27737310.512751039</c:v>
                      </c:pt>
                      <c:pt idx="26">
                        <c:v>29806159.761584722</c:v>
                      </c:pt>
                      <c:pt idx="27">
                        <c:v>29806159.761584722</c:v>
                      </c:pt>
                      <c:pt idx="28">
                        <c:v>29806159.761584722</c:v>
                      </c:pt>
                      <c:pt idx="29">
                        <c:v>34314724.408235043</c:v>
                      </c:pt>
                      <c:pt idx="30">
                        <c:v>34323223.667467192</c:v>
                      </c:pt>
                      <c:pt idx="31">
                        <c:v>36483704.970179789</c:v>
                      </c:pt>
                      <c:pt idx="32">
                        <c:v>36686545.141274661</c:v>
                      </c:pt>
                      <c:pt idx="33">
                        <c:v>37733597.485124789</c:v>
                      </c:pt>
                      <c:pt idx="34">
                        <c:v>37733597.485124789</c:v>
                      </c:pt>
                      <c:pt idx="35">
                        <c:v>37733597.485124789</c:v>
                      </c:pt>
                      <c:pt idx="36">
                        <c:v>37737926.21345821</c:v>
                      </c:pt>
                      <c:pt idx="37">
                        <c:v>38095508.959848329</c:v>
                      </c:pt>
                      <c:pt idx="38">
                        <c:v>38929586.749897994</c:v>
                      </c:pt>
                      <c:pt idx="39">
                        <c:v>39579190.467007555</c:v>
                      </c:pt>
                      <c:pt idx="40">
                        <c:v>40658472.464396782</c:v>
                      </c:pt>
                      <c:pt idx="41">
                        <c:v>40658472.464396782</c:v>
                      </c:pt>
                      <c:pt idx="42">
                        <c:v>40658472.464396782</c:v>
                      </c:pt>
                      <c:pt idx="43">
                        <c:v>41613241.18931447</c:v>
                      </c:pt>
                      <c:pt idx="44">
                        <c:v>41582940.532401197</c:v>
                      </c:pt>
                      <c:pt idx="45">
                        <c:v>42833729.232841678</c:v>
                      </c:pt>
                      <c:pt idx="46">
                        <c:v>42395526.949466482</c:v>
                      </c:pt>
                      <c:pt idx="47">
                        <c:v>42723404.907793842</c:v>
                      </c:pt>
                      <c:pt idx="48">
                        <c:v>42723404.907793842</c:v>
                      </c:pt>
                      <c:pt idx="49">
                        <c:v>42723404.907793842</c:v>
                      </c:pt>
                      <c:pt idx="50">
                        <c:v>42982671.995930336</c:v>
                      </c:pt>
                      <c:pt idx="51">
                        <c:v>43023404.09118288</c:v>
                      </c:pt>
                      <c:pt idx="52">
                        <c:v>43268458.647580057</c:v>
                      </c:pt>
                      <c:pt idx="53">
                        <c:v>43586169.016061381</c:v>
                      </c:pt>
                      <c:pt idx="54">
                        <c:v>43540410.45463305</c:v>
                      </c:pt>
                      <c:pt idx="55">
                        <c:v>43540410.45463305</c:v>
                      </c:pt>
                      <c:pt idx="56">
                        <c:v>43540410.45463305</c:v>
                      </c:pt>
                      <c:pt idx="57">
                        <c:v>43540410.45463305</c:v>
                      </c:pt>
                      <c:pt idx="58">
                        <c:v>43731041.936646976</c:v>
                      </c:pt>
                      <c:pt idx="59">
                        <c:v>43829548.047072947</c:v>
                      </c:pt>
                      <c:pt idx="60">
                        <c:v>43685344.908327512</c:v>
                      </c:pt>
                      <c:pt idx="61">
                        <c:v>43554502.602075726</c:v>
                      </c:pt>
                      <c:pt idx="62">
                        <c:v>43554502.602075726</c:v>
                      </c:pt>
                      <c:pt idx="63">
                        <c:v>43554502.602075726</c:v>
                      </c:pt>
                      <c:pt idx="64">
                        <c:v>43281817.027477659</c:v>
                      </c:pt>
                      <c:pt idx="65">
                        <c:v>43206908.662693515</c:v>
                      </c:pt>
                      <c:pt idx="66">
                        <c:v>43078542.256654665</c:v>
                      </c:pt>
                      <c:pt idx="67">
                        <c:v>42889530.212799989</c:v>
                      </c:pt>
                      <c:pt idx="68">
                        <c:v>42587651.957281798</c:v>
                      </c:pt>
                      <c:pt idx="69">
                        <c:v>42587651.957281798</c:v>
                      </c:pt>
                      <c:pt idx="70">
                        <c:v>42587651.957281798</c:v>
                      </c:pt>
                      <c:pt idx="71">
                        <c:v>41712981.118700214</c:v>
                      </c:pt>
                      <c:pt idx="72">
                        <c:v>43646551.011676781</c:v>
                      </c:pt>
                      <c:pt idx="73">
                        <c:v>42736011.999885693</c:v>
                      </c:pt>
                      <c:pt idx="74">
                        <c:v>42711640.543061063</c:v>
                      </c:pt>
                      <c:pt idx="75">
                        <c:v>42335417.00881584</c:v>
                      </c:pt>
                      <c:pt idx="76">
                        <c:v>42335417.00881584</c:v>
                      </c:pt>
                      <c:pt idx="77">
                        <c:v>42335417.00881584</c:v>
                      </c:pt>
                      <c:pt idx="78">
                        <c:v>42380207.607664518</c:v>
                      </c:pt>
                      <c:pt idx="79">
                        <c:v>42532906.059115559</c:v>
                      </c:pt>
                      <c:pt idx="80">
                        <c:v>42615382.368578218</c:v>
                      </c:pt>
                      <c:pt idx="81">
                        <c:v>42597194.504589446</c:v>
                      </c:pt>
                      <c:pt idx="82">
                        <c:v>42493819.509509362</c:v>
                      </c:pt>
                      <c:pt idx="83">
                        <c:v>42493819.509509362</c:v>
                      </c:pt>
                      <c:pt idx="84">
                        <c:v>42493819.509509362</c:v>
                      </c:pt>
                      <c:pt idx="85">
                        <c:v>42482160.143713385</c:v>
                      </c:pt>
                      <c:pt idx="86">
                        <c:v>42463115.101527505</c:v>
                      </c:pt>
                      <c:pt idx="87">
                        <c:v>42330945.635158531</c:v>
                      </c:pt>
                      <c:pt idx="88">
                        <c:v>41972456.406353049</c:v>
                      </c:pt>
                      <c:pt idx="89">
                        <c:v>42210130.229487486</c:v>
                      </c:pt>
                      <c:pt idx="90">
                        <c:v>42210130.229487486</c:v>
                      </c:pt>
                      <c:pt idx="91">
                        <c:v>42210130.229487486</c:v>
                      </c:pt>
                      <c:pt idx="92">
                        <c:v>41870657.383775555</c:v>
                      </c:pt>
                      <c:pt idx="93">
                        <c:v>42191967.582569979</c:v>
                      </c:pt>
                      <c:pt idx="94">
                        <c:v>42522934.665934324</c:v>
                      </c:pt>
                      <c:pt idx="95">
                        <c:v>42656272.941431098</c:v>
                      </c:pt>
                      <c:pt idx="96">
                        <c:v>42416218.717553228</c:v>
                      </c:pt>
                      <c:pt idx="97">
                        <c:v>42416218.717553228</c:v>
                      </c:pt>
                      <c:pt idx="98">
                        <c:v>42416218.717553228</c:v>
                      </c:pt>
                      <c:pt idx="99">
                        <c:v>42474434.772894122</c:v>
                      </c:pt>
                      <c:pt idx="100">
                        <c:v>42502728.001687303</c:v>
                      </c:pt>
                      <c:pt idx="101">
                        <c:v>42585150.866439521</c:v>
                      </c:pt>
                      <c:pt idx="102">
                        <c:v>42618904.978382602</c:v>
                      </c:pt>
                      <c:pt idx="103">
                        <c:v>42630978.955082707</c:v>
                      </c:pt>
                      <c:pt idx="104">
                        <c:v>42630978.955082707</c:v>
                      </c:pt>
                      <c:pt idx="105">
                        <c:v>42630978.955082707</c:v>
                      </c:pt>
                      <c:pt idx="106">
                        <c:v>42642756.722077176</c:v>
                      </c:pt>
                      <c:pt idx="107">
                        <c:v>42649282.819873959</c:v>
                      </c:pt>
                      <c:pt idx="108">
                        <c:v>42652999.424152538</c:v>
                      </c:pt>
                      <c:pt idx="109">
                        <c:v>42626956.469905928</c:v>
                      </c:pt>
                      <c:pt idx="110">
                        <c:v>42617526.015355453</c:v>
                      </c:pt>
                      <c:pt idx="111">
                        <c:v>42617526.015355453</c:v>
                      </c:pt>
                      <c:pt idx="112">
                        <c:v>42617526.015355453</c:v>
                      </c:pt>
                      <c:pt idx="113">
                        <c:v>42609704.689522795</c:v>
                      </c:pt>
                      <c:pt idx="114">
                        <c:v>42658607.991094448</c:v>
                      </c:pt>
                      <c:pt idx="115">
                        <c:v>42662151.266896658</c:v>
                      </c:pt>
                      <c:pt idx="116">
                        <c:v>42716819.7128608</c:v>
                      </c:pt>
                      <c:pt idx="117">
                        <c:v>42756950.853523284</c:v>
                      </c:pt>
                      <c:pt idx="118">
                        <c:v>42756950.853523284</c:v>
                      </c:pt>
                      <c:pt idx="119">
                        <c:v>42756950.853523284</c:v>
                      </c:pt>
                      <c:pt idx="120">
                        <c:v>42736139.003916577</c:v>
                      </c:pt>
                      <c:pt idx="121">
                        <c:v>42739291.669278517</c:v>
                      </c:pt>
                      <c:pt idx="122">
                        <c:v>42794813.121348113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0A5D-4681-80ED-9FD9937747AE}"/>
                  </c:ext>
                </c:extLst>
              </c15:ser>
            </c15:filteredLineSeries>
            <c15:filteredLineSeries>
              <c15:ser>
                <c:idx val="38"/>
                <c:order val="3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Data'!$AN$3</c15:sqref>
                        </c15:formulaRef>
                      </c:ext>
                    </c:extLst>
                    <c:strCache>
                      <c:ptCount val="1"/>
                      <c:pt idx="0">
                        <c:v>Average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Data'!$AN$5:$AN$169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65"/>
                      <c:pt idx="12">
                        <c:v>9667498.9080280997</c:v>
                      </c:pt>
                      <c:pt idx="13">
                        <c:v>13132466.545779167</c:v>
                      </c:pt>
                      <c:pt idx="14">
                        <c:v>16477881.040136501</c:v>
                      </c:pt>
                      <c:pt idx="15">
                        <c:v>17607583.570826892</c:v>
                      </c:pt>
                      <c:pt idx="16">
                        <c:v>18905617.503714912</c:v>
                      </c:pt>
                      <c:pt idx="17">
                        <c:v>20141058.1368865</c:v>
                      </c:pt>
                      <c:pt idx="18">
                        <c:v>21308427.556317091</c:v>
                      </c:pt>
                      <c:pt idx="19">
                        <c:v>22741385.880306385</c:v>
                      </c:pt>
                      <c:pt idx="20">
                        <c:v>23623200.475952126</c:v>
                      </c:pt>
                      <c:pt idx="21">
                        <c:v>24026523.213325389</c:v>
                      </c:pt>
                      <c:pt idx="22">
                        <c:v>24462650.570550162</c:v>
                      </c:pt>
                      <c:pt idx="23">
                        <c:v>25625182.566102512</c:v>
                      </c:pt>
                      <c:pt idx="24">
                        <c:v>26104837.524426218</c:v>
                      </c:pt>
                      <c:pt idx="25">
                        <c:v>26754373.665236067</c:v>
                      </c:pt>
                      <c:pt idx="26">
                        <c:v>27817679.655812651</c:v>
                      </c:pt>
                      <c:pt idx="27">
                        <c:v>28642375.979982167</c:v>
                      </c:pt>
                      <c:pt idx="28">
                        <c:v>28808738.879565109</c:v>
                      </c:pt>
                      <c:pt idx="29">
                        <c:v>30294102.841148049</c:v>
                      </c:pt>
                      <c:pt idx="30">
                        <c:v>31611285.47209128</c:v>
                      </c:pt>
                      <c:pt idx="31">
                        <c:v>32946794.513810296</c:v>
                      </c:pt>
                      <c:pt idx="32">
                        <c:v>34322871.589748278</c:v>
                      </c:pt>
                      <c:pt idx="33">
                        <c:v>35908359.134456292</c:v>
                      </c:pt>
                      <c:pt idx="34">
                        <c:v>36592133.749834247</c:v>
                      </c:pt>
                      <c:pt idx="35">
                        <c:v>37274208.513365768</c:v>
                      </c:pt>
                      <c:pt idx="36">
                        <c:v>37525052.762021452</c:v>
                      </c:pt>
                      <c:pt idx="37">
                        <c:v>37806845.525736175</c:v>
                      </c:pt>
                      <c:pt idx="38">
                        <c:v>38046043.378690824</c:v>
                      </c:pt>
                      <c:pt idx="39">
                        <c:v>38415161.975067377</c:v>
                      </c:pt>
                      <c:pt idx="40">
                        <c:v>39000136.97092177</c:v>
                      </c:pt>
                      <c:pt idx="41">
                        <c:v>39584246.221109487</c:v>
                      </c:pt>
                      <c:pt idx="42">
                        <c:v>40096838.922019176</c:v>
                      </c:pt>
                      <c:pt idx="43">
                        <c:v>40633569.809902474</c:v>
                      </c:pt>
                      <c:pt idx="44">
                        <c:v>41034319.822981201</c:v>
                      </c:pt>
                      <c:pt idx="45">
                        <c:v>41469371.176670179</c:v>
                      </c:pt>
                      <c:pt idx="46">
                        <c:v>41816782.073684119</c:v>
                      </c:pt>
                      <c:pt idx="47">
                        <c:v>42229768.562363535</c:v>
                      </c:pt>
                      <c:pt idx="48">
                        <c:v>42451801.306059405</c:v>
                      </c:pt>
                      <c:pt idx="49">
                        <c:v>42679894.181137942</c:v>
                      </c:pt>
                      <c:pt idx="50">
                        <c:v>42709682.73375567</c:v>
                      </c:pt>
                      <c:pt idx="51">
                        <c:v>42835258.162098952</c:v>
                      </c:pt>
                      <c:pt idx="52">
                        <c:v>42944268.910056189</c:v>
                      </c:pt>
                      <c:pt idx="53">
                        <c:v>43116821.731709696</c:v>
                      </c:pt>
                      <c:pt idx="54">
                        <c:v>43280222.841077544</c:v>
                      </c:pt>
                      <c:pt idx="55">
                        <c:v>43391770.532818086</c:v>
                      </c:pt>
                      <c:pt idx="56">
                        <c:v>43495171.805508122</c:v>
                      </c:pt>
                      <c:pt idx="57">
                        <c:v>43549562.166918717</c:v>
                      </c:pt>
                      <c:pt idx="58">
                        <c:v>43578536.751035832</c:v>
                      </c:pt>
                      <c:pt idx="59">
                        <c:v>43636364.269523814</c:v>
                      </c:pt>
                      <c:pt idx="60">
                        <c:v>43665351.160262711</c:v>
                      </c:pt>
                      <c:pt idx="61">
                        <c:v>43668169.589751244</c:v>
                      </c:pt>
                      <c:pt idx="62">
                        <c:v>43670988.019239776</c:v>
                      </c:pt>
                      <c:pt idx="63">
                        <c:v>43635680.152325526</c:v>
                      </c:pt>
                      <c:pt idx="64">
                        <c:v>43526133.948406473</c:v>
                      </c:pt>
                      <c:pt idx="65">
                        <c:v>43430446.699279666</c:v>
                      </c:pt>
                      <c:pt idx="66">
                        <c:v>43335254.630195461</c:v>
                      </c:pt>
                      <c:pt idx="67">
                        <c:v>43202260.152340308</c:v>
                      </c:pt>
                      <c:pt idx="68">
                        <c:v>43008890.023381524</c:v>
                      </c:pt>
                      <c:pt idx="69">
                        <c:v>42870057.009342358</c:v>
                      </c:pt>
                      <c:pt idx="70">
                        <c:v>42746205.668260008</c:v>
                      </c:pt>
                      <c:pt idx="71">
                        <c:v>42473093.440669119</c:v>
                      </c:pt>
                      <c:pt idx="72">
                        <c:v>42624497.600444481</c:v>
                      </c:pt>
                      <c:pt idx="73">
                        <c:v>42654169.608965255</c:v>
                      </c:pt>
                      <c:pt idx="74">
                        <c:v>42678967.326121114</c:v>
                      </c:pt>
                      <c:pt idx="75">
                        <c:v>42628520.336427912</c:v>
                      </c:pt>
                      <c:pt idx="76">
                        <c:v>42753007.514451042</c:v>
                      </c:pt>
                      <c:pt idx="77">
                        <c:v>42490780.713878855</c:v>
                      </c:pt>
                      <c:pt idx="78">
                        <c:v>42419619.835434623</c:v>
                      </c:pt>
                      <c:pt idx="79">
                        <c:v>42383872.938645519</c:v>
                      </c:pt>
                      <c:pt idx="80">
                        <c:v>42439866.010597996</c:v>
                      </c:pt>
                      <c:pt idx="81">
                        <c:v>42492221.509752713</c:v>
                      </c:pt>
                      <c:pt idx="82">
                        <c:v>42523902.009891421</c:v>
                      </c:pt>
                      <c:pt idx="83">
                        <c:v>42546624.390260383</c:v>
                      </c:pt>
                      <c:pt idx="84">
                        <c:v>42538807.080339149</c:v>
                      </c:pt>
                      <c:pt idx="85">
                        <c:v>42512162.635366186</c:v>
                      </c:pt>
                      <c:pt idx="86">
                        <c:v>42485346.754753798</c:v>
                      </c:pt>
                      <c:pt idx="87">
                        <c:v>42452771.979883626</c:v>
                      </c:pt>
                      <c:pt idx="88">
                        <c:v>42348499.359252371</c:v>
                      </c:pt>
                      <c:pt idx="89">
                        <c:v>42291761.503247991</c:v>
                      </c:pt>
                      <c:pt idx="90">
                        <c:v>42237355.520402804</c:v>
                      </c:pt>
                      <c:pt idx="91">
                        <c:v>42186758.545994803</c:v>
                      </c:pt>
                      <c:pt idx="92">
                        <c:v>42094700.895718209</c:v>
                      </c:pt>
                      <c:pt idx="93">
                        <c:v>42138603.130961604</c:v>
                      </c:pt>
                      <c:pt idx="94">
                        <c:v>42201164.018250965</c:v>
                      </c:pt>
                      <c:pt idx="95">
                        <c:v>42290392.560639694</c:v>
                      </c:pt>
                      <c:pt idx="96">
                        <c:v>42331610.258252837</c:v>
                      </c:pt>
                      <c:pt idx="97">
                        <c:v>42440722.525008373</c:v>
                      </c:pt>
                      <c:pt idx="98">
                        <c:v>42485572.752005026</c:v>
                      </c:pt>
                      <c:pt idx="99">
                        <c:v>42475872.773396984</c:v>
                      </c:pt>
                      <c:pt idx="100">
                        <c:v>42445163.785448216</c:v>
                      </c:pt>
                      <c:pt idx="101">
                        <c:v>42478950.21522548</c:v>
                      </c:pt>
                      <c:pt idx="102">
                        <c:v>42519487.467391349</c:v>
                      </c:pt>
                      <c:pt idx="103">
                        <c:v>42562439.51489725</c:v>
                      </c:pt>
                      <c:pt idx="104">
                        <c:v>42593748.351334974</c:v>
                      </c:pt>
                      <c:pt idx="105">
                        <c:v>42619398.542014048</c:v>
                      </c:pt>
                      <c:pt idx="106">
                        <c:v>42630919.713141583</c:v>
                      </c:pt>
                      <c:pt idx="107">
                        <c:v>42636995.281439848</c:v>
                      </c:pt>
                      <c:pt idx="108">
                        <c:v>42641399.375253819</c:v>
                      </c:pt>
                      <c:pt idx="109">
                        <c:v>42640594.878218457</c:v>
                      </c:pt>
                      <c:pt idx="110">
                        <c:v>42637904.290273011</c:v>
                      </c:pt>
                      <c:pt idx="111">
                        <c:v>42632858.148928665</c:v>
                      </c:pt>
                      <c:pt idx="112">
                        <c:v>42626506.788024962</c:v>
                      </c:pt>
                      <c:pt idx="113">
                        <c:v>42617847.841099016</c:v>
                      </c:pt>
                      <c:pt idx="114">
                        <c:v>42624178.145336717</c:v>
                      </c:pt>
                      <c:pt idx="115">
                        <c:v>42633103.19564496</c:v>
                      </c:pt>
                      <c:pt idx="116">
                        <c:v>42652961.935146026</c:v>
                      </c:pt>
                      <c:pt idx="117">
                        <c:v>42680846.902779594</c:v>
                      </c:pt>
                      <c:pt idx="118">
                        <c:v>42710296.13557969</c:v>
                      </c:pt>
                      <c:pt idx="119">
                        <c:v>42729964.708065465</c:v>
                      </c:pt>
                      <c:pt idx="120">
                        <c:v>42744762.255469441</c:v>
                      </c:pt>
                      <c:pt idx="121">
                        <c:v>42749256.646752991</c:v>
                      </c:pt>
                      <c:pt idx="122">
                        <c:v>42756829.100317955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2-0A5D-4681-80ED-9FD9937747AE}"/>
                  </c:ext>
                </c:extLst>
              </c15:ser>
            </c15:filteredLineSeries>
            <c15:filteredLineSeries>
              <c15:ser>
                <c:idx val="39"/>
                <c:order val="3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Data'!$AO$3</c15:sqref>
                        </c15:formulaRef>
                      </c:ext>
                    </c:extLst>
                    <c:strCache>
                      <c:ptCount val="1"/>
                      <c:pt idx="0">
                        <c:v>of Budget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Data'!$AO$5:$AO$169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65"/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-42775690</c:v>
                      </c:pt>
                      <c:pt idx="8">
                        <c:v>-42775690</c:v>
                      </c:pt>
                      <c:pt idx="9">
                        <c:v>-42177924.283031337</c:v>
                      </c:pt>
                      <c:pt idx="10">
                        <c:v>-28343645.822978862</c:v>
                      </c:pt>
                      <c:pt idx="11">
                        <c:v>-26792843.542604636</c:v>
                      </c:pt>
                      <c:pt idx="12">
                        <c:v>-25450851.811244667</c:v>
                      </c:pt>
                      <c:pt idx="13">
                        <c:v>-25450851.811244667</c:v>
                      </c:pt>
                      <c:pt idx="14">
                        <c:v>-25450851.811244667</c:v>
                      </c:pt>
                      <c:pt idx="15">
                        <c:v>-22695133.169526901</c:v>
                      </c:pt>
                      <c:pt idx="16">
                        <c:v>-20302673.878164522</c:v>
                      </c:pt>
                      <c:pt idx="17">
                        <c:v>-19273648.645386726</c:v>
                      </c:pt>
                      <c:pt idx="18">
                        <c:v>-19614004.714091718</c:v>
                      </c:pt>
                      <c:pt idx="19">
                        <c:v>-18286060.191298202</c:v>
                      </c:pt>
                      <c:pt idx="20">
                        <c:v>-18286060.191298202</c:v>
                      </c:pt>
                      <c:pt idx="21">
                        <c:v>-18286060.191298202</c:v>
                      </c:pt>
                      <c:pt idx="22">
                        <c:v>-17093011.859262865</c:v>
                      </c:pt>
                      <c:pt idx="23">
                        <c:v>-13801344.736329976</c:v>
                      </c:pt>
                      <c:pt idx="24">
                        <c:v>-15887785.399679665</c:v>
                      </c:pt>
                      <c:pt idx="25">
                        <c:v>-15038379.487248961</c:v>
                      </c:pt>
                      <c:pt idx="26">
                        <c:v>-12969530.238415278</c:v>
                      </c:pt>
                      <c:pt idx="27">
                        <c:v>-12969530.238415278</c:v>
                      </c:pt>
                      <c:pt idx="28">
                        <c:v>-12969530.238415278</c:v>
                      </c:pt>
                      <c:pt idx="29">
                        <c:v>-8460965.5917649567</c:v>
                      </c:pt>
                      <c:pt idx="30">
                        <c:v>-8452466.3325328082</c:v>
                      </c:pt>
                      <c:pt idx="31">
                        <c:v>-6291985.0298202112</c:v>
                      </c:pt>
                      <c:pt idx="32">
                        <c:v>-6089144.8587253392</c:v>
                      </c:pt>
                      <c:pt idx="33">
                        <c:v>-5042092.5148752108</c:v>
                      </c:pt>
                      <c:pt idx="34">
                        <c:v>-5042092.5148752108</c:v>
                      </c:pt>
                      <c:pt idx="35">
                        <c:v>-5042092.5148752108</c:v>
                      </c:pt>
                      <c:pt idx="36">
                        <c:v>-5037763.7865417898</c:v>
                      </c:pt>
                      <c:pt idx="37">
                        <c:v>-4680181.0401516706</c:v>
                      </c:pt>
                      <c:pt idx="38">
                        <c:v>-3846103.2501020059</c:v>
                      </c:pt>
                      <c:pt idx="39">
                        <c:v>-3196499.5329924449</c:v>
                      </c:pt>
                      <c:pt idx="40">
                        <c:v>-2117217.5356032178</c:v>
                      </c:pt>
                      <c:pt idx="41">
                        <c:v>-2117217.5356032178</c:v>
                      </c:pt>
                      <c:pt idx="42">
                        <c:v>-2117217.5356032178</c:v>
                      </c:pt>
                      <c:pt idx="43">
                        <c:v>-1162448.8106855303</c:v>
                      </c:pt>
                      <c:pt idx="44">
                        <c:v>-1192749.4675988033</c:v>
                      </c:pt>
                      <c:pt idx="45">
                        <c:v>58039.232841677964</c:v>
                      </c:pt>
                      <c:pt idx="46">
                        <c:v>-380163.0505335182</c:v>
                      </c:pt>
                      <c:pt idx="47">
                        <c:v>-52285.092206157744</c:v>
                      </c:pt>
                      <c:pt idx="48">
                        <c:v>-52285.092206157744</c:v>
                      </c:pt>
                      <c:pt idx="49">
                        <c:v>-52285.092206157744</c:v>
                      </c:pt>
                      <c:pt idx="50">
                        <c:v>206981.99593033642</c:v>
                      </c:pt>
                      <c:pt idx="51">
                        <c:v>247714.0911828801</c:v>
                      </c:pt>
                      <c:pt idx="52">
                        <c:v>492768.64758005738</c:v>
                      </c:pt>
                      <c:pt idx="53">
                        <c:v>810479.01606138051</c:v>
                      </c:pt>
                      <c:pt idx="54">
                        <c:v>764720.45463304967</c:v>
                      </c:pt>
                      <c:pt idx="55">
                        <c:v>764720.45463304967</c:v>
                      </c:pt>
                      <c:pt idx="56">
                        <c:v>764720.45463304967</c:v>
                      </c:pt>
                      <c:pt idx="57">
                        <c:v>764720.45463304967</c:v>
                      </c:pt>
                      <c:pt idx="58">
                        <c:v>955351.93664697558</c:v>
                      </c:pt>
                      <c:pt idx="59">
                        <c:v>1053858.047072947</c:v>
                      </c:pt>
                      <c:pt idx="60">
                        <c:v>909654.90832751244</c:v>
                      </c:pt>
                      <c:pt idx="61">
                        <c:v>778812.60207572579</c:v>
                      </c:pt>
                      <c:pt idx="62">
                        <c:v>778812.60207572579</c:v>
                      </c:pt>
                      <c:pt idx="63">
                        <c:v>778812.60207572579</c:v>
                      </c:pt>
                      <c:pt idx="64">
                        <c:v>506127.02747765929</c:v>
                      </c:pt>
                      <c:pt idx="65">
                        <c:v>431218.66269351542</c:v>
                      </c:pt>
                      <c:pt idx="66">
                        <c:v>302852.25665466487</c:v>
                      </c:pt>
                      <c:pt idx="67">
                        <c:v>113840.21279998869</c:v>
                      </c:pt>
                      <c:pt idx="68">
                        <c:v>-188038.04271820188</c:v>
                      </c:pt>
                      <c:pt idx="69">
                        <c:v>-188038.04271820188</c:v>
                      </c:pt>
                      <c:pt idx="70">
                        <c:v>-188038.04271820188</c:v>
                      </c:pt>
                      <c:pt idx="71">
                        <c:v>-1062708.8812997863</c:v>
                      </c:pt>
                      <c:pt idx="72">
                        <c:v>870861.01167678088</c:v>
                      </c:pt>
                      <c:pt idx="73">
                        <c:v>-39678.000114306808</c:v>
                      </c:pt>
                      <c:pt idx="74">
                        <c:v>-64049.456938937306</c:v>
                      </c:pt>
                      <c:pt idx="75">
                        <c:v>-440272.99118416011</c:v>
                      </c:pt>
                      <c:pt idx="76">
                        <c:v>-440272.99118416011</c:v>
                      </c:pt>
                      <c:pt idx="77">
                        <c:v>-440272.99118416011</c:v>
                      </c:pt>
                      <c:pt idx="78">
                        <c:v>-395482.39233548194</c:v>
                      </c:pt>
                      <c:pt idx="79">
                        <c:v>-242783.94088444114</c:v>
                      </c:pt>
                      <c:pt idx="80">
                        <c:v>-160307.63142178208</c:v>
                      </c:pt>
                      <c:pt idx="81">
                        <c:v>-178495.49541055411</c:v>
                      </c:pt>
                      <c:pt idx="82">
                        <c:v>-281870.49049063772</c:v>
                      </c:pt>
                      <c:pt idx="83">
                        <c:v>-281870.49049063772</c:v>
                      </c:pt>
                      <c:pt idx="84">
                        <c:v>-281870.49049063772</c:v>
                      </c:pt>
                      <c:pt idx="85">
                        <c:v>-293529.85628661513</c:v>
                      </c:pt>
                      <c:pt idx="86">
                        <c:v>-312574.89847249538</c:v>
                      </c:pt>
                      <c:pt idx="87">
                        <c:v>-444744.36484146863</c:v>
                      </c:pt>
                      <c:pt idx="88">
                        <c:v>-803233.59364695102</c:v>
                      </c:pt>
                      <c:pt idx="89">
                        <c:v>-565559.77051251382</c:v>
                      </c:pt>
                      <c:pt idx="90">
                        <c:v>-565559.77051251382</c:v>
                      </c:pt>
                      <c:pt idx="91">
                        <c:v>-565559.77051251382</c:v>
                      </c:pt>
                      <c:pt idx="92">
                        <c:v>-905032.6162244454</c:v>
                      </c:pt>
                      <c:pt idx="93">
                        <c:v>-583722.41743002087</c:v>
                      </c:pt>
                      <c:pt idx="94">
                        <c:v>-252755.33406567574</c:v>
                      </c:pt>
                      <c:pt idx="95">
                        <c:v>-119417.05856890231</c:v>
                      </c:pt>
                      <c:pt idx="96">
                        <c:v>-359471.28244677186</c:v>
                      </c:pt>
                      <c:pt idx="97">
                        <c:v>-359471.28244677186</c:v>
                      </c:pt>
                      <c:pt idx="98">
                        <c:v>-359471.28244677186</c:v>
                      </c:pt>
                      <c:pt idx="99">
                        <c:v>-301255.22710587829</c:v>
                      </c:pt>
                      <c:pt idx="100">
                        <c:v>-272961.99831269681</c:v>
                      </c:pt>
                      <c:pt idx="101">
                        <c:v>-190539.13356047869</c:v>
                      </c:pt>
                      <c:pt idx="102">
                        <c:v>-156785.02161739767</c:v>
                      </c:pt>
                      <c:pt idx="103">
                        <c:v>-144711.04491729289</c:v>
                      </c:pt>
                      <c:pt idx="104">
                        <c:v>-144711.04491729289</c:v>
                      </c:pt>
                      <c:pt idx="105">
                        <c:v>-144711.04491729289</c:v>
                      </c:pt>
                      <c:pt idx="106">
                        <c:v>-132933.27792282403</c:v>
                      </c:pt>
                      <c:pt idx="107">
                        <c:v>-126407.18012604117</c:v>
                      </c:pt>
                      <c:pt idx="108">
                        <c:v>-122690.57584746182</c:v>
                      </c:pt>
                      <c:pt idx="109">
                        <c:v>-148733.53009407222</c:v>
                      </c:pt>
                      <c:pt idx="110">
                        <c:v>-158163.9846445471</c:v>
                      </c:pt>
                      <c:pt idx="111">
                        <c:v>-158163.9846445471</c:v>
                      </c:pt>
                      <c:pt idx="112">
                        <c:v>-158163.9846445471</c:v>
                      </c:pt>
                      <c:pt idx="113">
                        <c:v>-165985.31047720462</c:v>
                      </c:pt>
                      <c:pt idx="114">
                        <c:v>-117082.00890555233</c:v>
                      </c:pt>
                      <c:pt idx="115">
                        <c:v>-113538.73310334235</c:v>
                      </c:pt>
                      <c:pt idx="116">
                        <c:v>-58870.287139199674</c:v>
                      </c:pt>
                      <c:pt idx="117">
                        <c:v>-18739.146476715803</c:v>
                      </c:pt>
                      <c:pt idx="118">
                        <c:v>-18739.146476715803</c:v>
                      </c:pt>
                      <c:pt idx="119">
                        <c:v>-18739.146476715803</c:v>
                      </c:pt>
                      <c:pt idx="120">
                        <c:v>-39550.996083423495</c:v>
                      </c:pt>
                      <c:pt idx="121">
                        <c:v>-36398.330721482635</c:v>
                      </c:pt>
                      <c:pt idx="122">
                        <c:v>19123.121348112822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0A5D-4681-80ED-9FD9937747AE}"/>
                  </c:ext>
                </c:extLst>
              </c15:ser>
            </c15:filteredLineSeries>
            <c15:filteredLineSeries>
              <c15:ser>
                <c:idx val="40"/>
                <c:order val="4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Data'!$AP$3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Data'!$AP$5:$AP$169</c15:sqref>
                        </c15:formulaRef>
                      </c:ext>
                    </c:extLst>
                    <c:numCache>
                      <c:formatCode>General</c:formatCode>
                      <c:ptCount val="165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0A5D-4681-80ED-9FD9937747AE}"/>
                  </c:ext>
                </c:extLst>
              </c15:ser>
            </c15:filteredLineSeries>
            <c15:filteredLineSeries>
              <c15:ser>
                <c:idx val="41"/>
                <c:order val="4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Data'!$AR$3</c15:sqref>
                        </c15:formulaRef>
                      </c:ext>
                    </c:extLst>
                    <c:strCache>
                      <c:ptCount val="1"/>
                      <c:pt idx="0">
                        <c:v>Variance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Data'!$AR$5:$AR$169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65"/>
                      <c:pt idx="5">
                        <c:v>0</c:v>
                      </c:pt>
                      <c:pt idx="6">
                        <c:v>0</c:v>
                      </c:pt>
                      <c:pt idx="7">
                        <c:v>-21270423.000613827</c:v>
                      </c:pt>
                      <c:pt idx="8">
                        <c:v>-21270423.000613827</c:v>
                      </c:pt>
                      <c:pt idx="9">
                        <c:v>-21527612.764752962</c:v>
                      </c:pt>
                      <c:pt idx="10">
                        <c:v>-14111417.397932842</c:v>
                      </c:pt>
                      <c:pt idx="11">
                        <c:v>-12991340.107310681</c:v>
                      </c:pt>
                      <c:pt idx="12">
                        <c:v>-12410039.488303043</c:v>
                      </c:pt>
                      <c:pt idx="13">
                        <c:v>-12505363.444764815</c:v>
                      </c:pt>
                      <c:pt idx="14">
                        <c:v>-12505363.444764815</c:v>
                      </c:pt>
                      <c:pt idx="15">
                        <c:v>-10993049.50723988</c:v>
                      </c:pt>
                      <c:pt idx="16">
                        <c:v>-9886553.8609667085</c:v>
                      </c:pt>
                      <c:pt idx="17">
                        <c:v>-9354959.0027640648</c:v>
                      </c:pt>
                      <c:pt idx="18">
                        <c:v>-9609887.8607768156</c:v>
                      </c:pt>
                      <c:pt idx="19">
                        <c:v>-8808779.3116474599</c:v>
                      </c:pt>
                      <c:pt idx="20">
                        <c:v>-8879370.5820124634</c:v>
                      </c:pt>
                      <c:pt idx="21">
                        <c:v>-8879370.5820124634</c:v>
                      </c:pt>
                      <c:pt idx="22">
                        <c:v>-8145353.8078557272</c:v>
                      </c:pt>
                      <c:pt idx="23">
                        <c:v>-6377441.9858386796</c:v>
                      </c:pt>
                      <c:pt idx="24">
                        <c:v>-7739856.525322495</c:v>
                      </c:pt>
                      <c:pt idx="25">
                        <c:v>-7551799.922687551</c:v>
                      </c:pt>
                      <c:pt idx="26">
                        <c:v>-6479597.1231906712</c:v>
                      </c:pt>
                      <c:pt idx="27">
                        <c:v>-6550190.6902318522</c:v>
                      </c:pt>
                      <c:pt idx="28">
                        <c:v>-6550190.6902318522</c:v>
                      </c:pt>
                      <c:pt idx="29">
                        <c:v>-4163532.6071776561</c:v>
                      </c:pt>
                      <c:pt idx="30">
                        <c:v>-4179858.4702914171</c:v>
                      </c:pt>
                      <c:pt idx="31">
                        <c:v>-3065385.0944088548</c:v>
                      </c:pt>
                      <c:pt idx="32">
                        <c:v>-2947515.8319167271</c:v>
                      </c:pt>
                      <c:pt idx="33">
                        <c:v>-2206977.1649826691</c:v>
                      </c:pt>
                      <c:pt idx="34">
                        <c:v>-2298343.4605384059</c:v>
                      </c:pt>
                      <c:pt idx="35">
                        <c:v>-2298343.4605384059</c:v>
                      </c:pt>
                      <c:pt idx="36">
                        <c:v>-2224473.7163349986</c:v>
                      </c:pt>
                      <c:pt idx="37">
                        <c:v>-2183080.793252293</c:v>
                      </c:pt>
                      <c:pt idx="38">
                        <c:v>-1826371.2727816552</c:v>
                      </c:pt>
                      <c:pt idx="39">
                        <c:v>-1534498.5253378749</c:v>
                      </c:pt>
                      <c:pt idx="40">
                        <c:v>-880607.10653481632</c:v>
                      </c:pt>
                      <c:pt idx="41">
                        <c:v>-997078.42115065083</c:v>
                      </c:pt>
                      <c:pt idx="42">
                        <c:v>-997078.42115065083</c:v>
                      </c:pt>
                      <c:pt idx="43">
                        <c:v>-413009.03739345446</c:v>
                      </c:pt>
                      <c:pt idx="44">
                        <c:v>-530684.96288342029</c:v>
                      </c:pt>
                      <c:pt idx="45">
                        <c:v>95503.459286589175</c:v>
                      </c:pt>
                      <c:pt idx="46">
                        <c:v>-71660.982369560748</c:v>
                      </c:pt>
                      <c:pt idx="47">
                        <c:v>39959.743308000267</c:v>
                      </c:pt>
                      <c:pt idx="48">
                        <c:v>-9500.3630348183215</c:v>
                      </c:pt>
                      <c:pt idx="49">
                        <c:v>-9500.3630348183215</c:v>
                      </c:pt>
                      <c:pt idx="50">
                        <c:v>210778.57170129567</c:v>
                      </c:pt>
                      <c:pt idx="51">
                        <c:v>131800.4700826183</c:v>
                      </c:pt>
                      <c:pt idx="52">
                        <c:v>76204.40981066227</c:v>
                      </c:pt>
                      <c:pt idx="53">
                        <c:v>208944.43691975623</c:v>
                      </c:pt>
                      <c:pt idx="54">
                        <c:v>297249.25696150213</c:v>
                      </c:pt>
                      <c:pt idx="55">
                        <c:v>326606.26181073859</c:v>
                      </c:pt>
                      <c:pt idx="56">
                        <c:v>326606.26181073859</c:v>
                      </c:pt>
                      <c:pt idx="57">
                        <c:v>326606.26181073859</c:v>
                      </c:pt>
                      <c:pt idx="58">
                        <c:v>367715.89274896309</c:v>
                      </c:pt>
                      <c:pt idx="59">
                        <c:v>366858.18656206131</c:v>
                      </c:pt>
                      <c:pt idx="60">
                        <c:v>340657.7725094445</c:v>
                      </c:pt>
                      <c:pt idx="61">
                        <c:v>324996.71154502034</c:v>
                      </c:pt>
                      <c:pt idx="62">
                        <c:v>320174.49589960277</c:v>
                      </c:pt>
                      <c:pt idx="63">
                        <c:v>320174.49589960277</c:v>
                      </c:pt>
                      <c:pt idx="64">
                        <c:v>133012.01123252884</c:v>
                      </c:pt>
                      <c:pt idx="65">
                        <c:v>42306.866138648242</c:v>
                      </c:pt>
                      <c:pt idx="66">
                        <c:v>-20697.401250939816</c:v>
                      </c:pt>
                      <c:pt idx="67">
                        <c:v>-55166.552909985185</c:v>
                      </c:pt>
                      <c:pt idx="68">
                        <c:v>-163399.77107504383</c:v>
                      </c:pt>
                      <c:pt idx="69">
                        <c:v>-114751.08571830764</c:v>
                      </c:pt>
                      <c:pt idx="70">
                        <c:v>-114751.08571830764</c:v>
                      </c:pt>
                      <c:pt idx="71">
                        <c:v>-880520.64752203971</c:v>
                      </c:pt>
                      <c:pt idx="72">
                        <c:v>363964.51379538327</c:v>
                      </c:pt>
                      <c:pt idx="73">
                        <c:v>-269291.89437342435</c:v>
                      </c:pt>
                      <c:pt idx="74">
                        <c:v>382477.30676884577</c:v>
                      </c:pt>
                      <c:pt idx="75">
                        <c:v>-95253.756085235626</c:v>
                      </c:pt>
                      <c:pt idx="76">
                        <c:v>-96504.935633737594</c:v>
                      </c:pt>
                      <c:pt idx="77">
                        <c:v>-96504.935633737594</c:v>
                      </c:pt>
                      <c:pt idx="78">
                        <c:v>-53776.174981325865</c:v>
                      </c:pt>
                      <c:pt idx="79">
                        <c:v>49976.356715466827</c:v>
                      </c:pt>
                      <c:pt idx="80">
                        <c:v>81114.365065924823</c:v>
                      </c:pt>
                      <c:pt idx="81">
                        <c:v>49574.366352975368</c:v>
                      </c:pt>
                      <c:pt idx="82">
                        <c:v>-770.86995337158442</c:v>
                      </c:pt>
                      <c:pt idx="83">
                        <c:v>12397.412353154272</c:v>
                      </c:pt>
                      <c:pt idx="84">
                        <c:v>12397.412353154272</c:v>
                      </c:pt>
                      <c:pt idx="85">
                        <c:v>6567.729455165565</c:v>
                      </c:pt>
                      <c:pt idx="86">
                        <c:v>-4295.3263737931848</c:v>
                      </c:pt>
                      <c:pt idx="87">
                        <c:v>-48887.228299610317</c:v>
                      </c:pt>
                      <c:pt idx="88">
                        <c:v>-225450.80611674488</c:v>
                      </c:pt>
                      <c:pt idx="89">
                        <c:v>19744.544270932674</c:v>
                      </c:pt>
                      <c:pt idx="90">
                        <c:v>203246.63868999854</c:v>
                      </c:pt>
                      <c:pt idx="91">
                        <c:v>203246.63868999854</c:v>
                      </c:pt>
                      <c:pt idx="92">
                        <c:v>-134147.60725101456</c:v>
                      </c:pt>
                      <c:pt idx="93">
                        <c:v>6096.6297270096838</c:v>
                      </c:pt>
                      <c:pt idx="94">
                        <c:v>337733.70404021442</c:v>
                      </c:pt>
                      <c:pt idx="95">
                        <c:v>404146.16920700669</c:v>
                      </c:pt>
                      <c:pt idx="96">
                        <c:v>154022.35270475969</c:v>
                      </c:pt>
                      <c:pt idx="97">
                        <c:v>158726.58866105974</c:v>
                      </c:pt>
                      <c:pt idx="98">
                        <c:v>158726.58866105974</c:v>
                      </c:pt>
                      <c:pt idx="99">
                        <c:v>187834.69104849175</c:v>
                      </c:pt>
                      <c:pt idx="100">
                        <c:v>201236.4216739051</c:v>
                      </c:pt>
                      <c:pt idx="101">
                        <c:v>249695.40326728672</c:v>
                      </c:pt>
                      <c:pt idx="102">
                        <c:v>280742.86376907676</c:v>
                      </c:pt>
                      <c:pt idx="103">
                        <c:v>300081.63571331277</c:v>
                      </c:pt>
                      <c:pt idx="104">
                        <c:v>300517.98464975506</c:v>
                      </c:pt>
                      <c:pt idx="105">
                        <c:v>300517.98464975506</c:v>
                      </c:pt>
                      <c:pt idx="106">
                        <c:v>288818.68358502537</c:v>
                      </c:pt>
                      <c:pt idx="107">
                        <c:v>296779.77218788862</c:v>
                      </c:pt>
                      <c:pt idx="108">
                        <c:v>298655.42539706081</c:v>
                      </c:pt>
                      <c:pt idx="109">
                        <c:v>289950.90306000412</c:v>
                      </c:pt>
                      <c:pt idx="110">
                        <c:v>265636.49948667362</c:v>
                      </c:pt>
                      <c:pt idx="111">
                        <c:v>265636.49948667362</c:v>
                      </c:pt>
                      <c:pt idx="112">
                        <c:v>265636.49948667362</c:v>
                      </c:pt>
                      <c:pt idx="113">
                        <c:v>258148.71981804445</c:v>
                      </c:pt>
                      <c:pt idx="114">
                        <c:v>280735.96390321478</c:v>
                      </c:pt>
                      <c:pt idx="115">
                        <c:v>281773.8935396485</c:v>
                      </c:pt>
                      <c:pt idx="116">
                        <c:v>316829.13348874822</c:v>
                      </c:pt>
                      <c:pt idx="117">
                        <c:v>286763.12305539846</c:v>
                      </c:pt>
                      <c:pt idx="118">
                        <c:v>288383.83144991472</c:v>
                      </c:pt>
                      <c:pt idx="119">
                        <c:v>288383.83144991472</c:v>
                      </c:pt>
                      <c:pt idx="120">
                        <c:v>276792.51146369427</c:v>
                      </c:pt>
                      <c:pt idx="121">
                        <c:v>240046.88025374338</c:v>
                      </c:pt>
                      <c:pt idx="122">
                        <c:v>265063.69845984131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0A5D-4681-80ED-9FD9937747AE}"/>
                  </c:ext>
                </c:extLst>
              </c15:ser>
            </c15:filteredLineSeries>
          </c:ext>
        </c:extLst>
      </c:lineChart>
      <c:catAx>
        <c:axId val="1997726832"/>
        <c:scaling>
          <c:orientation val="minMax"/>
        </c:scaling>
        <c:delete val="0"/>
        <c:axPos val="b"/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7715184"/>
        <c:crosses val="autoZero"/>
        <c:auto val="1"/>
        <c:lblAlgn val="ctr"/>
        <c:lblOffset val="100"/>
        <c:noMultiLvlLbl val="0"/>
      </c:catAx>
      <c:valAx>
        <c:axId val="1997715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_);_(&quot;$&quot;* \(#,##0\);_(&quot;$&quot;* &quot;-&quot;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7726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University of Montana</a:t>
            </a:r>
          </a:p>
          <a:p>
            <a:pPr>
              <a:defRPr/>
            </a:pPr>
            <a:r>
              <a:rPr lang="en-US"/>
              <a:t>Projected Ahead (Behind) Budgeted</a:t>
            </a:r>
            <a:r>
              <a:rPr lang="en-US" baseline="0"/>
              <a:t> Gross Tuition 2023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419238787109802"/>
          <c:y val="0.10774736842105263"/>
          <c:w val="0.8777055856348952"/>
          <c:h val="0.81462080397845005"/>
        </c:manualLayout>
      </c:layout>
      <c:lineChart>
        <c:grouping val="standard"/>
        <c:varyColors val="0"/>
        <c:ser>
          <c:idx val="0"/>
          <c:order val="0"/>
          <c:tx>
            <c:strRef>
              <c:f>'Data for Write Up'!$AD$4</c:f>
              <c:strCache>
                <c:ptCount val="1"/>
                <c:pt idx="0">
                  <c:v>Forecast Ahead / (Behind)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'Data for Write Up'!$A$5:$A$111</c:f>
              <c:numCache>
                <c:formatCode>m/d/yyyy</c:formatCode>
                <c:ptCount val="107"/>
                <c:pt idx="8">
                  <c:v>45123</c:v>
                </c:pt>
                <c:pt idx="9">
                  <c:v>45124</c:v>
                </c:pt>
                <c:pt idx="10">
                  <c:v>45125</c:v>
                </c:pt>
                <c:pt idx="11">
                  <c:v>45126</c:v>
                </c:pt>
                <c:pt idx="12">
                  <c:v>45127</c:v>
                </c:pt>
                <c:pt idx="13">
                  <c:v>45128</c:v>
                </c:pt>
                <c:pt idx="14">
                  <c:v>45129</c:v>
                </c:pt>
                <c:pt idx="15">
                  <c:v>45130</c:v>
                </c:pt>
                <c:pt idx="16">
                  <c:v>45131</c:v>
                </c:pt>
                <c:pt idx="17">
                  <c:v>45132</c:v>
                </c:pt>
                <c:pt idx="18">
                  <c:v>45133</c:v>
                </c:pt>
                <c:pt idx="19">
                  <c:v>45134</c:v>
                </c:pt>
                <c:pt idx="20">
                  <c:v>45135</c:v>
                </c:pt>
                <c:pt idx="21">
                  <c:v>45136</c:v>
                </c:pt>
                <c:pt idx="22">
                  <c:v>45137</c:v>
                </c:pt>
                <c:pt idx="23">
                  <c:v>45138</c:v>
                </c:pt>
                <c:pt idx="24">
                  <c:v>45139</c:v>
                </c:pt>
                <c:pt idx="25">
                  <c:v>45140</c:v>
                </c:pt>
                <c:pt idx="26">
                  <c:v>45141</c:v>
                </c:pt>
                <c:pt idx="27">
                  <c:v>45142</c:v>
                </c:pt>
                <c:pt idx="28">
                  <c:v>45143</c:v>
                </c:pt>
                <c:pt idx="29">
                  <c:v>45144</c:v>
                </c:pt>
                <c:pt idx="30">
                  <c:v>45145</c:v>
                </c:pt>
                <c:pt idx="31">
                  <c:v>45146</c:v>
                </c:pt>
                <c:pt idx="32">
                  <c:v>45147</c:v>
                </c:pt>
                <c:pt idx="33">
                  <c:v>45148</c:v>
                </c:pt>
                <c:pt idx="34">
                  <c:v>45149</c:v>
                </c:pt>
                <c:pt idx="35">
                  <c:v>45150</c:v>
                </c:pt>
                <c:pt idx="36">
                  <c:v>45151</c:v>
                </c:pt>
                <c:pt idx="37">
                  <c:v>45152</c:v>
                </c:pt>
                <c:pt idx="38">
                  <c:v>45153</c:v>
                </c:pt>
                <c:pt idx="39">
                  <c:v>45154</c:v>
                </c:pt>
                <c:pt idx="40">
                  <c:v>45155</c:v>
                </c:pt>
                <c:pt idx="41">
                  <c:v>45156</c:v>
                </c:pt>
                <c:pt idx="42">
                  <c:v>45157</c:v>
                </c:pt>
                <c:pt idx="43">
                  <c:v>45158</c:v>
                </c:pt>
                <c:pt idx="44">
                  <c:v>45159</c:v>
                </c:pt>
                <c:pt idx="45">
                  <c:v>45160</c:v>
                </c:pt>
                <c:pt idx="46">
                  <c:v>45161</c:v>
                </c:pt>
                <c:pt idx="47">
                  <c:v>45162</c:v>
                </c:pt>
                <c:pt idx="48">
                  <c:v>45163</c:v>
                </c:pt>
                <c:pt idx="49">
                  <c:v>45164</c:v>
                </c:pt>
                <c:pt idx="50">
                  <c:v>45165</c:v>
                </c:pt>
                <c:pt idx="51">
                  <c:v>45166</c:v>
                </c:pt>
                <c:pt idx="52">
                  <c:v>45167</c:v>
                </c:pt>
                <c:pt idx="53">
                  <c:v>45168</c:v>
                </c:pt>
                <c:pt idx="54">
                  <c:v>45169</c:v>
                </c:pt>
                <c:pt idx="55">
                  <c:v>45170</c:v>
                </c:pt>
                <c:pt idx="56">
                  <c:v>45171</c:v>
                </c:pt>
                <c:pt idx="57">
                  <c:v>45172</c:v>
                </c:pt>
                <c:pt idx="58">
                  <c:v>45173</c:v>
                </c:pt>
                <c:pt idx="59">
                  <c:v>45174</c:v>
                </c:pt>
                <c:pt idx="60">
                  <c:v>45175</c:v>
                </c:pt>
                <c:pt idx="61">
                  <c:v>45176</c:v>
                </c:pt>
                <c:pt idx="62">
                  <c:v>45177</c:v>
                </c:pt>
                <c:pt idx="63">
                  <c:v>45178</c:v>
                </c:pt>
                <c:pt idx="64">
                  <c:v>45179</c:v>
                </c:pt>
                <c:pt idx="65">
                  <c:v>45180</c:v>
                </c:pt>
                <c:pt idx="66">
                  <c:v>45181</c:v>
                </c:pt>
                <c:pt idx="67">
                  <c:v>45182</c:v>
                </c:pt>
                <c:pt idx="68">
                  <c:v>45183</c:v>
                </c:pt>
                <c:pt idx="69">
                  <c:v>45184</c:v>
                </c:pt>
                <c:pt idx="70">
                  <c:v>45185</c:v>
                </c:pt>
                <c:pt idx="71">
                  <c:v>45186</c:v>
                </c:pt>
                <c:pt idx="72">
                  <c:v>45187</c:v>
                </c:pt>
                <c:pt idx="73">
                  <c:v>45188</c:v>
                </c:pt>
                <c:pt idx="74">
                  <c:v>45189</c:v>
                </c:pt>
                <c:pt idx="75">
                  <c:v>45190</c:v>
                </c:pt>
                <c:pt idx="76">
                  <c:v>45191</c:v>
                </c:pt>
                <c:pt idx="77">
                  <c:v>45192</c:v>
                </c:pt>
                <c:pt idx="78">
                  <c:v>45193</c:v>
                </c:pt>
                <c:pt idx="79">
                  <c:v>45194</c:v>
                </c:pt>
                <c:pt idx="80">
                  <c:v>45195</c:v>
                </c:pt>
                <c:pt idx="81">
                  <c:v>45196</c:v>
                </c:pt>
                <c:pt idx="82">
                  <c:v>45197</c:v>
                </c:pt>
                <c:pt idx="83">
                  <c:v>45198</c:v>
                </c:pt>
                <c:pt idx="84">
                  <c:v>45199</c:v>
                </c:pt>
                <c:pt idx="85">
                  <c:v>45200</c:v>
                </c:pt>
                <c:pt idx="86">
                  <c:v>45201</c:v>
                </c:pt>
                <c:pt idx="87">
                  <c:v>45202</c:v>
                </c:pt>
                <c:pt idx="88">
                  <c:v>45203</c:v>
                </c:pt>
                <c:pt idx="89">
                  <c:v>45204</c:v>
                </c:pt>
                <c:pt idx="90">
                  <c:v>45205</c:v>
                </c:pt>
                <c:pt idx="91">
                  <c:v>45206</c:v>
                </c:pt>
                <c:pt idx="92">
                  <c:v>45207</c:v>
                </c:pt>
                <c:pt idx="93">
                  <c:v>45208</c:v>
                </c:pt>
                <c:pt idx="94">
                  <c:v>45209</c:v>
                </c:pt>
                <c:pt idx="95">
                  <c:v>45210</c:v>
                </c:pt>
                <c:pt idx="96">
                  <c:v>45211</c:v>
                </c:pt>
                <c:pt idx="97">
                  <c:v>45212</c:v>
                </c:pt>
                <c:pt idx="98">
                  <c:v>45213</c:v>
                </c:pt>
                <c:pt idx="99">
                  <c:v>45214</c:v>
                </c:pt>
                <c:pt idx="100">
                  <c:v>45215</c:v>
                </c:pt>
                <c:pt idx="101">
                  <c:v>45216</c:v>
                </c:pt>
                <c:pt idx="102">
                  <c:v>45217</c:v>
                </c:pt>
                <c:pt idx="103">
                  <c:v>45218</c:v>
                </c:pt>
                <c:pt idx="104">
                  <c:v>45219</c:v>
                </c:pt>
                <c:pt idx="105">
                  <c:v>45220</c:v>
                </c:pt>
                <c:pt idx="106">
                  <c:v>45221</c:v>
                </c:pt>
              </c:numCache>
            </c:numRef>
          </c:cat>
          <c:val>
            <c:numRef>
              <c:f>'Data for Write Up'!$AD$5:$AD$105</c:f>
              <c:numCache>
                <c:formatCode>_("$"* #,##0_);_("$"* \(#,##0\);_("$"* "-"??_);_(@_)</c:formatCode>
                <c:ptCount val="101"/>
                <c:pt idx="8">
                  <c:v>-21270423.000613827</c:v>
                </c:pt>
                <c:pt idx="9">
                  <c:v>-21270423.000613827</c:v>
                </c:pt>
                <c:pt idx="10">
                  <c:v>-21527612.764752962</c:v>
                </c:pt>
                <c:pt idx="11">
                  <c:v>-14111417.397932842</c:v>
                </c:pt>
                <c:pt idx="12">
                  <c:v>-12991340.107310683</c:v>
                </c:pt>
                <c:pt idx="13">
                  <c:v>-12410039.488303043</c:v>
                </c:pt>
                <c:pt idx="14">
                  <c:v>-12505363.444764815</c:v>
                </c:pt>
                <c:pt idx="15">
                  <c:v>-12505363.444764815</c:v>
                </c:pt>
                <c:pt idx="16">
                  <c:v>-10993049.507239878</c:v>
                </c:pt>
                <c:pt idx="17">
                  <c:v>-9886553.8609667085</c:v>
                </c:pt>
                <c:pt idx="18">
                  <c:v>-9354959.0027640648</c:v>
                </c:pt>
                <c:pt idx="19">
                  <c:v>-9609887.8607768156</c:v>
                </c:pt>
                <c:pt idx="20">
                  <c:v>-8808779.3116474599</c:v>
                </c:pt>
                <c:pt idx="21">
                  <c:v>-8879370.5820124596</c:v>
                </c:pt>
                <c:pt idx="22">
                  <c:v>-8879370.5820124596</c:v>
                </c:pt>
                <c:pt idx="23">
                  <c:v>-8145353.8078557253</c:v>
                </c:pt>
                <c:pt idx="24">
                  <c:v>-6377441.9858386815</c:v>
                </c:pt>
                <c:pt idx="25">
                  <c:v>-7739856.5253224969</c:v>
                </c:pt>
                <c:pt idx="26">
                  <c:v>-7551799.9226875529</c:v>
                </c:pt>
                <c:pt idx="27">
                  <c:v>-6479597.1231906712</c:v>
                </c:pt>
                <c:pt idx="28">
                  <c:v>-6550190.6902318522</c:v>
                </c:pt>
                <c:pt idx="29">
                  <c:v>-6550190.6902318522</c:v>
                </c:pt>
                <c:pt idx="30">
                  <c:v>-4163532.6071776599</c:v>
                </c:pt>
                <c:pt idx="31">
                  <c:v>-4179858.4702914208</c:v>
                </c:pt>
                <c:pt idx="32">
                  <c:v>-3065385.0944088548</c:v>
                </c:pt>
                <c:pt idx="33">
                  <c:v>-2947515.8319167271</c:v>
                </c:pt>
                <c:pt idx="34">
                  <c:v>-2206977.1649826691</c:v>
                </c:pt>
                <c:pt idx="35">
                  <c:v>-2298343.4605384022</c:v>
                </c:pt>
                <c:pt idx="36">
                  <c:v>-2298343.4605384022</c:v>
                </c:pt>
                <c:pt idx="37">
                  <c:v>-2224473.7163349986</c:v>
                </c:pt>
                <c:pt idx="38">
                  <c:v>-2183080.7932522893</c:v>
                </c:pt>
                <c:pt idx="39">
                  <c:v>-1826371.2727816552</c:v>
                </c:pt>
                <c:pt idx="40">
                  <c:v>-1534498.5253378749</c:v>
                </c:pt>
                <c:pt idx="41">
                  <c:v>-880607.10653481632</c:v>
                </c:pt>
                <c:pt idx="42">
                  <c:v>-997078.42115065455</c:v>
                </c:pt>
                <c:pt idx="43">
                  <c:v>-997078.42115065455</c:v>
                </c:pt>
                <c:pt idx="44">
                  <c:v>-413009.03739345074</c:v>
                </c:pt>
                <c:pt idx="45">
                  <c:v>-530684.96288342029</c:v>
                </c:pt>
                <c:pt idx="46">
                  <c:v>95503.45928658545</c:v>
                </c:pt>
                <c:pt idx="47">
                  <c:v>-71660.982369557023</c:v>
                </c:pt>
                <c:pt idx="48">
                  <c:v>39959.743308000267</c:v>
                </c:pt>
                <c:pt idx="49">
                  <c:v>-9500.3630348145962</c:v>
                </c:pt>
                <c:pt idx="50">
                  <c:v>-9500.3630348145962</c:v>
                </c:pt>
                <c:pt idx="51">
                  <c:v>210778.57170129567</c:v>
                </c:pt>
                <c:pt idx="52">
                  <c:v>131800.4700826183</c:v>
                </c:pt>
                <c:pt idx="53">
                  <c:v>76204.40981066227</c:v>
                </c:pt>
                <c:pt idx="54">
                  <c:v>208944.43691975623</c:v>
                </c:pt>
                <c:pt idx="55">
                  <c:v>297249.25696150213</c:v>
                </c:pt>
                <c:pt idx="56">
                  <c:v>326606.26181073487</c:v>
                </c:pt>
                <c:pt idx="57">
                  <c:v>326606.26181073487</c:v>
                </c:pt>
                <c:pt idx="58">
                  <c:v>326606.26181073487</c:v>
                </c:pt>
                <c:pt idx="59">
                  <c:v>367715.89274896681</c:v>
                </c:pt>
                <c:pt idx="60">
                  <c:v>366858.18656206131</c:v>
                </c:pt>
                <c:pt idx="61">
                  <c:v>340657.77250944078</c:v>
                </c:pt>
                <c:pt idx="62">
                  <c:v>324996.71154502034</c:v>
                </c:pt>
                <c:pt idx="63">
                  <c:v>320174.49589960277</c:v>
                </c:pt>
                <c:pt idx="64">
                  <c:v>320174.49589960277</c:v>
                </c:pt>
                <c:pt idx="65">
                  <c:v>133012.01123252511</c:v>
                </c:pt>
                <c:pt idx="66">
                  <c:v>42306.866138651967</c:v>
                </c:pt>
                <c:pt idx="67">
                  <c:v>-20697.401250943542</c:v>
                </c:pt>
                <c:pt idx="68">
                  <c:v>-55166.552909985185</c:v>
                </c:pt>
                <c:pt idx="69">
                  <c:v>-163399.7710750401</c:v>
                </c:pt>
                <c:pt idx="70">
                  <c:v>-114751.08571830392</c:v>
                </c:pt>
                <c:pt idx="71">
                  <c:v>-114751.08571830392</c:v>
                </c:pt>
                <c:pt idx="72">
                  <c:v>-880520.64752203971</c:v>
                </c:pt>
                <c:pt idx="73">
                  <c:v>363964.51379538327</c:v>
                </c:pt>
                <c:pt idx="74">
                  <c:v>-269291.89437342435</c:v>
                </c:pt>
                <c:pt idx="75">
                  <c:v>382477.30676884949</c:v>
                </c:pt>
                <c:pt idx="76">
                  <c:v>-95253.7560852319</c:v>
                </c:pt>
                <c:pt idx="77">
                  <c:v>-96504.935633733869</c:v>
                </c:pt>
                <c:pt idx="78">
                  <c:v>-96504.935633733869</c:v>
                </c:pt>
                <c:pt idx="79">
                  <c:v>-53776.174981325865</c:v>
                </c:pt>
                <c:pt idx="80">
                  <c:v>49976.356715470552</c:v>
                </c:pt>
                <c:pt idx="81">
                  <c:v>81114.365065924823</c:v>
                </c:pt>
                <c:pt idx="82">
                  <c:v>49574.366352975368</c:v>
                </c:pt>
                <c:pt idx="83">
                  <c:v>-770.86995337158442</c:v>
                </c:pt>
                <c:pt idx="84">
                  <c:v>12397.412353157997</c:v>
                </c:pt>
                <c:pt idx="85">
                  <c:v>12397.412353157997</c:v>
                </c:pt>
                <c:pt idx="86">
                  <c:v>6567.729455165565</c:v>
                </c:pt>
                <c:pt idx="87">
                  <c:v>-4295.3263737931848</c:v>
                </c:pt>
                <c:pt idx="88">
                  <c:v>-48887.228299610317</c:v>
                </c:pt>
                <c:pt idx="89">
                  <c:v>-225450.80611674488</c:v>
                </c:pt>
                <c:pt idx="90">
                  <c:v>19744.544270932674</c:v>
                </c:pt>
                <c:pt idx="91">
                  <c:v>203246.63868999481</c:v>
                </c:pt>
                <c:pt idx="92">
                  <c:v>203246.63868999481</c:v>
                </c:pt>
                <c:pt idx="93">
                  <c:v>-134147.60725101829</c:v>
                </c:pt>
                <c:pt idx="94">
                  <c:v>6096.6297270059586</c:v>
                </c:pt>
                <c:pt idx="95">
                  <c:v>337733.70404021442</c:v>
                </c:pt>
                <c:pt idx="96">
                  <c:v>404146.16920700669</c:v>
                </c:pt>
                <c:pt idx="97">
                  <c:v>154022.35270476341</c:v>
                </c:pt>
                <c:pt idx="98">
                  <c:v>158726.58866105974</c:v>
                </c:pt>
                <c:pt idx="99">
                  <c:v>158726.58866105974</c:v>
                </c:pt>
                <c:pt idx="100">
                  <c:v>187834.69104848802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274D-44FB-ACB6-41FEB23AF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7657760"/>
        <c:axId val="527658416"/>
        <c:extLst/>
      </c:lineChart>
      <c:dateAx>
        <c:axId val="52765776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7658416"/>
        <c:crosses val="autoZero"/>
        <c:auto val="1"/>
        <c:lblOffset val="100"/>
        <c:baseTimeUnit val="days"/>
      </c:dateAx>
      <c:valAx>
        <c:axId val="527658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_);_(&quot;$&quot;* \(#,##0\);_(&quot;$&quot;* &quot;-&quot;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7657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University of Montana</a:t>
            </a:r>
          </a:p>
          <a:p>
            <a:pPr>
              <a:defRPr/>
            </a:pPr>
            <a:r>
              <a:rPr lang="en-US"/>
              <a:t>#</a:t>
            </a:r>
            <a:r>
              <a:rPr lang="en-US" baseline="0"/>
              <a:t> of Students Paid </a:t>
            </a:r>
            <a:r>
              <a:rPr lang="en-US"/>
              <a:t>Comparison  - 2023 vs 2022</a:t>
            </a:r>
          </a:p>
          <a:p>
            <a:pPr>
              <a:defRPr/>
            </a:pPr>
            <a:r>
              <a:rPr lang="en-US"/>
              <a:t>Days</a:t>
            </a:r>
            <a:r>
              <a:rPr lang="en-US" baseline="0"/>
              <a:t> Relative to First Day of Class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3"/>
          <c:order val="2"/>
          <c:tx>
            <c:strRef>
              <c:f>'Days Before Start Data'!$D$3</c:f>
              <c:strCache>
                <c:ptCount val="1"/>
                <c:pt idx="0">
                  <c:v>2023 # Students Paid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'Days Before Start Data'!$O$5:$O$174</c:f>
              <c:numCache>
                <c:formatCode>_(* #,##0_);_(* \(#,##0\);_(* "-"??_);_(@_)</c:formatCode>
                <c:ptCount val="170"/>
                <c:pt idx="0">
                  <c:v>50</c:v>
                </c:pt>
                <c:pt idx="1">
                  <c:v>49</c:v>
                </c:pt>
                <c:pt idx="2">
                  <c:v>48</c:v>
                </c:pt>
                <c:pt idx="3">
                  <c:v>47</c:v>
                </c:pt>
                <c:pt idx="4">
                  <c:v>46</c:v>
                </c:pt>
                <c:pt idx="5">
                  <c:v>45</c:v>
                </c:pt>
                <c:pt idx="6">
                  <c:v>44</c:v>
                </c:pt>
                <c:pt idx="7">
                  <c:v>43</c:v>
                </c:pt>
                <c:pt idx="8">
                  <c:v>42</c:v>
                </c:pt>
                <c:pt idx="9">
                  <c:v>41</c:v>
                </c:pt>
                <c:pt idx="10">
                  <c:v>40</c:v>
                </c:pt>
                <c:pt idx="11">
                  <c:v>39</c:v>
                </c:pt>
                <c:pt idx="12">
                  <c:v>38</c:v>
                </c:pt>
                <c:pt idx="13">
                  <c:v>37</c:v>
                </c:pt>
                <c:pt idx="14">
                  <c:v>36</c:v>
                </c:pt>
                <c:pt idx="15">
                  <c:v>35</c:v>
                </c:pt>
                <c:pt idx="16">
                  <c:v>34</c:v>
                </c:pt>
                <c:pt idx="17">
                  <c:v>33</c:v>
                </c:pt>
                <c:pt idx="18">
                  <c:v>32</c:v>
                </c:pt>
                <c:pt idx="19">
                  <c:v>31</c:v>
                </c:pt>
                <c:pt idx="20">
                  <c:v>30</c:v>
                </c:pt>
                <c:pt idx="21">
                  <c:v>29</c:v>
                </c:pt>
                <c:pt idx="22">
                  <c:v>28</c:v>
                </c:pt>
                <c:pt idx="23">
                  <c:v>27</c:v>
                </c:pt>
                <c:pt idx="24">
                  <c:v>26</c:v>
                </c:pt>
                <c:pt idx="25">
                  <c:v>25</c:v>
                </c:pt>
                <c:pt idx="26">
                  <c:v>24</c:v>
                </c:pt>
                <c:pt idx="27">
                  <c:v>23</c:v>
                </c:pt>
                <c:pt idx="28">
                  <c:v>22</c:v>
                </c:pt>
                <c:pt idx="29">
                  <c:v>21</c:v>
                </c:pt>
                <c:pt idx="30">
                  <c:v>20</c:v>
                </c:pt>
                <c:pt idx="31">
                  <c:v>19</c:v>
                </c:pt>
                <c:pt idx="32">
                  <c:v>18</c:v>
                </c:pt>
                <c:pt idx="33">
                  <c:v>17</c:v>
                </c:pt>
                <c:pt idx="34">
                  <c:v>16</c:v>
                </c:pt>
                <c:pt idx="35">
                  <c:v>15</c:v>
                </c:pt>
                <c:pt idx="36">
                  <c:v>14</c:v>
                </c:pt>
                <c:pt idx="37">
                  <c:v>13</c:v>
                </c:pt>
                <c:pt idx="38">
                  <c:v>12</c:v>
                </c:pt>
                <c:pt idx="39">
                  <c:v>11</c:v>
                </c:pt>
                <c:pt idx="40">
                  <c:v>10</c:v>
                </c:pt>
                <c:pt idx="41">
                  <c:v>9</c:v>
                </c:pt>
                <c:pt idx="42">
                  <c:v>8</c:v>
                </c:pt>
                <c:pt idx="43">
                  <c:v>7</c:v>
                </c:pt>
                <c:pt idx="44">
                  <c:v>6</c:v>
                </c:pt>
                <c:pt idx="45">
                  <c:v>5</c:v>
                </c:pt>
                <c:pt idx="46">
                  <c:v>4</c:v>
                </c:pt>
                <c:pt idx="47">
                  <c:v>3</c:v>
                </c:pt>
                <c:pt idx="48">
                  <c:v>2</c:v>
                </c:pt>
                <c:pt idx="49">
                  <c:v>1</c:v>
                </c:pt>
                <c:pt idx="50">
                  <c:v>0</c:v>
                </c:pt>
                <c:pt idx="51">
                  <c:v>-1</c:v>
                </c:pt>
                <c:pt idx="52">
                  <c:v>-2</c:v>
                </c:pt>
                <c:pt idx="53">
                  <c:v>-3</c:v>
                </c:pt>
                <c:pt idx="54">
                  <c:v>-4</c:v>
                </c:pt>
                <c:pt idx="55">
                  <c:v>-5</c:v>
                </c:pt>
                <c:pt idx="56">
                  <c:v>-6</c:v>
                </c:pt>
                <c:pt idx="57">
                  <c:v>-7</c:v>
                </c:pt>
                <c:pt idx="58">
                  <c:v>-8</c:v>
                </c:pt>
                <c:pt idx="59">
                  <c:v>-9</c:v>
                </c:pt>
                <c:pt idx="60">
                  <c:v>-10</c:v>
                </c:pt>
                <c:pt idx="61">
                  <c:v>-11</c:v>
                </c:pt>
                <c:pt idx="62">
                  <c:v>-12</c:v>
                </c:pt>
                <c:pt idx="63">
                  <c:v>-13</c:v>
                </c:pt>
                <c:pt idx="64">
                  <c:v>-14</c:v>
                </c:pt>
                <c:pt idx="65">
                  <c:v>-15</c:v>
                </c:pt>
                <c:pt idx="66">
                  <c:v>-16</c:v>
                </c:pt>
                <c:pt idx="67">
                  <c:v>-17</c:v>
                </c:pt>
                <c:pt idx="68">
                  <c:v>-18</c:v>
                </c:pt>
                <c:pt idx="69">
                  <c:v>-19</c:v>
                </c:pt>
                <c:pt idx="70">
                  <c:v>-20</c:v>
                </c:pt>
                <c:pt idx="71">
                  <c:v>-21</c:v>
                </c:pt>
                <c:pt idx="72">
                  <c:v>-22</c:v>
                </c:pt>
                <c:pt idx="73">
                  <c:v>-23</c:v>
                </c:pt>
                <c:pt idx="74">
                  <c:v>-24</c:v>
                </c:pt>
                <c:pt idx="75">
                  <c:v>-25</c:v>
                </c:pt>
                <c:pt idx="76">
                  <c:v>-26</c:v>
                </c:pt>
                <c:pt idx="77">
                  <c:v>-27</c:v>
                </c:pt>
                <c:pt idx="78">
                  <c:v>-28</c:v>
                </c:pt>
                <c:pt idx="79">
                  <c:v>-29</c:v>
                </c:pt>
                <c:pt idx="80">
                  <c:v>-30</c:v>
                </c:pt>
                <c:pt idx="81">
                  <c:v>-31</c:v>
                </c:pt>
                <c:pt idx="82">
                  <c:v>-32</c:v>
                </c:pt>
                <c:pt idx="83">
                  <c:v>-33</c:v>
                </c:pt>
                <c:pt idx="84">
                  <c:v>-34</c:v>
                </c:pt>
                <c:pt idx="85">
                  <c:v>-35</c:v>
                </c:pt>
                <c:pt idx="86">
                  <c:v>-36</c:v>
                </c:pt>
                <c:pt idx="87">
                  <c:v>-37</c:v>
                </c:pt>
                <c:pt idx="88">
                  <c:v>-38</c:v>
                </c:pt>
                <c:pt idx="89">
                  <c:v>-39</c:v>
                </c:pt>
                <c:pt idx="90">
                  <c:v>-40</c:v>
                </c:pt>
                <c:pt idx="91">
                  <c:v>-41</c:v>
                </c:pt>
                <c:pt idx="92">
                  <c:v>-42</c:v>
                </c:pt>
                <c:pt idx="93">
                  <c:v>-43</c:v>
                </c:pt>
                <c:pt idx="94">
                  <c:v>-44</c:v>
                </c:pt>
                <c:pt idx="95">
                  <c:v>-45</c:v>
                </c:pt>
                <c:pt idx="96">
                  <c:v>-46</c:v>
                </c:pt>
                <c:pt idx="97">
                  <c:v>-47</c:v>
                </c:pt>
                <c:pt idx="98">
                  <c:v>-48</c:v>
                </c:pt>
                <c:pt idx="99">
                  <c:v>-49</c:v>
                </c:pt>
                <c:pt idx="100">
                  <c:v>-50</c:v>
                </c:pt>
                <c:pt idx="101">
                  <c:v>-51</c:v>
                </c:pt>
                <c:pt idx="102">
                  <c:v>-52</c:v>
                </c:pt>
                <c:pt idx="103">
                  <c:v>-53</c:v>
                </c:pt>
                <c:pt idx="104">
                  <c:v>-54</c:v>
                </c:pt>
                <c:pt idx="105">
                  <c:v>-55</c:v>
                </c:pt>
                <c:pt idx="106">
                  <c:v>-56</c:v>
                </c:pt>
                <c:pt idx="107">
                  <c:v>-57</c:v>
                </c:pt>
                <c:pt idx="108">
                  <c:v>-58</c:v>
                </c:pt>
                <c:pt idx="109">
                  <c:v>-59</c:v>
                </c:pt>
                <c:pt idx="110">
                  <c:v>-60</c:v>
                </c:pt>
                <c:pt idx="111">
                  <c:v>-61</c:v>
                </c:pt>
                <c:pt idx="112">
                  <c:v>-62</c:v>
                </c:pt>
                <c:pt idx="113">
                  <c:v>-63</c:v>
                </c:pt>
                <c:pt idx="114">
                  <c:v>-64</c:v>
                </c:pt>
                <c:pt idx="115">
                  <c:v>-65</c:v>
                </c:pt>
                <c:pt idx="116">
                  <c:v>-66</c:v>
                </c:pt>
                <c:pt idx="117">
                  <c:v>-67</c:v>
                </c:pt>
                <c:pt idx="118">
                  <c:v>-68</c:v>
                </c:pt>
                <c:pt idx="119">
                  <c:v>-69</c:v>
                </c:pt>
                <c:pt idx="120">
                  <c:v>-70</c:v>
                </c:pt>
                <c:pt idx="121">
                  <c:v>-71</c:v>
                </c:pt>
                <c:pt idx="122">
                  <c:v>-72</c:v>
                </c:pt>
                <c:pt idx="123">
                  <c:v>-73</c:v>
                </c:pt>
                <c:pt idx="124">
                  <c:v>-74</c:v>
                </c:pt>
                <c:pt idx="125">
                  <c:v>-75</c:v>
                </c:pt>
                <c:pt idx="126">
                  <c:v>-76</c:v>
                </c:pt>
                <c:pt idx="127">
                  <c:v>-77</c:v>
                </c:pt>
                <c:pt idx="128">
                  <c:v>-78</c:v>
                </c:pt>
                <c:pt idx="129">
                  <c:v>-79</c:v>
                </c:pt>
                <c:pt idx="130">
                  <c:v>-80</c:v>
                </c:pt>
                <c:pt idx="131">
                  <c:v>-81</c:v>
                </c:pt>
                <c:pt idx="132">
                  <c:v>-82</c:v>
                </c:pt>
                <c:pt idx="133">
                  <c:v>-83</c:v>
                </c:pt>
                <c:pt idx="134">
                  <c:v>-84</c:v>
                </c:pt>
                <c:pt idx="135">
                  <c:v>-85</c:v>
                </c:pt>
                <c:pt idx="136">
                  <c:v>-86</c:v>
                </c:pt>
                <c:pt idx="137">
                  <c:v>-87</c:v>
                </c:pt>
                <c:pt idx="138">
                  <c:v>-88</c:v>
                </c:pt>
                <c:pt idx="139">
                  <c:v>-89</c:v>
                </c:pt>
                <c:pt idx="140">
                  <c:v>-90</c:v>
                </c:pt>
                <c:pt idx="141">
                  <c:v>-91</c:v>
                </c:pt>
                <c:pt idx="142">
                  <c:v>-92</c:v>
                </c:pt>
                <c:pt idx="143">
                  <c:v>-93</c:v>
                </c:pt>
                <c:pt idx="144">
                  <c:v>-94</c:v>
                </c:pt>
                <c:pt idx="145">
                  <c:v>-95</c:v>
                </c:pt>
                <c:pt idx="146">
                  <c:v>-96</c:v>
                </c:pt>
                <c:pt idx="147">
                  <c:v>-97</c:v>
                </c:pt>
                <c:pt idx="148">
                  <c:v>-98</c:v>
                </c:pt>
                <c:pt idx="149">
                  <c:v>-99</c:v>
                </c:pt>
                <c:pt idx="150">
                  <c:v>-100</c:v>
                </c:pt>
                <c:pt idx="151">
                  <c:v>-101</c:v>
                </c:pt>
                <c:pt idx="152">
                  <c:v>-102</c:v>
                </c:pt>
                <c:pt idx="153">
                  <c:v>-103</c:v>
                </c:pt>
                <c:pt idx="154">
                  <c:v>-104</c:v>
                </c:pt>
                <c:pt idx="155">
                  <c:v>-105</c:v>
                </c:pt>
                <c:pt idx="156">
                  <c:v>-106</c:v>
                </c:pt>
                <c:pt idx="157">
                  <c:v>-107</c:v>
                </c:pt>
                <c:pt idx="158">
                  <c:v>-109</c:v>
                </c:pt>
                <c:pt idx="159">
                  <c:v>-110</c:v>
                </c:pt>
                <c:pt idx="160">
                  <c:v>-111</c:v>
                </c:pt>
                <c:pt idx="161">
                  <c:v>-112</c:v>
                </c:pt>
                <c:pt idx="162">
                  <c:v>-113</c:v>
                </c:pt>
                <c:pt idx="163">
                  <c:v>-114</c:v>
                </c:pt>
                <c:pt idx="164">
                  <c:v>-115</c:v>
                </c:pt>
                <c:pt idx="165">
                  <c:v>-116</c:v>
                </c:pt>
                <c:pt idx="166">
                  <c:v>-117</c:v>
                </c:pt>
                <c:pt idx="167">
                  <c:v>-118</c:v>
                </c:pt>
                <c:pt idx="168">
                  <c:v>-119</c:v>
                </c:pt>
                <c:pt idx="169">
                  <c:v>-120</c:v>
                </c:pt>
              </c:numCache>
            </c:numRef>
          </c:cat>
          <c:val>
            <c:numRef>
              <c:f>'Days Before Start Data'!$D$4:$D$174</c:f>
              <c:numCache>
                <c:formatCode>_(* #,##0_);_(* \(#,##0\);_(* "-"??_);_(@_)</c:formatCode>
                <c:ptCount val="171"/>
                <c:pt idx="8">
                  <c:v>0</c:v>
                </c:pt>
                <c:pt idx="9">
                  <c:v>0</c:v>
                </c:pt>
                <c:pt idx="10">
                  <c:v>164</c:v>
                </c:pt>
                <c:pt idx="11">
                  <c:v>214</c:v>
                </c:pt>
                <c:pt idx="12">
                  <c:v>274</c:v>
                </c:pt>
                <c:pt idx="13">
                  <c:v>326</c:v>
                </c:pt>
                <c:pt idx="14">
                  <c:v>326</c:v>
                </c:pt>
                <c:pt idx="15">
                  <c:v>326</c:v>
                </c:pt>
                <c:pt idx="16">
                  <c:v>430</c:v>
                </c:pt>
                <c:pt idx="17">
                  <c:v>491</c:v>
                </c:pt>
                <c:pt idx="18">
                  <c:v>540</c:v>
                </c:pt>
                <c:pt idx="19">
                  <c:v>590</c:v>
                </c:pt>
                <c:pt idx="20">
                  <c:v>643</c:v>
                </c:pt>
                <c:pt idx="21">
                  <c:v>643</c:v>
                </c:pt>
                <c:pt idx="22">
                  <c:v>643</c:v>
                </c:pt>
                <c:pt idx="23">
                  <c:v>742</c:v>
                </c:pt>
                <c:pt idx="24">
                  <c:v>866</c:v>
                </c:pt>
                <c:pt idx="25">
                  <c:v>931</c:v>
                </c:pt>
                <c:pt idx="26">
                  <c:v>1049</c:v>
                </c:pt>
                <c:pt idx="27">
                  <c:v>1159</c:v>
                </c:pt>
                <c:pt idx="28">
                  <c:v>1159</c:v>
                </c:pt>
                <c:pt idx="29">
                  <c:v>1159</c:v>
                </c:pt>
                <c:pt idx="30">
                  <c:v>1452</c:v>
                </c:pt>
                <c:pt idx="31">
                  <c:v>1579</c:v>
                </c:pt>
                <c:pt idx="32">
                  <c:v>1760</c:v>
                </c:pt>
                <c:pt idx="33">
                  <c:v>1910</c:v>
                </c:pt>
                <c:pt idx="34">
                  <c:v>2026</c:v>
                </c:pt>
                <c:pt idx="35">
                  <c:v>2026</c:v>
                </c:pt>
                <c:pt idx="36">
                  <c:v>2026</c:v>
                </c:pt>
                <c:pt idx="37">
                  <c:v>2350</c:v>
                </c:pt>
                <c:pt idx="38">
                  <c:v>2565</c:v>
                </c:pt>
                <c:pt idx="39">
                  <c:v>2931</c:v>
                </c:pt>
                <c:pt idx="40">
                  <c:v>3173</c:v>
                </c:pt>
                <c:pt idx="41">
                  <c:v>3479</c:v>
                </c:pt>
                <c:pt idx="42">
                  <c:v>3479</c:v>
                </c:pt>
                <c:pt idx="43">
                  <c:v>3479</c:v>
                </c:pt>
                <c:pt idx="44">
                  <c:v>4059</c:v>
                </c:pt>
                <c:pt idx="45">
                  <c:v>4398</c:v>
                </c:pt>
                <c:pt idx="46">
                  <c:v>4793</c:v>
                </c:pt>
                <c:pt idx="47">
                  <c:v>5225</c:v>
                </c:pt>
                <c:pt idx="48">
                  <c:v>5677</c:v>
                </c:pt>
                <c:pt idx="49">
                  <c:v>5677</c:v>
                </c:pt>
                <c:pt idx="50">
                  <c:v>5677</c:v>
                </c:pt>
                <c:pt idx="51">
                  <c:v>7086</c:v>
                </c:pt>
                <c:pt idx="52">
                  <c:v>7935</c:v>
                </c:pt>
                <c:pt idx="53">
                  <c:v>8090</c:v>
                </c:pt>
                <c:pt idx="54">
                  <c:v>8248</c:v>
                </c:pt>
                <c:pt idx="55">
                  <c:v>8344</c:v>
                </c:pt>
                <c:pt idx="56">
                  <c:v>8344</c:v>
                </c:pt>
                <c:pt idx="57">
                  <c:v>8344</c:v>
                </c:pt>
                <c:pt idx="58">
                  <c:v>8344</c:v>
                </c:pt>
                <c:pt idx="59">
                  <c:v>8518</c:v>
                </c:pt>
                <c:pt idx="60">
                  <c:v>8594</c:v>
                </c:pt>
                <c:pt idx="61">
                  <c:v>8678</c:v>
                </c:pt>
                <c:pt idx="62">
                  <c:v>8734</c:v>
                </c:pt>
                <c:pt idx="63">
                  <c:v>8734</c:v>
                </c:pt>
                <c:pt idx="64">
                  <c:v>8734</c:v>
                </c:pt>
                <c:pt idx="65">
                  <c:v>8823</c:v>
                </c:pt>
                <c:pt idx="66">
                  <c:v>9003</c:v>
                </c:pt>
                <c:pt idx="67">
                  <c:v>9083</c:v>
                </c:pt>
                <c:pt idx="68">
                  <c:v>9154</c:v>
                </c:pt>
                <c:pt idx="69">
                  <c:v>9264</c:v>
                </c:pt>
                <c:pt idx="70">
                  <c:v>9264</c:v>
                </c:pt>
                <c:pt idx="71">
                  <c:v>9264</c:v>
                </c:pt>
                <c:pt idx="72">
                  <c:v>9469</c:v>
                </c:pt>
                <c:pt idx="73">
                  <c:v>9731</c:v>
                </c:pt>
                <c:pt idx="74">
                  <c:v>9777</c:v>
                </c:pt>
                <c:pt idx="75">
                  <c:v>9778</c:v>
                </c:pt>
                <c:pt idx="76">
                  <c:v>9787</c:v>
                </c:pt>
                <c:pt idx="77">
                  <c:v>9787</c:v>
                </c:pt>
                <c:pt idx="78">
                  <c:v>9787</c:v>
                </c:pt>
                <c:pt idx="79">
                  <c:v>9786</c:v>
                </c:pt>
                <c:pt idx="80">
                  <c:v>9845</c:v>
                </c:pt>
                <c:pt idx="81">
                  <c:v>9865</c:v>
                </c:pt>
                <c:pt idx="82">
                  <c:v>9877</c:v>
                </c:pt>
                <c:pt idx="83">
                  <c:v>9887</c:v>
                </c:pt>
                <c:pt idx="84">
                  <c:v>9887</c:v>
                </c:pt>
                <c:pt idx="85">
                  <c:v>9887</c:v>
                </c:pt>
                <c:pt idx="86">
                  <c:v>9887</c:v>
                </c:pt>
                <c:pt idx="87">
                  <c:v>9887</c:v>
                </c:pt>
                <c:pt idx="88">
                  <c:v>9887</c:v>
                </c:pt>
                <c:pt idx="89">
                  <c:v>9887</c:v>
                </c:pt>
                <c:pt idx="90">
                  <c:v>9895</c:v>
                </c:pt>
                <c:pt idx="91">
                  <c:v>9895</c:v>
                </c:pt>
                <c:pt idx="92">
                  <c:v>9895</c:v>
                </c:pt>
                <c:pt idx="93">
                  <c:v>9895</c:v>
                </c:pt>
                <c:pt idx="94">
                  <c:v>9974</c:v>
                </c:pt>
                <c:pt idx="95">
                  <c:v>9988</c:v>
                </c:pt>
                <c:pt idx="96">
                  <c:v>10011</c:v>
                </c:pt>
                <c:pt idx="97">
                  <c:v>10009</c:v>
                </c:pt>
                <c:pt idx="98">
                  <c:v>10009</c:v>
                </c:pt>
                <c:pt idx="99">
                  <c:v>10009</c:v>
                </c:pt>
                <c:pt idx="100">
                  <c:v>10020</c:v>
                </c:pt>
                <c:pt idx="101">
                  <c:v>10029</c:v>
                </c:pt>
                <c:pt idx="102">
                  <c:v>10039</c:v>
                </c:pt>
                <c:pt idx="103">
                  <c:v>10046</c:v>
                </c:pt>
                <c:pt idx="104">
                  <c:v>10056</c:v>
                </c:pt>
                <c:pt idx="105">
                  <c:v>10056</c:v>
                </c:pt>
                <c:pt idx="106">
                  <c:v>10056</c:v>
                </c:pt>
                <c:pt idx="107">
                  <c:v>10055</c:v>
                </c:pt>
                <c:pt idx="108">
                  <c:v>10056</c:v>
                </c:pt>
                <c:pt idx="109">
                  <c:v>10054</c:v>
                </c:pt>
                <c:pt idx="110">
                  <c:v>10076</c:v>
                </c:pt>
                <c:pt idx="111">
                  <c:v>10075</c:v>
                </c:pt>
                <c:pt idx="112">
                  <c:v>10075</c:v>
                </c:pt>
                <c:pt idx="113">
                  <c:v>10075</c:v>
                </c:pt>
                <c:pt idx="114">
                  <c:v>10079</c:v>
                </c:pt>
                <c:pt idx="115">
                  <c:v>10107</c:v>
                </c:pt>
                <c:pt idx="116">
                  <c:v>10108</c:v>
                </c:pt>
                <c:pt idx="117">
                  <c:v>10125</c:v>
                </c:pt>
                <c:pt idx="118">
                  <c:v>10131</c:v>
                </c:pt>
                <c:pt idx="119">
                  <c:v>10131</c:v>
                </c:pt>
                <c:pt idx="120">
                  <c:v>10131</c:v>
                </c:pt>
                <c:pt idx="121">
                  <c:v>10143</c:v>
                </c:pt>
                <c:pt idx="122">
                  <c:v>10143</c:v>
                </c:pt>
                <c:pt idx="123">
                  <c:v>10150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CBD4-4044-9233-14FFBD579319}"/>
            </c:ext>
          </c:extLst>
        </c:ser>
        <c:ser>
          <c:idx val="16"/>
          <c:order val="15"/>
          <c:tx>
            <c:strRef>
              <c:f>'Days Before Start Data'!$Q$3</c:f>
              <c:strCache>
                <c:ptCount val="1"/>
                <c:pt idx="0">
                  <c:v>2022 # students Paid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'Days Before Start Data'!$O$5:$O$174</c:f>
              <c:numCache>
                <c:formatCode>_(* #,##0_);_(* \(#,##0\);_(* "-"??_);_(@_)</c:formatCode>
                <c:ptCount val="170"/>
                <c:pt idx="0">
                  <c:v>50</c:v>
                </c:pt>
                <c:pt idx="1">
                  <c:v>49</c:v>
                </c:pt>
                <c:pt idx="2">
                  <c:v>48</c:v>
                </c:pt>
                <c:pt idx="3">
                  <c:v>47</c:v>
                </c:pt>
                <c:pt idx="4">
                  <c:v>46</c:v>
                </c:pt>
                <c:pt idx="5">
                  <c:v>45</c:v>
                </c:pt>
                <c:pt idx="6">
                  <c:v>44</c:v>
                </c:pt>
                <c:pt idx="7">
                  <c:v>43</c:v>
                </c:pt>
                <c:pt idx="8">
                  <c:v>42</c:v>
                </c:pt>
                <c:pt idx="9">
                  <c:v>41</c:v>
                </c:pt>
                <c:pt idx="10">
                  <c:v>40</c:v>
                </c:pt>
                <c:pt idx="11">
                  <c:v>39</c:v>
                </c:pt>
                <c:pt idx="12">
                  <c:v>38</c:v>
                </c:pt>
                <c:pt idx="13">
                  <c:v>37</c:v>
                </c:pt>
                <c:pt idx="14">
                  <c:v>36</c:v>
                </c:pt>
                <c:pt idx="15">
                  <c:v>35</c:v>
                </c:pt>
                <c:pt idx="16">
                  <c:v>34</c:v>
                </c:pt>
                <c:pt idx="17">
                  <c:v>33</c:v>
                </c:pt>
                <c:pt idx="18">
                  <c:v>32</c:v>
                </c:pt>
                <c:pt idx="19">
                  <c:v>31</c:v>
                </c:pt>
                <c:pt idx="20">
                  <c:v>30</c:v>
                </c:pt>
                <c:pt idx="21">
                  <c:v>29</c:v>
                </c:pt>
                <c:pt idx="22">
                  <c:v>28</c:v>
                </c:pt>
                <c:pt idx="23">
                  <c:v>27</c:v>
                </c:pt>
                <c:pt idx="24">
                  <c:v>26</c:v>
                </c:pt>
                <c:pt idx="25">
                  <c:v>25</c:v>
                </c:pt>
                <c:pt idx="26">
                  <c:v>24</c:v>
                </c:pt>
                <c:pt idx="27">
                  <c:v>23</c:v>
                </c:pt>
                <c:pt idx="28">
                  <c:v>22</c:v>
                </c:pt>
                <c:pt idx="29">
                  <c:v>21</c:v>
                </c:pt>
                <c:pt idx="30">
                  <c:v>20</c:v>
                </c:pt>
                <c:pt idx="31">
                  <c:v>19</c:v>
                </c:pt>
                <c:pt idx="32">
                  <c:v>18</c:v>
                </c:pt>
                <c:pt idx="33">
                  <c:v>17</c:v>
                </c:pt>
                <c:pt idx="34">
                  <c:v>16</c:v>
                </c:pt>
                <c:pt idx="35">
                  <c:v>15</c:v>
                </c:pt>
                <c:pt idx="36">
                  <c:v>14</c:v>
                </c:pt>
                <c:pt idx="37">
                  <c:v>13</c:v>
                </c:pt>
                <c:pt idx="38">
                  <c:v>12</c:v>
                </c:pt>
                <c:pt idx="39">
                  <c:v>11</c:v>
                </c:pt>
                <c:pt idx="40">
                  <c:v>10</c:v>
                </c:pt>
                <c:pt idx="41">
                  <c:v>9</c:v>
                </c:pt>
                <c:pt idx="42">
                  <c:v>8</c:v>
                </c:pt>
                <c:pt idx="43">
                  <c:v>7</c:v>
                </c:pt>
                <c:pt idx="44">
                  <c:v>6</c:v>
                </c:pt>
                <c:pt idx="45">
                  <c:v>5</c:v>
                </c:pt>
                <c:pt idx="46">
                  <c:v>4</c:v>
                </c:pt>
                <c:pt idx="47">
                  <c:v>3</c:v>
                </c:pt>
                <c:pt idx="48">
                  <c:v>2</c:v>
                </c:pt>
                <c:pt idx="49">
                  <c:v>1</c:v>
                </c:pt>
                <c:pt idx="50">
                  <c:v>0</c:v>
                </c:pt>
                <c:pt idx="51">
                  <c:v>-1</c:v>
                </c:pt>
                <c:pt idx="52">
                  <c:v>-2</c:v>
                </c:pt>
                <c:pt idx="53">
                  <c:v>-3</c:v>
                </c:pt>
                <c:pt idx="54">
                  <c:v>-4</c:v>
                </c:pt>
                <c:pt idx="55">
                  <c:v>-5</c:v>
                </c:pt>
                <c:pt idx="56">
                  <c:v>-6</c:v>
                </c:pt>
                <c:pt idx="57">
                  <c:v>-7</c:v>
                </c:pt>
                <c:pt idx="58">
                  <c:v>-8</c:v>
                </c:pt>
                <c:pt idx="59">
                  <c:v>-9</c:v>
                </c:pt>
                <c:pt idx="60">
                  <c:v>-10</c:v>
                </c:pt>
                <c:pt idx="61">
                  <c:v>-11</c:v>
                </c:pt>
                <c:pt idx="62">
                  <c:v>-12</c:v>
                </c:pt>
                <c:pt idx="63">
                  <c:v>-13</c:v>
                </c:pt>
                <c:pt idx="64">
                  <c:v>-14</c:v>
                </c:pt>
                <c:pt idx="65">
                  <c:v>-15</c:v>
                </c:pt>
                <c:pt idx="66">
                  <c:v>-16</c:v>
                </c:pt>
                <c:pt idx="67">
                  <c:v>-17</c:v>
                </c:pt>
                <c:pt idx="68">
                  <c:v>-18</c:v>
                </c:pt>
                <c:pt idx="69">
                  <c:v>-19</c:v>
                </c:pt>
                <c:pt idx="70">
                  <c:v>-20</c:v>
                </c:pt>
                <c:pt idx="71">
                  <c:v>-21</c:v>
                </c:pt>
                <c:pt idx="72">
                  <c:v>-22</c:v>
                </c:pt>
                <c:pt idx="73">
                  <c:v>-23</c:v>
                </c:pt>
                <c:pt idx="74">
                  <c:v>-24</c:v>
                </c:pt>
                <c:pt idx="75">
                  <c:v>-25</c:v>
                </c:pt>
                <c:pt idx="76">
                  <c:v>-26</c:v>
                </c:pt>
                <c:pt idx="77">
                  <c:v>-27</c:v>
                </c:pt>
                <c:pt idx="78">
                  <c:v>-28</c:v>
                </c:pt>
                <c:pt idx="79">
                  <c:v>-29</c:v>
                </c:pt>
                <c:pt idx="80">
                  <c:v>-30</c:v>
                </c:pt>
                <c:pt idx="81">
                  <c:v>-31</c:v>
                </c:pt>
                <c:pt idx="82">
                  <c:v>-32</c:v>
                </c:pt>
                <c:pt idx="83">
                  <c:v>-33</c:v>
                </c:pt>
                <c:pt idx="84">
                  <c:v>-34</c:v>
                </c:pt>
                <c:pt idx="85">
                  <c:v>-35</c:v>
                </c:pt>
                <c:pt idx="86">
                  <c:v>-36</c:v>
                </c:pt>
                <c:pt idx="87">
                  <c:v>-37</c:v>
                </c:pt>
                <c:pt idx="88">
                  <c:v>-38</c:v>
                </c:pt>
                <c:pt idx="89">
                  <c:v>-39</c:v>
                </c:pt>
                <c:pt idx="90">
                  <c:v>-40</c:v>
                </c:pt>
                <c:pt idx="91">
                  <c:v>-41</c:v>
                </c:pt>
                <c:pt idx="92">
                  <c:v>-42</c:v>
                </c:pt>
                <c:pt idx="93">
                  <c:v>-43</c:v>
                </c:pt>
                <c:pt idx="94">
                  <c:v>-44</c:v>
                </c:pt>
                <c:pt idx="95">
                  <c:v>-45</c:v>
                </c:pt>
                <c:pt idx="96">
                  <c:v>-46</c:v>
                </c:pt>
                <c:pt idx="97">
                  <c:v>-47</c:v>
                </c:pt>
                <c:pt idx="98">
                  <c:v>-48</c:v>
                </c:pt>
                <c:pt idx="99">
                  <c:v>-49</c:v>
                </c:pt>
                <c:pt idx="100">
                  <c:v>-50</c:v>
                </c:pt>
                <c:pt idx="101">
                  <c:v>-51</c:v>
                </c:pt>
                <c:pt idx="102">
                  <c:v>-52</c:v>
                </c:pt>
                <c:pt idx="103">
                  <c:v>-53</c:v>
                </c:pt>
                <c:pt idx="104">
                  <c:v>-54</c:v>
                </c:pt>
                <c:pt idx="105">
                  <c:v>-55</c:v>
                </c:pt>
                <c:pt idx="106">
                  <c:v>-56</c:v>
                </c:pt>
                <c:pt idx="107">
                  <c:v>-57</c:v>
                </c:pt>
                <c:pt idx="108">
                  <c:v>-58</c:v>
                </c:pt>
                <c:pt idx="109">
                  <c:v>-59</c:v>
                </c:pt>
                <c:pt idx="110">
                  <c:v>-60</c:v>
                </c:pt>
                <c:pt idx="111">
                  <c:v>-61</c:v>
                </c:pt>
                <c:pt idx="112">
                  <c:v>-62</c:v>
                </c:pt>
                <c:pt idx="113">
                  <c:v>-63</c:v>
                </c:pt>
                <c:pt idx="114">
                  <c:v>-64</c:v>
                </c:pt>
                <c:pt idx="115">
                  <c:v>-65</c:v>
                </c:pt>
                <c:pt idx="116">
                  <c:v>-66</c:v>
                </c:pt>
                <c:pt idx="117">
                  <c:v>-67</c:v>
                </c:pt>
                <c:pt idx="118">
                  <c:v>-68</c:v>
                </c:pt>
                <c:pt idx="119">
                  <c:v>-69</c:v>
                </c:pt>
                <c:pt idx="120">
                  <c:v>-70</c:v>
                </c:pt>
                <c:pt idx="121">
                  <c:v>-71</c:v>
                </c:pt>
                <c:pt idx="122">
                  <c:v>-72</c:v>
                </c:pt>
                <c:pt idx="123">
                  <c:v>-73</c:v>
                </c:pt>
                <c:pt idx="124">
                  <c:v>-74</c:v>
                </c:pt>
                <c:pt idx="125">
                  <c:v>-75</c:v>
                </c:pt>
                <c:pt idx="126">
                  <c:v>-76</c:v>
                </c:pt>
                <c:pt idx="127">
                  <c:v>-77</c:v>
                </c:pt>
                <c:pt idx="128">
                  <c:v>-78</c:v>
                </c:pt>
                <c:pt idx="129">
                  <c:v>-79</c:v>
                </c:pt>
                <c:pt idx="130">
                  <c:v>-80</c:v>
                </c:pt>
                <c:pt idx="131">
                  <c:v>-81</c:v>
                </c:pt>
                <c:pt idx="132">
                  <c:v>-82</c:v>
                </c:pt>
                <c:pt idx="133">
                  <c:v>-83</c:v>
                </c:pt>
                <c:pt idx="134">
                  <c:v>-84</c:v>
                </c:pt>
                <c:pt idx="135">
                  <c:v>-85</c:v>
                </c:pt>
                <c:pt idx="136">
                  <c:v>-86</c:v>
                </c:pt>
                <c:pt idx="137">
                  <c:v>-87</c:v>
                </c:pt>
                <c:pt idx="138">
                  <c:v>-88</c:v>
                </c:pt>
                <c:pt idx="139">
                  <c:v>-89</c:v>
                </c:pt>
                <c:pt idx="140">
                  <c:v>-90</c:v>
                </c:pt>
                <c:pt idx="141">
                  <c:v>-91</c:v>
                </c:pt>
                <c:pt idx="142">
                  <c:v>-92</c:v>
                </c:pt>
                <c:pt idx="143">
                  <c:v>-93</c:v>
                </c:pt>
                <c:pt idx="144">
                  <c:v>-94</c:v>
                </c:pt>
                <c:pt idx="145">
                  <c:v>-95</c:v>
                </c:pt>
                <c:pt idx="146">
                  <c:v>-96</c:v>
                </c:pt>
                <c:pt idx="147">
                  <c:v>-97</c:v>
                </c:pt>
                <c:pt idx="148">
                  <c:v>-98</c:v>
                </c:pt>
                <c:pt idx="149">
                  <c:v>-99</c:v>
                </c:pt>
                <c:pt idx="150">
                  <c:v>-100</c:v>
                </c:pt>
                <c:pt idx="151">
                  <c:v>-101</c:v>
                </c:pt>
                <c:pt idx="152">
                  <c:v>-102</c:v>
                </c:pt>
                <c:pt idx="153">
                  <c:v>-103</c:v>
                </c:pt>
                <c:pt idx="154">
                  <c:v>-104</c:v>
                </c:pt>
                <c:pt idx="155">
                  <c:v>-105</c:v>
                </c:pt>
                <c:pt idx="156">
                  <c:v>-106</c:v>
                </c:pt>
                <c:pt idx="157">
                  <c:v>-107</c:v>
                </c:pt>
                <c:pt idx="158">
                  <c:v>-109</c:v>
                </c:pt>
                <c:pt idx="159">
                  <c:v>-110</c:v>
                </c:pt>
                <c:pt idx="160">
                  <c:v>-111</c:v>
                </c:pt>
                <c:pt idx="161">
                  <c:v>-112</c:v>
                </c:pt>
                <c:pt idx="162">
                  <c:v>-113</c:v>
                </c:pt>
                <c:pt idx="163">
                  <c:v>-114</c:v>
                </c:pt>
                <c:pt idx="164">
                  <c:v>-115</c:v>
                </c:pt>
                <c:pt idx="165">
                  <c:v>-116</c:v>
                </c:pt>
                <c:pt idx="166">
                  <c:v>-117</c:v>
                </c:pt>
                <c:pt idx="167">
                  <c:v>-118</c:v>
                </c:pt>
                <c:pt idx="168">
                  <c:v>-119</c:v>
                </c:pt>
                <c:pt idx="169">
                  <c:v>-120</c:v>
                </c:pt>
              </c:numCache>
            </c:numRef>
          </c:cat>
          <c:val>
            <c:numRef>
              <c:f>'Days Before Start Data'!$Q$4:$Q$174</c:f>
              <c:numCache>
                <c:formatCode>_(* #,##0_);_(* \(#,##0\);_(* "-"??_);_(@_)</c:formatCode>
                <c:ptCount val="171"/>
                <c:pt idx="1">
                  <c:v>0</c:v>
                </c:pt>
                <c:pt idx="2">
                  <c:v>0</c:v>
                </c:pt>
                <c:pt idx="3">
                  <c:v>89</c:v>
                </c:pt>
                <c:pt idx="4">
                  <c:v>243</c:v>
                </c:pt>
                <c:pt idx="5">
                  <c:v>327</c:v>
                </c:pt>
                <c:pt idx="6">
                  <c:v>386</c:v>
                </c:pt>
                <c:pt idx="7">
                  <c:v>386</c:v>
                </c:pt>
                <c:pt idx="8">
                  <c:v>386</c:v>
                </c:pt>
                <c:pt idx="9">
                  <c:v>466</c:v>
                </c:pt>
                <c:pt idx="10">
                  <c:v>516</c:v>
                </c:pt>
                <c:pt idx="11">
                  <c:v>564</c:v>
                </c:pt>
                <c:pt idx="12">
                  <c:v>616</c:v>
                </c:pt>
                <c:pt idx="13">
                  <c:v>662</c:v>
                </c:pt>
                <c:pt idx="14">
                  <c:v>662</c:v>
                </c:pt>
                <c:pt idx="15">
                  <c:v>662</c:v>
                </c:pt>
                <c:pt idx="16">
                  <c:v>741</c:v>
                </c:pt>
                <c:pt idx="17">
                  <c:v>778</c:v>
                </c:pt>
                <c:pt idx="18">
                  <c:v>829</c:v>
                </c:pt>
                <c:pt idx="19">
                  <c:v>898</c:v>
                </c:pt>
                <c:pt idx="20">
                  <c:v>953</c:v>
                </c:pt>
                <c:pt idx="21">
                  <c:v>953</c:v>
                </c:pt>
                <c:pt idx="22">
                  <c:v>953</c:v>
                </c:pt>
                <c:pt idx="23">
                  <c:v>1075</c:v>
                </c:pt>
                <c:pt idx="24">
                  <c:v>1155</c:v>
                </c:pt>
                <c:pt idx="25">
                  <c:v>1279</c:v>
                </c:pt>
                <c:pt idx="26">
                  <c:v>1353</c:v>
                </c:pt>
                <c:pt idx="27">
                  <c:v>1443</c:v>
                </c:pt>
                <c:pt idx="28">
                  <c:v>1443</c:v>
                </c:pt>
                <c:pt idx="29">
                  <c:v>1443</c:v>
                </c:pt>
                <c:pt idx="30">
                  <c:v>1655</c:v>
                </c:pt>
                <c:pt idx="31">
                  <c:v>1796</c:v>
                </c:pt>
                <c:pt idx="32">
                  <c:v>1931</c:v>
                </c:pt>
                <c:pt idx="33">
                  <c:v>2072</c:v>
                </c:pt>
                <c:pt idx="34">
                  <c:v>2182</c:v>
                </c:pt>
                <c:pt idx="35">
                  <c:v>2182</c:v>
                </c:pt>
                <c:pt idx="36">
                  <c:v>2182</c:v>
                </c:pt>
                <c:pt idx="37">
                  <c:v>2484</c:v>
                </c:pt>
                <c:pt idx="38">
                  <c:v>2677</c:v>
                </c:pt>
                <c:pt idx="39">
                  <c:v>2981</c:v>
                </c:pt>
                <c:pt idx="40">
                  <c:v>3195</c:v>
                </c:pt>
                <c:pt idx="41">
                  <c:v>3409</c:v>
                </c:pt>
                <c:pt idx="42">
                  <c:v>3409</c:v>
                </c:pt>
                <c:pt idx="43">
                  <c:v>3409</c:v>
                </c:pt>
                <c:pt idx="44">
                  <c:v>3877</c:v>
                </c:pt>
                <c:pt idx="45">
                  <c:v>4233</c:v>
                </c:pt>
                <c:pt idx="46">
                  <c:v>4574</c:v>
                </c:pt>
                <c:pt idx="47">
                  <c:v>4647</c:v>
                </c:pt>
                <c:pt idx="48">
                  <c:v>5440</c:v>
                </c:pt>
                <c:pt idx="49">
                  <c:v>5440</c:v>
                </c:pt>
                <c:pt idx="50">
                  <c:v>5440</c:v>
                </c:pt>
                <c:pt idx="51">
                  <c:v>6852</c:v>
                </c:pt>
                <c:pt idx="52">
                  <c:v>7687</c:v>
                </c:pt>
                <c:pt idx="53">
                  <c:v>7837</c:v>
                </c:pt>
                <c:pt idx="54">
                  <c:v>7924</c:v>
                </c:pt>
                <c:pt idx="55">
                  <c:v>8024</c:v>
                </c:pt>
                <c:pt idx="56">
                  <c:v>8024</c:v>
                </c:pt>
                <c:pt idx="57">
                  <c:v>8024</c:v>
                </c:pt>
                <c:pt idx="58">
                  <c:v>8024</c:v>
                </c:pt>
                <c:pt idx="59">
                  <c:v>8149</c:v>
                </c:pt>
                <c:pt idx="60">
                  <c:v>8196</c:v>
                </c:pt>
                <c:pt idx="61">
                  <c:v>8332</c:v>
                </c:pt>
                <c:pt idx="62">
                  <c:v>8427</c:v>
                </c:pt>
                <c:pt idx="63">
                  <c:v>8427</c:v>
                </c:pt>
                <c:pt idx="64">
                  <c:v>8427</c:v>
                </c:pt>
                <c:pt idx="65">
                  <c:v>8532</c:v>
                </c:pt>
                <c:pt idx="66">
                  <c:v>8661</c:v>
                </c:pt>
                <c:pt idx="67">
                  <c:v>8751</c:v>
                </c:pt>
                <c:pt idx="68">
                  <c:v>8873</c:v>
                </c:pt>
                <c:pt idx="69">
                  <c:v>9047</c:v>
                </c:pt>
                <c:pt idx="70">
                  <c:v>9047</c:v>
                </c:pt>
                <c:pt idx="71">
                  <c:v>9047</c:v>
                </c:pt>
                <c:pt idx="72">
                  <c:v>9295</c:v>
                </c:pt>
                <c:pt idx="73">
                  <c:v>9580</c:v>
                </c:pt>
                <c:pt idx="74">
                  <c:v>9589</c:v>
                </c:pt>
                <c:pt idx="75">
                  <c:v>9594</c:v>
                </c:pt>
                <c:pt idx="76">
                  <c:v>9602</c:v>
                </c:pt>
                <c:pt idx="77">
                  <c:v>9602</c:v>
                </c:pt>
                <c:pt idx="78">
                  <c:v>9602</c:v>
                </c:pt>
                <c:pt idx="79">
                  <c:v>9617</c:v>
                </c:pt>
                <c:pt idx="80">
                  <c:v>9617</c:v>
                </c:pt>
                <c:pt idx="81">
                  <c:v>9631</c:v>
                </c:pt>
                <c:pt idx="82">
                  <c:v>9640</c:v>
                </c:pt>
                <c:pt idx="83">
                  <c:v>9656</c:v>
                </c:pt>
                <c:pt idx="84">
                  <c:v>9656</c:v>
                </c:pt>
                <c:pt idx="85">
                  <c:v>9656</c:v>
                </c:pt>
                <c:pt idx="86">
                  <c:v>9670</c:v>
                </c:pt>
                <c:pt idx="87">
                  <c:v>9678</c:v>
                </c:pt>
                <c:pt idx="88">
                  <c:v>9696</c:v>
                </c:pt>
                <c:pt idx="89">
                  <c:v>9810</c:v>
                </c:pt>
                <c:pt idx="90">
                  <c:v>9832</c:v>
                </c:pt>
                <c:pt idx="91">
                  <c:v>9832</c:v>
                </c:pt>
                <c:pt idx="92">
                  <c:v>9832</c:v>
                </c:pt>
                <c:pt idx="93">
                  <c:v>9832</c:v>
                </c:pt>
                <c:pt idx="94">
                  <c:v>9877</c:v>
                </c:pt>
                <c:pt idx="95">
                  <c:v>9881</c:v>
                </c:pt>
                <c:pt idx="96">
                  <c:v>9883</c:v>
                </c:pt>
                <c:pt idx="97">
                  <c:v>9873</c:v>
                </c:pt>
                <c:pt idx="98">
                  <c:v>9873</c:v>
                </c:pt>
                <c:pt idx="99">
                  <c:v>9873</c:v>
                </c:pt>
                <c:pt idx="100">
                  <c:v>9884</c:v>
                </c:pt>
                <c:pt idx="101">
                  <c:v>9886</c:v>
                </c:pt>
                <c:pt idx="102">
                  <c:v>9908</c:v>
                </c:pt>
                <c:pt idx="103">
                  <c:v>9910</c:v>
                </c:pt>
                <c:pt idx="104">
                  <c:v>9909</c:v>
                </c:pt>
                <c:pt idx="105">
                  <c:v>9909</c:v>
                </c:pt>
                <c:pt idx="106">
                  <c:v>9909</c:v>
                </c:pt>
                <c:pt idx="107">
                  <c:v>9907</c:v>
                </c:pt>
                <c:pt idx="108">
                  <c:v>9909</c:v>
                </c:pt>
                <c:pt idx="109">
                  <c:v>9911</c:v>
                </c:pt>
                <c:pt idx="110">
                  <c:v>9913</c:v>
                </c:pt>
                <c:pt idx="111">
                  <c:v>9905</c:v>
                </c:pt>
                <c:pt idx="112">
                  <c:v>9905</c:v>
                </c:pt>
                <c:pt idx="113">
                  <c:v>9905</c:v>
                </c:pt>
                <c:pt idx="114">
                  <c:v>9909</c:v>
                </c:pt>
                <c:pt idx="115">
                  <c:v>9899</c:v>
                </c:pt>
                <c:pt idx="116">
                  <c:v>9900</c:v>
                </c:pt>
                <c:pt idx="117">
                  <c:v>9900</c:v>
                </c:pt>
                <c:pt idx="118">
                  <c:v>9901</c:v>
                </c:pt>
                <c:pt idx="119">
                  <c:v>9901</c:v>
                </c:pt>
                <c:pt idx="120">
                  <c:v>9901</c:v>
                </c:pt>
                <c:pt idx="121">
                  <c:v>9905</c:v>
                </c:pt>
                <c:pt idx="122">
                  <c:v>9905</c:v>
                </c:pt>
                <c:pt idx="123">
                  <c:v>9902</c:v>
                </c:pt>
                <c:pt idx="124">
                  <c:v>9897</c:v>
                </c:pt>
                <c:pt idx="125">
                  <c:v>9897</c:v>
                </c:pt>
                <c:pt idx="126">
                  <c:v>9897</c:v>
                </c:pt>
                <c:pt idx="127">
                  <c:v>9897</c:v>
                </c:pt>
                <c:pt idx="128">
                  <c:v>9900</c:v>
                </c:pt>
                <c:pt idx="129">
                  <c:v>9898</c:v>
                </c:pt>
                <c:pt idx="130">
                  <c:v>9900</c:v>
                </c:pt>
                <c:pt idx="131">
                  <c:v>9894</c:v>
                </c:pt>
                <c:pt idx="132">
                  <c:v>9896</c:v>
                </c:pt>
                <c:pt idx="133">
                  <c:v>9896</c:v>
                </c:pt>
                <c:pt idx="134">
                  <c:v>9896</c:v>
                </c:pt>
                <c:pt idx="135">
                  <c:v>9896</c:v>
                </c:pt>
                <c:pt idx="136">
                  <c:v>9898</c:v>
                </c:pt>
                <c:pt idx="137">
                  <c:v>9896</c:v>
                </c:pt>
                <c:pt idx="138">
                  <c:v>9896</c:v>
                </c:pt>
                <c:pt idx="139">
                  <c:v>9896</c:v>
                </c:pt>
                <c:pt idx="140">
                  <c:v>9896</c:v>
                </c:pt>
                <c:pt idx="141">
                  <c:v>9896</c:v>
                </c:pt>
                <c:pt idx="142">
                  <c:v>9896</c:v>
                </c:pt>
                <c:pt idx="143">
                  <c:v>9896</c:v>
                </c:pt>
                <c:pt idx="144">
                  <c:v>9896</c:v>
                </c:pt>
                <c:pt idx="145">
                  <c:v>9896</c:v>
                </c:pt>
                <c:pt idx="146">
                  <c:v>9895</c:v>
                </c:pt>
                <c:pt idx="147">
                  <c:v>9895</c:v>
                </c:pt>
                <c:pt idx="148">
                  <c:v>9895</c:v>
                </c:pt>
                <c:pt idx="149">
                  <c:v>9886</c:v>
                </c:pt>
                <c:pt idx="150">
                  <c:v>9922</c:v>
                </c:pt>
                <c:pt idx="151">
                  <c:v>9923</c:v>
                </c:pt>
                <c:pt idx="152">
                  <c:v>9923</c:v>
                </c:pt>
                <c:pt idx="153">
                  <c:v>9918</c:v>
                </c:pt>
                <c:pt idx="154">
                  <c:v>9918</c:v>
                </c:pt>
                <c:pt idx="155">
                  <c:v>9918</c:v>
                </c:pt>
                <c:pt idx="156">
                  <c:v>9915</c:v>
                </c:pt>
                <c:pt idx="157">
                  <c:v>9918</c:v>
                </c:pt>
                <c:pt idx="158">
                  <c:v>9901</c:v>
                </c:pt>
                <c:pt idx="159">
                  <c:v>9901</c:v>
                </c:pt>
                <c:pt idx="160">
                  <c:v>9901</c:v>
                </c:pt>
                <c:pt idx="161">
                  <c:v>9901</c:v>
                </c:pt>
                <c:pt idx="162">
                  <c:v>9901</c:v>
                </c:pt>
                <c:pt idx="163">
                  <c:v>9901</c:v>
                </c:pt>
                <c:pt idx="164">
                  <c:v>9900</c:v>
                </c:pt>
                <c:pt idx="165">
                  <c:v>9899</c:v>
                </c:pt>
                <c:pt idx="166">
                  <c:v>9900</c:v>
                </c:pt>
                <c:pt idx="167">
                  <c:v>9900</c:v>
                </c:pt>
                <c:pt idx="168">
                  <c:v>9900</c:v>
                </c:pt>
                <c:pt idx="169">
                  <c:v>9900</c:v>
                </c:pt>
                <c:pt idx="170">
                  <c:v>9900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CBD4-4044-9233-14FFBD579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7726832"/>
        <c:axId val="1997715184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strRef>
                    <c:extLst>
                      <c:ext uri="{02D57815-91ED-43cb-92C2-25804820EDAC}">
                        <c15:formulaRef>
                          <c15:sqref>'Days Before Start Data'!$B$3</c15:sqref>
                        </c15:formulaRef>
                      </c:ext>
                    </c:extLst>
                    <c:strCache>
                      <c:ptCount val="1"/>
                      <c:pt idx="0">
                        <c:v>Days Before Start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'Days Before Start Data'!$B$4:$B$4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CBD4-4044-9233-14FFBD579319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Data'!$C$3</c15:sqref>
                        </c15:formulaRef>
                      </c:ext>
                    </c:extLst>
                    <c:strCache>
                      <c:ptCount val="1"/>
                      <c:pt idx="0">
                        <c:v>2023 # of Students</c:v>
                      </c:pt>
                    </c:strCache>
                  </c:strRef>
                </c:tx>
                <c:spPr>
                  <a:ln w="28575" cap="rnd">
                    <a:solidFill>
                      <a:srgbClr val="C0000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Data'!$C$4:$C$4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CBD4-4044-9233-14FFBD579319}"/>
                  </c:ext>
                </c:extLst>
              </c15:ser>
            </c15:filteredLineSeries>
            <c15:filteredLineSeries>
              <c15:ser>
                <c:idx val="0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Data'!$E$3</c15:sqref>
                        </c15:formulaRef>
                      </c:ext>
                    </c:extLst>
                    <c:strCache>
                      <c:ptCount val="1"/>
                      <c:pt idx="0">
                        <c:v>2023 # Confirmed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Data'!$E$4:$E$4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CBD4-4044-9233-14FFBD579319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Data'!$F$3</c15:sqref>
                        </c15:formulaRef>
                      </c:ext>
                    </c:extLst>
                    <c:strCache>
                      <c:ptCount val="1"/>
                      <c:pt idx="0">
                        <c:v>2023 % Students PAID</c:v>
                      </c:pt>
                    </c:strCache>
                  </c:strRef>
                </c:tx>
                <c:spPr>
                  <a:ln w="28575" cap="rnd">
                    <a:solidFill>
                      <a:srgbClr val="C0000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Data'!$F$4:$F$4</c15:sqref>
                        </c15:formulaRef>
                      </c:ext>
                    </c:extLst>
                    <c:numCache>
                      <c:formatCode>0.0%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CBD4-4044-9233-14FFBD579319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Data'!$G$3</c15:sqref>
                        </c15:formulaRef>
                      </c:ext>
                    </c:extLst>
                    <c:strCache>
                      <c:ptCount val="1"/>
                      <c:pt idx="0">
                        <c:v>2023 Tuition Finalized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Data'!$G$4:$G$4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CBD4-4044-9233-14FFBD579319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Data'!$H$3</c15:sqref>
                        </c15:formulaRef>
                      </c:ext>
                    </c:extLst>
                    <c:strCache>
                      <c:ptCount val="1"/>
                      <c:pt idx="0">
                        <c:v>2023 Tuition Confirmed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Data'!$H$4:$H$4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CBD4-4044-9233-14FFBD579319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Data'!$I$3</c15:sqref>
                        </c15:formulaRef>
                      </c:ext>
                    </c:extLst>
                    <c:strCache>
                      <c:ptCount val="1"/>
                      <c:pt idx="0">
                        <c:v>2023 Total Assessed</c:v>
                      </c:pt>
                    </c:strCache>
                  </c:strRef>
                </c:tx>
                <c:spPr>
                  <a:ln w="28575" cap="rnd">
                    <a:solidFill>
                      <a:srgbClr val="C0000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Data'!$I$4:$I$4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CBD4-4044-9233-14FFBD579319}"/>
                  </c:ext>
                </c:extLst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Data'!$J$3</c15:sqref>
                        </c15:formulaRef>
                      </c:ext>
                    </c:extLst>
                    <c:strCache>
                      <c:ptCount val="1"/>
                      <c:pt idx="0">
                        <c:v>2023 Budget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Data'!$J$4:$J$4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CBD4-4044-9233-14FFBD579319}"/>
                  </c:ext>
                </c:extLst>
              </c15:ser>
            </c15:filteredLineSeries>
            <c15:filteredLin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Data'!$K$3</c15:sqref>
                        </c15:formulaRef>
                      </c:ext>
                    </c:extLst>
                    <c:strCache>
                      <c:ptCount val="1"/>
                      <c:pt idx="0">
                        <c:v>2023 Cumulative Avg per Finalized Student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Data'!$K$4:$K$4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CBD4-4044-9233-14FFBD579319}"/>
                  </c:ext>
                </c:extLst>
              </c15:ser>
            </c15:filteredLineSeries>
            <c15:filteredLineSeries>
              <c15:ser>
                <c:idx val="11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Data'!$L$3</c15:sqref>
                        </c15:formulaRef>
                      </c:ext>
                    </c:extLst>
                    <c:strCache>
                      <c:ptCount val="1"/>
                      <c:pt idx="0">
                        <c:v>2023 Cumulative Avg per Assessed Student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Data'!$L$4:$L$4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CBD4-4044-9233-14FFBD579319}"/>
                  </c:ext>
                </c:extLst>
              </c15:ser>
            </c15:filteredLineSeries>
            <c15:filteredLineSeries>
              <c15:ser>
                <c:idx val="12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Data'!$M$3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Data'!$M$4:$M$169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66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CBD4-4044-9233-14FFBD579319}"/>
                  </c:ext>
                </c:extLst>
              </c15:ser>
            </c15:filteredLineSeries>
            <c15:filteredLineSeries>
              <c15:ser>
                <c:idx val="13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Data'!$N$3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Data'!$N$5:$N$150</c15:sqref>
                        </c15:formulaRef>
                      </c:ext>
                    </c:extLst>
                    <c:numCache>
                      <c:formatCode>m/d/yyyy</c:formatCode>
                      <c:ptCount val="146"/>
                      <c:pt idx="0">
                        <c:v>44752</c:v>
                      </c:pt>
                      <c:pt idx="1">
                        <c:v>44753</c:v>
                      </c:pt>
                      <c:pt idx="2">
                        <c:v>44754</c:v>
                      </c:pt>
                      <c:pt idx="3">
                        <c:v>44755</c:v>
                      </c:pt>
                      <c:pt idx="4">
                        <c:v>44756</c:v>
                      </c:pt>
                      <c:pt idx="5">
                        <c:v>44757</c:v>
                      </c:pt>
                      <c:pt idx="6">
                        <c:v>44758</c:v>
                      </c:pt>
                      <c:pt idx="7">
                        <c:v>44759</c:v>
                      </c:pt>
                      <c:pt idx="8">
                        <c:v>44760</c:v>
                      </c:pt>
                      <c:pt idx="9">
                        <c:v>44761</c:v>
                      </c:pt>
                      <c:pt idx="10">
                        <c:v>44762</c:v>
                      </c:pt>
                      <c:pt idx="11">
                        <c:v>44763</c:v>
                      </c:pt>
                      <c:pt idx="12">
                        <c:v>44764</c:v>
                      </c:pt>
                      <c:pt idx="13">
                        <c:v>44765</c:v>
                      </c:pt>
                      <c:pt idx="14">
                        <c:v>44766</c:v>
                      </c:pt>
                      <c:pt idx="15">
                        <c:v>44767</c:v>
                      </c:pt>
                      <c:pt idx="16">
                        <c:v>44768</c:v>
                      </c:pt>
                      <c:pt idx="17">
                        <c:v>44769</c:v>
                      </c:pt>
                      <c:pt idx="18">
                        <c:v>44770</c:v>
                      </c:pt>
                      <c:pt idx="19">
                        <c:v>44771</c:v>
                      </c:pt>
                      <c:pt idx="20">
                        <c:v>44772</c:v>
                      </c:pt>
                      <c:pt idx="21">
                        <c:v>44773</c:v>
                      </c:pt>
                      <c:pt idx="22">
                        <c:v>44774</c:v>
                      </c:pt>
                      <c:pt idx="23">
                        <c:v>44775</c:v>
                      </c:pt>
                      <c:pt idx="24">
                        <c:v>44776</c:v>
                      </c:pt>
                      <c:pt idx="25">
                        <c:v>44777</c:v>
                      </c:pt>
                      <c:pt idx="26">
                        <c:v>44778</c:v>
                      </c:pt>
                      <c:pt idx="27">
                        <c:v>44779</c:v>
                      </c:pt>
                      <c:pt idx="28">
                        <c:v>44780</c:v>
                      </c:pt>
                      <c:pt idx="29">
                        <c:v>44781</c:v>
                      </c:pt>
                      <c:pt idx="30">
                        <c:v>44782</c:v>
                      </c:pt>
                      <c:pt idx="31">
                        <c:v>44783</c:v>
                      </c:pt>
                      <c:pt idx="32">
                        <c:v>44784</c:v>
                      </c:pt>
                      <c:pt idx="33">
                        <c:v>44785</c:v>
                      </c:pt>
                      <c:pt idx="34">
                        <c:v>44786</c:v>
                      </c:pt>
                      <c:pt idx="35">
                        <c:v>44787</c:v>
                      </c:pt>
                      <c:pt idx="36">
                        <c:v>44788</c:v>
                      </c:pt>
                      <c:pt idx="37">
                        <c:v>44789</c:v>
                      </c:pt>
                      <c:pt idx="38">
                        <c:v>44790</c:v>
                      </c:pt>
                      <c:pt idx="39">
                        <c:v>44791</c:v>
                      </c:pt>
                      <c:pt idx="40">
                        <c:v>44792</c:v>
                      </c:pt>
                      <c:pt idx="41">
                        <c:v>44793</c:v>
                      </c:pt>
                      <c:pt idx="42">
                        <c:v>44794</c:v>
                      </c:pt>
                      <c:pt idx="43">
                        <c:v>44795</c:v>
                      </c:pt>
                      <c:pt idx="44">
                        <c:v>44796</c:v>
                      </c:pt>
                      <c:pt idx="45">
                        <c:v>44797</c:v>
                      </c:pt>
                      <c:pt idx="46">
                        <c:v>44798</c:v>
                      </c:pt>
                      <c:pt idx="47">
                        <c:v>44799</c:v>
                      </c:pt>
                      <c:pt idx="48">
                        <c:v>44800</c:v>
                      </c:pt>
                      <c:pt idx="49">
                        <c:v>44801</c:v>
                      </c:pt>
                      <c:pt idx="50">
                        <c:v>44802</c:v>
                      </c:pt>
                      <c:pt idx="51">
                        <c:v>44803</c:v>
                      </c:pt>
                      <c:pt idx="52">
                        <c:v>44804</c:v>
                      </c:pt>
                      <c:pt idx="53">
                        <c:v>44805</c:v>
                      </c:pt>
                      <c:pt idx="54">
                        <c:v>44806</c:v>
                      </c:pt>
                      <c:pt idx="55">
                        <c:v>44807</c:v>
                      </c:pt>
                      <c:pt idx="56">
                        <c:v>44808</c:v>
                      </c:pt>
                      <c:pt idx="57">
                        <c:v>44809</c:v>
                      </c:pt>
                      <c:pt idx="58">
                        <c:v>44810</c:v>
                      </c:pt>
                      <c:pt idx="59">
                        <c:v>44811</c:v>
                      </c:pt>
                      <c:pt idx="60">
                        <c:v>44812</c:v>
                      </c:pt>
                      <c:pt idx="61">
                        <c:v>44813</c:v>
                      </c:pt>
                      <c:pt idx="62">
                        <c:v>44814</c:v>
                      </c:pt>
                      <c:pt idx="63">
                        <c:v>44815</c:v>
                      </c:pt>
                      <c:pt idx="64">
                        <c:v>44816</c:v>
                      </c:pt>
                      <c:pt idx="65">
                        <c:v>44817</c:v>
                      </c:pt>
                      <c:pt idx="66">
                        <c:v>44818</c:v>
                      </c:pt>
                      <c:pt idx="67">
                        <c:v>44819</c:v>
                      </c:pt>
                      <c:pt idx="68">
                        <c:v>44820</c:v>
                      </c:pt>
                      <c:pt idx="69">
                        <c:v>44821</c:v>
                      </c:pt>
                      <c:pt idx="70">
                        <c:v>44822</c:v>
                      </c:pt>
                      <c:pt idx="71">
                        <c:v>44823</c:v>
                      </c:pt>
                      <c:pt idx="72">
                        <c:v>44824</c:v>
                      </c:pt>
                      <c:pt idx="73">
                        <c:v>44825</c:v>
                      </c:pt>
                      <c:pt idx="74">
                        <c:v>44826</c:v>
                      </c:pt>
                      <c:pt idx="75">
                        <c:v>44827</c:v>
                      </c:pt>
                      <c:pt idx="76">
                        <c:v>44828</c:v>
                      </c:pt>
                      <c:pt idx="77">
                        <c:v>44829</c:v>
                      </c:pt>
                      <c:pt idx="78">
                        <c:v>44830</c:v>
                      </c:pt>
                      <c:pt idx="79">
                        <c:v>44831</c:v>
                      </c:pt>
                      <c:pt idx="80">
                        <c:v>44832</c:v>
                      </c:pt>
                      <c:pt idx="81">
                        <c:v>44833</c:v>
                      </c:pt>
                      <c:pt idx="82">
                        <c:v>44834</c:v>
                      </c:pt>
                      <c:pt idx="83">
                        <c:v>44835</c:v>
                      </c:pt>
                      <c:pt idx="84">
                        <c:v>44836</c:v>
                      </c:pt>
                      <c:pt idx="85">
                        <c:v>44837</c:v>
                      </c:pt>
                      <c:pt idx="86">
                        <c:v>44838</c:v>
                      </c:pt>
                      <c:pt idx="87">
                        <c:v>44839</c:v>
                      </c:pt>
                      <c:pt idx="88">
                        <c:v>44840</c:v>
                      </c:pt>
                      <c:pt idx="89">
                        <c:v>44841</c:v>
                      </c:pt>
                      <c:pt idx="90">
                        <c:v>44842</c:v>
                      </c:pt>
                      <c:pt idx="91">
                        <c:v>44843</c:v>
                      </c:pt>
                      <c:pt idx="92">
                        <c:v>44844</c:v>
                      </c:pt>
                      <c:pt idx="93">
                        <c:v>44844</c:v>
                      </c:pt>
                      <c:pt idx="94">
                        <c:v>44845</c:v>
                      </c:pt>
                      <c:pt idx="95">
                        <c:v>44846</c:v>
                      </c:pt>
                      <c:pt idx="96">
                        <c:v>44847</c:v>
                      </c:pt>
                      <c:pt idx="97">
                        <c:v>44848</c:v>
                      </c:pt>
                      <c:pt idx="98">
                        <c:v>44849</c:v>
                      </c:pt>
                      <c:pt idx="99">
                        <c:v>44848</c:v>
                      </c:pt>
                      <c:pt idx="100">
                        <c:v>44851</c:v>
                      </c:pt>
                      <c:pt idx="101">
                        <c:v>44852</c:v>
                      </c:pt>
                      <c:pt idx="102">
                        <c:v>44853</c:v>
                      </c:pt>
                      <c:pt idx="103">
                        <c:v>44854</c:v>
                      </c:pt>
                      <c:pt idx="104">
                        <c:v>44855</c:v>
                      </c:pt>
                      <c:pt idx="105">
                        <c:v>44856</c:v>
                      </c:pt>
                      <c:pt idx="106">
                        <c:v>44855</c:v>
                      </c:pt>
                      <c:pt idx="107">
                        <c:v>44856</c:v>
                      </c:pt>
                      <c:pt idx="108">
                        <c:v>44859</c:v>
                      </c:pt>
                      <c:pt idx="109">
                        <c:v>44860</c:v>
                      </c:pt>
                      <c:pt idx="110">
                        <c:v>44861</c:v>
                      </c:pt>
                      <c:pt idx="111">
                        <c:v>44862</c:v>
                      </c:pt>
                      <c:pt idx="112">
                        <c:v>44863</c:v>
                      </c:pt>
                      <c:pt idx="113">
                        <c:v>44862</c:v>
                      </c:pt>
                      <c:pt idx="114">
                        <c:v>44865</c:v>
                      </c:pt>
                      <c:pt idx="115">
                        <c:v>44866</c:v>
                      </c:pt>
                      <c:pt idx="116">
                        <c:v>44867</c:v>
                      </c:pt>
                      <c:pt idx="117">
                        <c:v>44868</c:v>
                      </c:pt>
                      <c:pt idx="118">
                        <c:v>44869</c:v>
                      </c:pt>
                      <c:pt idx="119">
                        <c:v>44870</c:v>
                      </c:pt>
                      <c:pt idx="120">
                        <c:v>44869</c:v>
                      </c:pt>
                      <c:pt idx="121">
                        <c:v>44870</c:v>
                      </c:pt>
                      <c:pt idx="122">
                        <c:v>44872</c:v>
                      </c:pt>
                      <c:pt idx="123">
                        <c:v>44874</c:v>
                      </c:pt>
                      <c:pt idx="124">
                        <c:v>44875</c:v>
                      </c:pt>
                      <c:pt idx="125">
                        <c:v>44876</c:v>
                      </c:pt>
                      <c:pt idx="126">
                        <c:v>44877</c:v>
                      </c:pt>
                      <c:pt idx="127">
                        <c:v>44875</c:v>
                      </c:pt>
                      <c:pt idx="128">
                        <c:v>44879</c:v>
                      </c:pt>
                      <c:pt idx="129">
                        <c:v>44880</c:v>
                      </c:pt>
                      <c:pt idx="130">
                        <c:v>44881</c:v>
                      </c:pt>
                      <c:pt idx="131">
                        <c:v>44882</c:v>
                      </c:pt>
                      <c:pt idx="132">
                        <c:v>44883</c:v>
                      </c:pt>
                      <c:pt idx="133">
                        <c:v>44884</c:v>
                      </c:pt>
                      <c:pt idx="134">
                        <c:v>44883</c:v>
                      </c:pt>
                      <c:pt idx="135">
                        <c:v>44886</c:v>
                      </c:pt>
                      <c:pt idx="136">
                        <c:v>44887</c:v>
                      </c:pt>
                      <c:pt idx="137">
                        <c:v>44888</c:v>
                      </c:pt>
                      <c:pt idx="138">
                        <c:v>44889</c:v>
                      </c:pt>
                      <c:pt idx="139">
                        <c:v>44890</c:v>
                      </c:pt>
                      <c:pt idx="140">
                        <c:v>44891</c:v>
                      </c:pt>
                      <c:pt idx="141">
                        <c:v>44888</c:v>
                      </c:pt>
                      <c:pt idx="142">
                        <c:v>44893</c:v>
                      </c:pt>
                      <c:pt idx="143">
                        <c:v>44894</c:v>
                      </c:pt>
                      <c:pt idx="144">
                        <c:v>44895</c:v>
                      </c:pt>
                      <c:pt idx="145">
                        <c:v>44896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CBD4-4044-9233-14FFBD579319}"/>
                  </c:ext>
                </c:extLst>
              </c15:ser>
            </c15:filteredLineSeries>
            <c15:filteredLineSeries>
              <c15:ser>
                <c:idx val="14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Data'!$O$3</c15:sqref>
                        </c15:formulaRef>
                      </c:ext>
                    </c:extLst>
                    <c:strCache>
                      <c:ptCount val="1"/>
                      <c:pt idx="0">
                        <c:v>Days Before Start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Data'!$O$5:$O$150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46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CBD4-4044-9233-14FFBD579319}"/>
                  </c:ext>
                </c:extLst>
              </c15:ser>
            </c15:filteredLineSeries>
            <c15:filteredLineSeries>
              <c15:ser>
                <c:idx val="15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Data'!$P$3</c15:sqref>
                        </c15:formulaRef>
                      </c:ext>
                    </c:extLst>
                    <c:strCache>
                      <c:ptCount val="1"/>
                      <c:pt idx="0">
                        <c:v>2022 # of Students</c:v>
                      </c:pt>
                    </c:strCache>
                  </c:strRef>
                </c:tx>
                <c:spPr>
                  <a:ln w="28575" cap="rnd">
                    <a:solidFill>
                      <a:schemeClr val="bg1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Data'!$P$5:$P$150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46"/>
                      <c:pt idx="0">
                        <c:v>7188</c:v>
                      </c:pt>
                      <c:pt idx="1">
                        <c:v>7188</c:v>
                      </c:pt>
                      <c:pt idx="2">
                        <c:v>7253</c:v>
                      </c:pt>
                      <c:pt idx="3">
                        <c:v>7298</c:v>
                      </c:pt>
                      <c:pt idx="4">
                        <c:v>7347</c:v>
                      </c:pt>
                      <c:pt idx="5">
                        <c:v>7406</c:v>
                      </c:pt>
                      <c:pt idx="6">
                        <c:v>7406</c:v>
                      </c:pt>
                      <c:pt idx="7">
                        <c:v>7406</c:v>
                      </c:pt>
                      <c:pt idx="8">
                        <c:v>7460</c:v>
                      </c:pt>
                      <c:pt idx="9">
                        <c:v>7505</c:v>
                      </c:pt>
                      <c:pt idx="10">
                        <c:v>7569</c:v>
                      </c:pt>
                      <c:pt idx="11">
                        <c:v>7628</c:v>
                      </c:pt>
                      <c:pt idx="12">
                        <c:v>7679</c:v>
                      </c:pt>
                      <c:pt idx="13">
                        <c:v>7679</c:v>
                      </c:pt>
                      <c:pt idx="14">
                        <c:v>7679</c:v>
                      </c:pt>
                      <c:pt idx="15">
                        <c:v>7725</c:v>
                      </c:pt>
                      <c:pt idx="16">
                        <c:v>7766</c:v>
                      </c:pt>
                      <c:pt idx="17">
                        <c:v>7825</c:v>
                      </c:pt>
                      <c:pt idx="18">
                        <c:v>7859</c:v>
                      </c:pt>
                      <c:pt idx="19">
                        <c:v>7903</c:v>
                      </c:pt>
                      <c:pt idx="20">
                        <c:v>7903</c:v>
                      </c:pt>
                      <c:pt idx="21">
                        <c:v>7903</c:v>
                      </c:pt>
                      <c:pt idx="22">
                        <c:v>7952</c:v>
                      </c:pt>
                      <c:pt idx="23">
                        <c:v>8077</c:v>
                      </c:pt>
                      <c:pt idx="24">
                        <c:v>8135</c:v>
                      </c:pt>
                      <c:pt idx="25">
                        <c:v>8178</c:v>
                      </c:pt>
                      <c:pt idx="26">
                        <c:v>8275</c:v>
                      </c:pt>
                      <c:pt idx="27">
                        <c:v>8275</c:v>
                      </c:pt>
                      <c:pt idx="28">
                        <c:v>8275</c:v>
                      </c:pt>
                      <c:pt idx="29">
                        <c:v>8460</c:v>
                      </c:pt>
                      <c:pt idx="30">
                        <c:v>8566</c:v>
                      </c:pt>
                      <c:pt idx="31">
                        <c:v>8677</c:v>
                      </c:pt>
                      <c:pt idx="32">
                        <c:v>8775</c:v>
                      </c:pt>
                      <c:pt idx="33">
                        <c:v>8856</c:v>
                      </c:pt>
                      <c:pt idx="34">
                        <c:v>8856</c:v>
                      </c:pt>
                      <c:pt idx="35">
                        <c:v>8856</c:v>
                      </c:pt>
                      <c:pt idx="36">
                        <c:v>8973</c:v>
                      </c:pt>
                      <c:pt idx="37">
                        <c:v>9053</c:v>
                      </c:pt>
                      <c:pt idx="38">
                        <c:v>9138</c:v>
                      </c:pt>
                      <c:pt idx="39">
                        <c:v>9196</c:v>
                      </c:pt>
                      <c:pt idx="40">
                        <c:v>9273</c:v>
                      </c:pt>
                      <c:pt idx="41">
                        <c:v>9273</c:v>
                      </c:pt>
                      <c:pt idx="42">
                        <c:v>9273</c:v>
                      </c:pt>
                      <c:pt idx="43">
                        <c:v>9386</c:v>
                      </c:pt>
                      <c:pt idx="44">
                        <c:v>9481</c:v>
                      </c:pt>
                      <c:pt idx="45">
                        <c:v>9564</c:v>
                      </c:pt>
                      <c:pt idx="46">
                        <c:v>9678</c:v>
                      </c:pt>
                      <c:pt idx="47">
                        <c:v>9773</c:v>
                      </c:pt>
                      <c:pt idx="48">
                        <c:v>9773</c:v>
                      </c:pt>
                      <c:pt idx="49">
                        <c:v>9773</c:v>
                      </c:pt>
                      <c:pt idx="50">
                        <c:v>9941</c:v>
                      </c:pt>
                      <c:pt idx="51">
                        <c:v>10039</c:v>
                      </c:pt>
                      <c:pt idx="52">
                        <c:v>10059</c:v>
                      </c:pt>
                      <c:pt idx="53">
                        <c:v>10042</c:v>
                      </c:pt>
                      <c:pt idx="54">
                        <c:v>10047</c:v>
                      </c:pt>
                      <c:pt idx="55">
                        <c:v>10047</c:v>
                      </c:pt>
                      <c:pt idx="56">
                        <c:v>10047</c:v>
                      </c:pt>
                      <c:pt idx="57">
                        <c:v>10047</c:v>
                      </c:pt>
                      <c:pt idx="58">
                        <c:v>10068</c:v>
                      </c:pt>
                      <c:pt idx="59">
                        <c:v>10074</c:v>
                      </c:pt>
                      <c:pt idx="60">
                        <c:v>10060</c:v>
                      </c:pt>
                      <c:pt idx="61">
                        <c:v>10064</c:v>
                      </c:pt>
                      <c:pt idx="62">
                        <c:v>10064</c:v>
                      </c:pt>
                      <c:pt idx="63">
                        <c:v>10064</c:v>
                      </c:pt>
                      <c:pt idx="64">
                        <c:v>10075</c:v>
                      </c:pt>
                      <c:pt idx="65">
                        <c:v>10063</c:v>
                      </c:pt>
                      <c:pt idx="66">
                        <c:v>10052</c:v>
                      </c:pt>
                      <c:pt idx="67">
                        <c:v>10092</c:v>
                      </c:pt>
                      <c:pt idx="68">
                        <c:v>10102</c:v>
                      </c:pt>
                      <c:pt idx="69">
                        <c:v>10102</c:v>
                      </c:pt>
                      <c:pt idx="70">
                        <c:v>10102</c:v>
                      </c:pt>
                      <c:pt idx="71">
                        <c:v>10097</c:v>
                      </c:pt>
                      <c:pt idx="72">
                        <c:v>10123</c:v>
                      </c:pt>
                      <c:pt idx="73">
                        <c:v>9829</c:v>
                      </c:pt>
                      <c:pt idx="74">
                        <c:v>9969</c:v>
                      </c:pt>
                      <c:pt idx="75">
                        <c:v>9970</c:v>
                      </c:pt>
                      <c:pt idx="76">
                        <c:v>9970</c:v>
                      </c:pt>
                      <c:pt idx="77">
                        <c:v>9970</c:v>
                      </c:pt>
                      <c:pt idx="78">
                        <c:v>9971</c:v>
                      </c:pt>
                      <c:pt idx="79">
                        <c:v>9966</c:v>
                      </c:pt>
                      <c:pt idx="80">
                        <c:v>10025</c:v>
                      </c:pt>
                      <c:pt idx="81">
                        <c:v>10038</c:v>
                      </c:pt>
                      <c:pt idx="82">
                        <c:v>10035</c:v>
                      </c:pt>
                      <c:pt idx="83">
                        <c:v>10035</c:v>
                      </c:pt>
                      <c:pt idx="84">
                        <c:v>10035</c:v>
                      </c:pt>
                      <c:pt idx="85">
                        <c:v>10039</c:v>
                      </c:pt>
                      <c:pt idx="86">
                        <c:v>10059</c:v>
                      </c:pt>
                      <c:pt idx="87">
                        <c:v>10056</c:v>
                      </c:pt>
                      <c:pt idx="88">
                        <c:v>10054</c:v>
                      </c:pt>
                      <c:pt idx="89">
                        <c:v>9981</c:v>
                      </c:pt>
                      <c:pt idx="90">
                        <c:v>9981</c:v>
                      </c:pt>
                      <c:pt idx="91">
                        <c:v>9981</c:v>
                      </c:pt>
                      <c:pt idx="92">
                        <c:v>9981</c:v>
                      </c:pt>
                      <c:pt idx="93">
                        <c:v>9991</c:v>
                      </c:pt>
                      <c:pt idx="94">
                        <c:v>9991</c:v>
                      </c:pt>
                      <c:pt idx="95">
                        <c:v>10015</c:v>
                      </c:pt>
                      <c:pt idx="96">
                        <c:v>10002</c:v>
                      </c:pt>
                      <c:pt idx="97">
                        <c:v>10002</c:v>
                      </c:pt>
                      <c:pt idx="98">
                        <c:v>10002</c:v>
                      </c:pt>
                      <c:pt idx="99">
                        <c:v>10001</c:v>
                      </c:pt>
                      <c:pt idx="100">
                        <c:v>9994</c:v>
                      </c:pt>
                      <c:pt idx="101">
                        <c:v>9989</c:v>
                      </c:pt>
                      <c:pt idx="102">
                        <c:v>9994</c:v>
                      </c:pt>
                      <c:pt idx="103">
                        <c:v>9988</c:v>
                      </c:pt>
                      <c:pt idx="104">
                        <c:v>9988</c:v>
                      </c:pt>
                      <c:pt idx="105">
                        <c:v>9988</c:v>
                      </c:pt>
                      <c:pt idx="106">
                        <c:v>9984</c:v>
                      </c:pt>
                      <c:pt idx="107">
                        <c:v>9984</c:v>
                      </c:pt>
                      <c:pt idx="108">
                        <c:v>9984</c:v>
                      </c:pt>
                      <c:pt idx="109">
                        <c:v>9984</c:v>
                      </c:pt>
                      <c:pt idx="110">
                        <c:v>9976</c:v>
                      </c:pt>
                      <c:pt idx="111">
                        <c:v>9976</c:v>
                      </c:pt>
                      <c:pt idx="112">
                        <c:v>9976</c:v>
                      </c:pt>
                      <c:pt idx="113">
                        <c:v>9978</c:v>
                      </c:pt>
                      <c:pt idx="114">
                        <c:v>9967</c:v>
                      </c:pt>
                      <c:pt idx="115">
                        <c:v>9962</c:v>
                      </c:pt>
                      <c:pt idx="116">
                        <c:v>9959</c:v>
                      </c:pt>
                      <c:pt idx="117">
                        <c:v>9960</c:v>
                      </c:pt>
                      <c:pt idx="118">
                        <c:v>9960</c:v>
                      </c:pt>
                      <c:pt idx="119">
                        <c:v>9960</c:v>
                      </c:pt>
                      <c:pt idx="120">
                        <c:v>9960</c:v>
                      </c:pt>
                      <c:pt idx="121">
                        <c:v>9960</c:v>
                      </c:pt>
                      <c:pt idx="122">
                        <c:v>9956</c:v>
                      </c:pt>
                      <c:pt idx="123">
                        <c:v>9950</c:v>
                      </c:pt>
                      <c:pt idx="124">
                        <c:v>9950</c:v>
                      </c:pt>
                      <c:pt idx="125">
                        <c:v>9950</c:v>
                      </c:pt>
                      <c:pt idx="126">
                        <c:v>9950</c:v>
                      </c:pt>
                      <c:pt idx="127">
                        <c:v>9947</c:v>
                      </c:pt>
                      <c:pt idx="128">
                        <c:v>9947</c:v>
                      </c:pt>
                      <c:pt idx="129">
                        <c:v>9942</c:v>
                      </c:pt>
                      <c:pt idx="130">
                        <c:v>9939</c:v>
                      </c:pt>
                      <c:pt idx="131">
                        <c:v>9941</c:v>
                      </c:pt>
                      <c:pt idx="132">
                        <c:v>9941</c:v>
                      </c:pt>
                      <c:pt idx="133">
                        <c:v>9941</c:v>
                      </c:pt>
                      <c:pt idx="134">
                        <c:v>9941</c:v>
                      </c:pt>
                      <c:pt idx="135">
                        <c:v>9942</c:v>
                      </c:pt>
                      <c:pt idx="136">
                        <c:v>9938</c:v>
                      </c:pt>
                      <c:pt idx="137">
                        <c:v>9938</c:v>
                      </c:pt>
                      <c:pt idx="138">
                        <c:v>9938</c:v>
                      </c:pt>
                      <c:pt idx="139">
                        <c:v>9938</c:v>
                      </c:pt>
                      <c:pt idx="140">
                        <c:v>9938</c:v>
                      </c:pt>
                      <c:pt idx="141">
                        <c:v>9937</c:v>
                      </c:pt>
                      <c:pt idx="142">
                        <c:v>9937</c:v>
                      </c:pt>
                      <c:pt idx="143">
                        <c:v>9937</c:v>
                      </c:pt>
                      <c:pt idx="144">
                        <c:v>9937</c:v>
                      </c:pt>
                      <c:pt idx="145">
                        <c:v>9936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CBD4-4044-9233-14FFBD579319}"/>
                  </c:ext>
                </c:extLst>
              </c15:ser>
            </c15:filteredLineSeries>
            <c15:filteredLineSeries>
              <c15:ser>
                <c:idx val="17"/>
                <c:order val="1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Data'!$R$3</c15:sqref>
                        </c15:formulaRef>
                      </c:ext>
                    </c:extLst>
                    <c:strCache>
                      <c:ptCount val="1"/>
                      <c:pt idx="0">
                        <c:v>2022 # students Confirmed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Data'!$R$5:$R$150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46"/>
                      <c:pt idx="0">
                        <c:v>0</c:v>
                      </c:pt>
                      <c:pt idx="1">
                        <c:v>0</c:v>
                      </c:pt>
                      <c:pt idx="2">
                        <c:v>1</c:v>
                      </c:pt>
                      <c:pt idx="3">
                        <c:v>2</c:v>
                      </c:pt>
                      <c:pt idx="4">
                        <c:v>2</c:v>
                      </c:pt>
                      <c:pt idx="5">
                        <c:v>2</c:v>
                      </c:pt>
                      <c:pt idx="6">
                        <c:v>2</c:v>
                      </c:pt>
                      <c:pt idx="7">
                        <c:v>2</c:v>
                      </c:pt>
                      <c:pt idx="8">
                        <c:v>2</c:v>
                      </c:pt>
                      <c:pt idx="9">
                        <c:v>2</c:v>
                      </c:pt>
                      <c:pt idx="10">
                        <c:v>2</c:v>
                      </c:pt>
                      <c:pt idx="11">
                        <c:v>2</c:v>
                      </c:pt>
                      <c:pt idx="12">
                        <c:v>2</c:v>
                      </c:pt>
                      <c:pt idx="13">
                        <c:v>2</c:v>
                      </c:pt>
                      <c:pt idx="14">
                        <c:v>2</c:v>
                      </c:pt>
                      <c:pt idx="15">
                        <c:v>2</c:v>
                      </c:pt>
                      <c:pt idx="16">
                        <c:v>2</c:v>
                      </c:pt>
                      <c:pt idx="17">
                        <c:v>2</c:v>
                      </c:pt>
                      <c:pt idx="18">
                        <c:v>2</c:v>
                      </c:pt>
                      <c:pt idx="19">
                        <c:v>2</c:v>
                      </c:pt>
                      <c:pt idx="20">
                        <c:v>2</c:v>
                      </c:pt>
                      <c:pt idx="21">
                        <c:v>2</c:v>
                      </c:pt>
                      <c:pt idx="22">
                        <c:v>2</c:v>
                      </c:pt>
                      <c:pt idx="23">
                        <c:v>2</c:v>
                      </c:pt>
                      <c:pt idx="24">
                        <c:v>2</c:v>
                      </c:pt>
                      <c:pt idx="25">
                        <c:v>2</c:v>
                      </c:pt>
                      <c:pt idx="26">
                        <c:v>2</c:v>
                      </c:pt>
                      <c:pt idx="27">
                        <c:v>2</c:v>
                      </c:pt>
                      <c:pt idx="28">
                        <c:v>2</c:v>
                      </c:pt>
                      <c:pt idx="29">
                        <c:v>2</c:v>
                      </c:pt>
                      <c:pt idx="30">
                        <c:v>2</c:v>
                      </c:pt>
                      <c:pt idx="31">
                        <c:v>2</c:v>
                      </c:pt>
                      <c:pt idx="32">
                        <c:v>2</c:v>
                      </c:pt>
                      <c:pt idx="33">
                        <c:v>2</c:v>
                      </c:pt>
                      <c:pt idx="34">
                        <c:v>2</c:v>
                      </c:pt>
                      <c:pt idx="35">
                        <c:v>2</c:v>
                      </c:pt>
                      <c:pt idx="36">
                        <c:v>2</c:v>
                      </c:pt>
                      <c:pt idx="37">
                        <c:v>2</c:v>
                      </c:pt>
                      <c:pt idx="38">
                        <c:v>2</c:v>
                      </c:pt>
                      <c:pt idx="39">
                        <c:v>2</c:v>
                      </c:pt>
                      <c:pt idx="40">
                        <c:v>2</c:v>
                      </c:pt>
                      <c:pt idx="41">
                        <c:v>2</c:v>
                      </c:pt>
                      <c:pt idx="42">
                        <c:v>2</c:v>
                      </c:pt>
                      <c:pt idx="43">
                        <c:v>3</c:v>
                      </c:pt>
                      <c:pt idx="44">
                        <c:v>7</c:v>
                      </c:pt>
                      <c:pt idx="45">
                        <c:v>7</c:v>
                      </c:pt>
                      <c:pt idx="46">
                        <c:v>8</c:v>
                      </c:pt>
                      <c:pt idx="47">
                        <c:v>9</c:v>
                      </c:pt>
                      <c:pt idx="48">
                        <c:v>9</c:v>
                      </c:pt>
                      <c:pt idx="49">
                        <c:v>9</c:v>
                      </c:pt>
                      <c:pt idx="50">
                        <c:v>11</c:v>
                      </c:pt>
                      <c:pt idx="51">
                        <c:v>13</c:v>
                      </c:pt>
                      <c:pt idx="52">
                        <c:v>13</c:v>
                      </c:pt>
                      <c:pt idx="53">
                        <c:v>13</c:v>
                      </c:pt>
                      <c:pt idx="54">
                        <c:v>12</c:v>
                      </c:pt>
                      <c:pt idx="55">
                        <c:v>12</c:v>
                      </c:pt>
                      <c:pt idx="56">
                        <c:v>12</c:v>
                      </c:pt>
                      <c:pt idx="57">
                        <c:v>12</c:v>
                      </c:pt>
                      <c:pt idx="58">
                        <c:v>12</c:v>
                      </c:pt>
                      <c:pt idx="59">
                        <c:v>13</c:v>
                      </c:pt>
                      <c:pt idx="60">
                        <c:v>14</c:v>
                      </c:pt>
                      <c:pt idx="61">
                        <c:v>16</c:v>
                      </c:pt>
                      <c:pt idx="62">
                        <c:v>16</c:v>
                      </c:pt>
                      <c:pt idx="63">
                        <c:v>16</c:v>
                      </c:pt>
                      <c:pt idx="64">
                        <c:v>17</c:v>
                      </c:pt>
                      <c:pt idx="65">
                        <c:v>19</c:v>
                      </c:pt>
                      <c:pt idx="66">
                        <c:v>24</c:v>
                      </c:pt>
                      <c:pt idx="67">
                        <c:v>36</c:v>
                      </c:pt>
                      <c:pt idx="68">
                        <c:v>47</c:v>
                      </c:pt>
                      <c:pt idx="69">
                        <c:v>47</c:v>
                      </c:pt>
                      <c:pt idx="70">
                        <c:v>47</c:v>
                      </c:pt>
                      <c:pt idx="71">
                        <c:v>186</c:v>
                      </c:pt>
                      <c:pt idx="72">
                        <c:v>195</c:v>
                      </c:pt>
                      <c:pt idx="73">
                        <c:v>240</c:v>
                      </c:pt>
                      <c:pt idx="74">
                        <c:v>375</c:v>
                      </c:pt>
                      <c:pt idx="75">
                        <c:v>368</c:v>
                      </c:pt>
                      <c:pt idx="76">
                        <c:v>368</c:v>
                      </c:pt>
                      <c:pt idx="77">
                        <c:v>368</c:v>
                      </c:pt>
                      <c:pt idx="78">
                        <c:v>353</c:v>
                      </c:pt>
                      <c:pt idx="79">
                        <c:v>348</c:v>
                      </c:pt>
                      <c:pt idx="80">
                        <c:v>335</c:v>
                      </c:pt>
                      <c:pt idx="81">
                        <c:v>328</c:v>
                      </c:pt>
                      <c:pt idx="82">
                        <c:v>310</c:v>
                      </c:pt>
                      <c:pt idx="83">
                        <c:v>310</c:v>
                      </c:pt>
                      <c:pt idx="84">
                        <c:v>310</c:v>
                      </c:pt>
                      <c:pt idx="85">
                        <c:v>295</c:v>
                      </c:pt>
                      <c:pt idx="86">
                        <c:v>284</c:v>
                      </c:pt>
                      <c:pt idx="87">
                        <c:v>263</c:v>
                      </c:pt>
                      <c:pt idx="88">
                        <c:v>203</c:v>
                      </c:pt>
                      <c:pt idx="89">
                        <c:v>87</c:v>
                      </c:pt>
                      <c:pt idx="90">
                        <c:v>87</c:v>
                      </c:pt>
                      <c:pt idx="91">
                        <c:v>87</c:v>
                      </c:pt>
                      <c:pt idx="92">
                        <c:v>87</c:v>
                      </c:pt>
                      <c:pt idx="93">
                        <c:v>71</c:v>
                      </c:pt>
                      <c:pt idx="94">
                        <c:v>71</c:v>
                      </c:pt>
                      <c:pt idx="95">
                        <c:v>70</c:v>
                      </c:pt>
                      <c:pt idx="96">
                        <c:v>69</c:v>
                      </c:pt>
                      <c:pt idx="97">
                        <c:v>69</c:v>
                      </c:pt>
                      <c:pt idx="98">
                        <c:v>69</c:v>
                      </c:pt>
                      <c:pt idx="99">
                        <c:v>58</c:v>
                      </c:pt>
                      <c:pt idx="100">
                        <c:v>50</c:v>
                      </c:pt>
                      <c:pt idx="101">
                        <c:v>48</c:v>
                      </c:pt>
                      <c:pt idx="102">
                        <c:v>46</c:v>
                      </c:pt>
                      <c:pt idx="103">
                        <c:v>42</c:v>
                      </c:pt>
                      <c:pt idx="104">
                        <c:v>42</c:v>
                      </c:pt>
                      <c:pt idx="105">
                        <c:v>42</c:v>
                      </c:pt>
                      <c:pt idx="106">
                        <c:v>40</c:v>
                      </c:pt>
                      <c:pt idx="107">
                        <c:v>39</c:v>
                      </c:pt>
                      <c:pt idx="108">
                        <c:v>37</c:v>
                      </c:pt>
                      <c:pt idx="109">
                        <c:v>35</c:v>
                      </c:pt>
                      <c:pt idx="110">
                        <c:v>35</c:v>
                      </c:pt>
                      <c:pt idx="111">
                        <c:v>35</c:v>
                      </c:pt>
                      <c:pt idx="112">
                        <c:v>35</c:v>
                      </c:pt>
                      <c:pt idx="113">
                        <c:v>33</c:v>
                      </c:pt>
                      <c:pt idx="114">
                        <c:v>32</c:v>
                      </c:pt>
                      <c:pt idx="115">
                        <c:v>29</c:v>
                      </c:pt>
                      <c:pt idx="116">
                        <c:v>27</c:v>
                      </c:pt>
                      <c:pt idx="117">
                        <c:v>27</c:v>
                      </c:pt>
                      <c:pt idx="118">
                        <c:v>27</c:v>
                      </c:pt>
                      <c:pt idx="119">
                        <c:v>27</c:v>
                      </c:pt>
                      <c:pt idx="120">
                        <c:v>27</c:v>
                      </c:pt>
                      <c:pt idx="121">
                        <c:v>27</c:v>
                      </c:pt>
                      <c:pt idx="122">
                        <c:v>27</c:v>
                      </c:pt>
                      <c:pt idx="123">
                        <c:v>26</c:v>
                      </c:pt>
                      <c:pt idx="124">
                        <c:v>26</c:v>
                      </c:pt>
                      <c:pt idx="125">
                        <c:v>26</c:v>
                      </c:pt>
                      <c:pt idx="126">
                        <c:v>26</c:v>
                      </c:pt>
                      <c:pt idx="127">
                        <c:v>25</c:v>
                      </c:pt>
                      <c:pt idx="128">
                        <c:v>24</c:v>
                      </c:pt>
                      <c:pt idx="129">
                        <c:v>17</c:v>
                      </c:pt>
                      <c:pt idx="130">
                        <c:v>17</c:v>
                      </c:pt>
                      <c:pt idx="131">
                        <c:v>16</c:v>
                      </c:pt>
                      <c:pt idx="132">
                        <c:v>16</c:v>
                      </c:pt>
                      <c:pt idx="133">
                        <c:v>16</c:v>
                      </c:pt>
                      <c:pt idx="134">
                        <c:v>16</c:v>
                      </c:pt>
                      <c:pt idx="135">
                        <c:v>15</c:v>
                      </c:pt>
                      <c:pt idx="136">
                        <c:v>14</c:v>
                      </c:pt>
                      <c:pt idx="137">
                        <c:v>14</c:v>
                      </c:pt>
                      <c:pt idx="138">
                        <c:v>14</c:v>
                      </c:pt>
                      <c:pt idx="139">
                        <c:v>14</c:v>
                      </c:pt>
                      <c:pt idx="140">
                        <c:v>14</c:v>
                      </c:pt>
                      <c:pt idx="141">
                        <c:v>12</c:v>
                      </c:pt>
                      <c:pt idx="142">
                        <c:v>12</c:v>
                      </c:pt>
                      <c:pt idx="143">
                        <c:v>11</c:v>
                      </c:pt>
                      <c:pt idx="144">
                        <c:v>11</c:v>
                      </c:pt>
                      <c:pt idx="145">
                        <c:v>11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CBD4-4044-9233-14FFBD579319}"/>
                  </c:ext>
                </c:extLst>
              </c15:ser>
            </c15:filteredLineSeries>
            <c15:filteredLineSeries>
              <c15:ser>
                <c:idx val="19"/>
                <c:order val="1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Data'!$S$3</c15:sqref>
                        </c15:formulaRef>
                      </c:ext>
                    </c:extLst>
                    <c:strCache>
                      <c:ptCount val="1"/>
                      <c:pt idx="0">
                        <c:v>2022 % Students PAID</c:v>
                      </c:pt>
                    </c:strCache>
                  </c:strRef>
                </c:tx>
                <c:spPr>
                  <a:ln w="28575" cap="rnd">
                    <a:solidFill>
                      <a:schemeClr val="bg1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Data'!$S$5:$S$150</c15:sqref>
                        </c15:formulaRef>
                      </c:ext>
                    </c:extLst>
                    <c:numCache>
                      <c:formatCode>0.0%</c:formatCode>
                      <c:ptCount val="146"/>
                      <c:pt idx="0">
                        <c:v>0</c:v>
                      </c:pt>
                      <c:pt idx="1">
                        <c:v>0</c:v>
                      </c:pt>
                      <c:pt idx="2">
                        <c:v>1.227078450296429E-2</c:v>
                      </c:pt>
                      <c:pt idx="3">
                        <c:v>3.3296793642093724E-2</c:v>
                      </c:pt>
                      <c:pt idx="4">
                        <c:v>4.4507962433646388E-2</c:v>
                      </c:pt>
                      <c:pt idx="5">
                        <c:v>5.211990278152849E-2</c:v>
                      </c:pt>
                      <c:pt idx="6">
                        <c:v>5.211990278152849E-2</c:v>
                      </c:pt>
                      <c:pt idx="7">
                        <c:v>5.211990278152849E-2</c:v>
                      </c:pt>
                      <c:pt idx="8">
                        <c:v>6.2466487935656838E-2</c:v>
                      </c:pt>
                      <c:pt idx="9">
                        <c:v>6.8754163890739503E-2</c:v>
                      </c:pt>
                      <c:pt idx="10">
                        <c:v>7.4514466904478799E-2</c:v>
                      </c:pt>
                      <c:pt idx="11">
                        <c:v>8.0755112742527529E-2</c:v>
                      </c:pt>
                      <c:pt idx="12">
                        <c:v>8.6209141815340534E-2</c:v>
                      </c:pt>
                      <c:pt idx="13">
                        <c:v>8.6209141815340534E-2</c:v>
                      </c:pt>
                      <c:pt idx="14">
                        <c:v>8.6209141815340534E-2</c:v>
                      </c:pt>
                      <c:pt idx="15">
                        <c:v>9.592233009708738E-2</c:v>
                      </c:pt>
                      <c:pt idx="16">
                        <c:v>0.10018027298480556</c:v>
                      </c:pt>
                      <c:pt idx="17">
                        <c:v>0.10594249201277955</c:v>
                      </c:pt>
                      <c:pt idx="18">
                        <c:v>0.11426390125970225</c:v>
                      </c:pt>
                      <c:pt idx="19">
                        <c:v>0.12058711881563963</c:v>
                      </c:pt>
                      <c:pt idx="20">
                        <c:v>0.12058711881563963</c:v>
                      </c:pt>
                      <c:pt idx="21">
                        <c:v>0.12058711881563963</c:v>
                      </c:pt>
                      <c:pt idx="22">
                        <c:v>0.1351861167002012</c:v>
                      </c:pt>
                      <c:pt idx="23">
                        <c:v>0.14299863810820848</c:v>
                      </c:pt>
                      <c:pt idx="24">
                        <c:v>0.15722188076213892</c:v>
                      </c:pt>
                      <c:pt idx="25">
                        <c:v>0.16544387380777698</c:v>
                      </c:pt>
                      <c:pt idx="26">
                        <c:v>0.17438066465256796</c:v>
                      </c:pt>
                      <c:pt idx="27">
                        <c:v>0.17438066465256796</c:v>
                      </c:pt>
                      <c:pt idx="28">
                        <c:v>0.17438066465256796</c:v>
                      </c:pt>
                      <c:pt idx="29">
                        <c:v>0.19562647754137116</c:v>
                      </c:pt>
                      <c:pt idx="30">
                        <c:v>0.20966612187718889</c:v>
                      </c:pt>
                      <c:pt idx="31">
                        <c:v>0.22254235334793132</c:v>
                      </c:pt>
                      <c:pt idx="32">
                        <c:v>0.23612535612535612</c:v>
                      </c:pt>
                      <c:pt idx="33">
                        <c:v>0.246386630532972</c:v>
                      </c:pt>
                      <c:pt idx="34">
                        <c:v>0.246386630532972</c:v>
                      </c:pt>
                      <c:pt idx="35">
                        <c:v>0.246386630532972</c:v>
                      </c:pt>
                      <c:pt idx="36">
                        <c:v>0.27683049147442329</c:v>
                      </c:pt>
                      <c:pt idx="37">
                        <c:v>0.29570308185131999</c:v>
                      </c:pt>
                      <c:pt idx="38">
                        <c:v>0.3262201794703436</c:v>
                      </c:pt>
                      <c:pt idx="39">
                        <c:v>0.34743366681165722</c:v>
                      </c:pt>
                      <c:pt idx="40">
                        <c:v>0.36762644235953845</c:v>
                      </c:pt>
                      <c:pt idx="41">
                        <c:v>0.36762644235953845</c:v>
                      </c:pt>
                      <c:pt idx="42">
                        <c:v>0.36762644235953845</c:v>
                      </c:pt>
                      <c:pt idx="43">
                        <c:v>0.41306200724483272</c:v>
                      </c:pt>
                      <c:pt idx="44">
                        <c:v>0.4464718911507225</c:v>
                      </c:pt>
                      <c:pt idx="45">
                        <c:v>0.47825177749895442</c:v>
                      </c:pt>
                      <c:pt idx="46">
                        <c:v>0.48016119032858029</c:v>
                      </c:pt>
                      <c:pt idx="47">
                        <c:v>0.55663562877315054</c:v>
                      </c:pt>
                      <c:pt idx="48">
                        <c:v>0.55663562877315054</c:v>
                      </c:pt>
                      <c:pt idx="49">
                        <c:v>0.55663562877315054</c:v>
                      </c:pt>
                      <c:pt idx="50">
                        <c:v>0.68926667337290015</c:v>
                      </c:pt>
                      <c:pt idx="51">
                        <c:v>0.76571371650562803</c:v>
                      </c:pt>
                      <c:pt idx="52">
                        <c:v>0.77910329058554528</c:v>
                      </c:pt>
                      <c:pt idx="53">
                        <c:v>0.78908583947420829</c:v>
                      </c:pt>
                      <c:pt idx="54">
                        <c:v>0.79864636209813877</c:v>
                      </c:pt>
                      <c:pt idx="55">
                        <c:v>0.79864636209813877</c:v>
                      </c:pt>
                      <c:pt idx="56">
                        <c:v>0.79864636209813877</c:v>
                      </c:pt>
                      <c:pt idx="57">
                        <c:v>0.79864636209813877</c:v>
                      </c:pt>
                      <c:pt idx="58">
                        <c:v>0.80939610647596349</c:v>
                      </c:pt>
                      <c:pt idx="59">
                        <c:v>0.81357951161405595</c:v>
                      </c:pt>
                      <c:pt idx="60">
                        <c:v>0.82823061630218686</c:v>
                      </c:pt>
                      <c:pt idx="61">
                        <c:v>0.83734101748807632</c:v>
                      </c:pt>
                      <c:pt idx="62">
                        <c:v>0.83734101748807632</c:v>
                      </c:pt>
                      <c:pt idx="63">
                        <c:v>0.83734101748807632</c:v>
                      </c:pt>
                      <c:pt idx="64">
                        <c:v>0.84684863523573206</c:v>
                      </c:pt>
                      <c:pt idx="65">
                        <c:v>0.86067773029911554</c:v>
                      </c:pt>
                      <c:pt idx="66">
                        <c:v>0.87057302029446881</c:v>
                      </c:pt>
                      <c:pt idx="67">
                        <c:v>0.87921125644074516</c:v>
                      </c:pt>
                      <c:pt idx="68">
                        <c:v>0.89556523460700854</c:v>
                      </c:pt>
                      <c:pt idx="69">
                        <c:v>0.89556523460700854</c:v>
                      </c:pt>
                      <c:pt idx="70">
                        <c:v>0.89556523460700854</c:v>
                      </c:pt>
                      <c:pt idx="71">
                        <c:v>0.9205704664751907</c:v>
                      </c:pt>
                      <c:pt idx="72">
                        <c:v>0.94635977477032496</c:v>
                      </c:pt>
                      <c:pt idx="73">
                        <c:v>0.97558246006714822</c:v>
                      </c:pt>
                      <c:pt idx="74">
                        <c:v>0.96238338850436356</c:v>
                      </c:pt>
                      <c:pt idx="75">
                        <c:v>0.9630892678034102</c:v>
                      </c:pt>
                      <c:pt idx="76">
                        <c:v>0.9630892678034102</c:v>
                      </c:pt>
                      <c:pt idx="77">
                        <c:v>0.9630892678034102</c:v>
                      </c:pt>
                      <c:pt idx="78">
                        <c:v>0.96449704142011838</c:v>
                      </c:pt>
                      <c:pt idx="79">
                        <c:v>0.9649809351796107</c:v>
                      </c:pt>
                      <c:pt idx="80">
                        <c:v>0.96069825436408973</c:v>
                      </c:pt>
                      <c:pt idx="81">
                        <c:v>0.96035066746363817</c:v>
                      </c:pt>
                      <c:pt idx="82">
                        <c:v>0.96223218734429494</c:v>
                      </c:pt>
                      <c:pt idx="83">
                        <c:v>0.96223218734429494</c:v>
                      </c:pt>
                      <c:pt idx="84">
                        <c:v>0.96223218734429494</c:v>
                      </c:pt>
                      <c:pt idx="85">
                        <c:v>0.9632433509313677</c:v>
                      </c:pt>
                      <c:pt idx="86">
                        <c:v>0.96212347151804356</c:v>
                      </c:pt>
                      <c:pt idx="87">
                        <c:v>0.96420047732696901</c:v>
                      </c:pt>
                      <c:pt idx="88">
                        <c:v>0.97573105231748558</c:v>
                      </c:pt>
                      <c:pt idx="89">
                        <c:v>0.98507163610860637</c:v>
                      </c:pt>
                      <c:pt idx="90">
                        <c:v>0.98507163610860637</c:v>
                      </c:pt>
                      <c:pt idx="91">
                        <c:v>0.98507163610860637</c:v>
                      </c:pt>
                      <c:pt idx="92">
                        <c:v>0.98507163610860637</c:v>
                      </c:pt>
                      <c:pt idx="93">
                        <c:v>0.98858973075768186</c:v>
                      </c:pt>
                      <c:pt idx="94">
                        <c:v>0.98899009108197378</c:v>
                      </c:pt>
                      <c:pt idx="95">
                        <c:v>0.98681977034448332</c:v>
                      </c:pt>
                      <c:pt idx="96">
                        <c:v>0.98710257948410318</c:v>
                      </c:pt>
                      <c:pt idx="97">
                        <c:v>0.98710257948410318</c:v>
                      </c:pt>
                      <c:pt idx="98">
                        <c:v>0.98710257948410318</c:v>
                      </c:pt>
                      <c:pt idx="99">
                        <c:v>0.98830116988301175</c:v>
                      </c:pt>
                      <c:pt idx="100">
                        <c:v>0.98919351610966577</c:v>
                      </c:pt>
                      <c:pt idx="101">
                        <c:v>0.99189108018820704</c:v>
                      </c:pt>
                      <c:pt idx="102">
                        <c:v>0.99159495697418454</c:v>
                      </c:pt>
                      <c:pt idx="103">
                        <c:v>0.99209050861033243</c:v>
                      </c:pt>
                      <c:pt idx="104">
                        <c:v>0.99209050861033243</c:v>
                      </c:pt>
                      <c:pt idx="105">
                        <c:v>0.99209050861033243</c:v>
                      </c:pt>
                      <c:pt idx="106">
                        <c:v>0.99228766025641024</c:v>
                      </c:pt>
                      <c:pt idx="107">
                        <c:v>0.99248798076923073</c:v>
                      </c:pt>
                      <c:pt idx="108">
                        <c:v>0.99268830128205132</c:v>
                      </c:pt>
                      <c:pt idx="109">
                        <c:v>0.99288862179487181</c:v>
                      </c:pt>
                      <c:pt idx="110">
                        <c:v>0.99288291900561343</c:v>
                      </c:pt>
                      <c:pt idx="111">
                        <c:v>0.99288291900561343</c:v>
                      </c:pt>
                      <c:pt idx="112">
                        <c:v>0.99288291900561343</c:v>
                      </c:pt>
                      <c:pt idx="113">
                        <c:v>0.9930847865303668</c:v>
                      </c:pt>
                      <c:pt idx="114">
                        <c:v>0.99317748570281927</c:v>
                      </c:pt>
                      <c:pt idx="115">
                        <c:v>0.99377635013049592</c:v>
                      </c:pt>
                      <c:pt idx="116">
                        <c:v>0.99407571041269205</c:v>
                      </c:pt>
                      <c:pt idx="117">
                        <c:v>0.99407630522088353</c:v>
                      </c:pt>
                      <c:pt idx="118">
                        <c:v>0.99407630522088353</c:v>
                      </c:pt>
                      <c:pt idx="119">
                        <c:v>0.99407630522088353</c:v>
                      </c:pt>
                      <c:pt idx="120">
                        <c:v>0.99447791164658639</c:v>
                      </c:pt>
                      <c:pt idx="121">
                        <c:v>0.99447791164658639</c:v>
                      </c:pt>
                      <c:pt idx="122">
                        <c:v>0.99457613499397346</c:v>
                      </c:pt>
                      <c:pt idx="123">
                        <c:v>0.99467336683417085</c:v>
                      </c:pt>
                      <c:pt idx="124">
                        <c:v>0.99467336683417085</c:v>
                      </c:pt>
                      <c:pt idx="125">
                        <c:v>0.99467336683417085</c:v>
                      </c:pt>
                      <c:pt idx="126">
                        <c:v>0.99467336683417085</c:v>
                      </c:pt>
                      <c:pt idx="127">
                        <c:v>0.99527495727354987</c:v>
                      </c:pt>
                      <c:pt idx="128">
                        <c:v>0.99507389162561577</c:v>
                      </c:pt>
                      <c:pt idx="129">
                        <c:v>0.99577549788774899</c:v>
                      </c:pt>
                      <c:pt idx="130">
                        <c:v>0.99547238152731665</c:v>
                      </c:pt>
                      <c:pt idx="131">
                        <c:v>0.99547329242530935</c:v>
                      </c:pt>
                      <c:pt idx="132">
                        <c:v>0.99547329242530935</c:v>
                      </c:pt>
                      <c:pt idx="133">
                        <c:v>0.99547329242530935</c:v>
                      </c:pt>
                      <c:pt idx="134">
                        <c:v>0.99547329242530935</c:v>
                      </c:pt>
                      <c:pt idx="135">
                        <c:v>0.99557433112049887</c:v>
                      </c:pt>
                      <c:pt idx="136">
                        <c:v>0.99577379754477757</c:v>
                      </c:pt>
                      <c:pt idx="137">
                        <c:v>0.99577379754477757</c:v>
                      </c:pt>
                      <c:pt idx="138">
                        <c:v>0.99577379754477757</c:v>
                      </c:pt>
                      <c:pt idx="139">
                        <c:v>0.99577379754477757</c:v>
                      </c:pt>
                      <c:pt idx="140">
                        <c:v>0.99577379754477757</c:v>
                      </c:pt>
                      <c:pt idx="141">
                        <c:v>0.99587400623930766</c:v>
                      </c:pt>
                      <c:pt idx="142">
                        <c:v>0.99587400623930766</c:v>
                      </c:pt>
                      <c:pt idx="143">
                        <c:v>0.99587400623930766</c:v>
                      </c:pt>
                      <c:pt idx="144">
                        <c:v>0.99587400623930766</c:v>
                      </c:pt>
                      <c:pt idx="145">
                        <c:v>0.99587359098228667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CBD4-4044-9233-14FFBD579319}"/>
                  </c:ext>
                </c:extLst>
              </c15:ser>
            </c15:filteredLineSeries>
            <c15:filteredLineSeries>
              <c15:ser>
                <c:idx val="20"/>
                <c:order val="1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Data'!$T$3</c15:sqref>
                        </c15:formulaRef>
                      </c:ext>
                    </c:extLst>
                    <c:strCache>
                      <c:ptCount val="1"/>
                      <c:pt idx="0">
                        <c:v>2022 Tuition Finalized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Data'!$T$5:$T$150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46"/>
                      <c:pt idx="0">
                        <c:v>0</c:v>
                      </c:pt>
                      <c:pt idx="1">
                        <c:v>0</c:v>
                      </c:pt>
                      <c:pt idx="2">
                        <c:v>234789.38</c:v>
                      </c:pt>
                      <c:pt idx="3">
                        <c:v>682485.52</c:v>
                      </c:pt>
                      <c:pt idx="4">
                        <c:v>944846</c:v>
                      </c:pt>
                      <c:pt idx="5">
                        <c:v>1134620.42</c:v>
                      </c:pt>
                      <c:pt idx="6">
                        <c:v>1134620.42</c:v>
                      </c:pt>
                      <c:pt idx="7">
                        <c:v>1134620.42</c:v>
                      </c:pt>
                      <c:pt idx="8">
                        <c:v>1411714.3199999998</c:v>
                      </c:pt>
                      <c:pt idx="9">
                        <c:v>1584561.5999999999</c:v>
                      </c:pt>
                      <c:pt idx="10">
                        <c:v>1751246.28</c:v>
                      </c:pt>
                      <c:pt idx="11">
                        <c:v>1976150</c:v>
                      </c:pt>
                      <c:pt idx="12">
                        <c:v>2178999.84</c:v>
                      </c:pt>
                      <c:pt idx="13">
                        <c:v>2178999.84</c:v>
                      </c:pt>
                      <c:pt idx="14">
                        <c:v>2178999.84</c:v>
                      </c:pt>
                      <c:pt idx="15">
                        <c:v>2543322.41</c:v>
                      </c:pt>
                      <c:pt idx="16">
                        <c:v>2736447.41</c:v>
                      </c:pt>
                      <c:pt idx="17">
                        <c:v>2960835.0500000003</c:v>
                      </c:pt>
                      <c:pt idx="18">
                        <c:v>3295577.99</c:v>
                      </c:pt>
                      <c:pt idx="19">
                        <c:v>3542723.41</c:v>
                      </c:pt>
                      <c:pt idx="20">
                        <c:v>3542723.41</c:v>
                      </c:pt>
                      <c:pt idx="21">
                        <c:v>3542723.41</c:v>
                      </c:pt>
                      <c:pt idx="22">
                        <c:v>4002238.37</c:v>
                      </c:pt>
                      <c:pt idx="23">
                        <c:v>4288274.0900000008</c:v>
                      </c:pt>
                      <c:pt idx="24">
                        <c:v>4942993.5599999996</c:v>
                      </c:pt>
                      <c:pt idx="25">
                        <c:v>5283635.96</c:v>
                      </c:pt>
                      <c:pt idx="26">
                        <c:v>5548202.1399999997</c:v>
                      </c:pt>
                      <c:pt idx="27">
                        <c:v>5548202.1399999997</c:v>
                      </c:pt>
                      <c:pt idx="28">
                        <c:v>5548202.1399999997</c:v>
                      </c:pt>
                      <c:pt idx="29">
                        <c:v>6263916.5199999996</c:v>
                      </c:pt>
                      <c:pt idx="30">
                        <c:v>6858123.0999999996</c:v>
                      </c:pt>
                      <c:pt idx="31">
                        <c:v>7461366.54</c:v>
                      </c:pt>
                      <c:pt idx="32">
                        <c:v>8089466.8600000003</c:v>
                      </c:pt>
                      <c:pt idx="33">
                        <c:v>8549983.4000000004</c:v>
                      </c:pt>
                      <c:pt idx="34">
                        <c:v>8549983.4000000004</c:v>
                      </c:pt>
                      <c:pt idx="35">
                        <c:v>8549983.4000000004</c:v>
                      </c:pt>
                      <c:pt idx="36">
                        <c:v>9857415.4199999999</c:v>
                      </c:pt>
                      <c:pt idx="37">
                        <c:v>10664143.140000001</c:v>
                      </c:pt>
                      <c:pt idx="38">
                        <c:v>12000254.880000001</c:v>
                      </c:pt>
                      <c:pt idx="39">
                        <c:v>12844126.66</c:v>
                      </c:pt>
                      <c:pt idx="40">
                        <c:v>13812518.42</c:v>
                      </c:pt>
                      <c:pt idx="41">
                        <c:v>13812518.42</c:v>
                      </c:pt>
                      <c:pt idx="42">
                        <c:v>13812518.42</c:v>
                      </c:pt>
                      <c:pt idx="43">
                        <c:v>15731271.939999999</c:v>
                      </c:pt>
                      <c:pt idx="44">
                        <c:v>17125423.98</c:v>
                      </c:pt>
                      <c:pt idx="45">
                        <c:v>18407591.359999999</c:v>
                      </c:pt>
                      <c:pt idx="46">
                        <c:v>20137264.369999997</c:v>
                      </c:pt>
                      <c:pt idx="47">
                        <c:v>21810282.150000002</c:v>
                      </c:pt>
                      <c:pt idx="48">
                        <c:v>21810282.150000002</c:v>
                      </c:pt>
                      <c:pt idx="49">
                        <c:v>21810282.150000002</c:v>
                      </c:pt>
                      <c:pt idx="50">
                        <c:v>27018942.830000002</c:v>
                      </c:pt>
                      <c:pt idx="51">
                        <c:v>30301159</c:v>
                      </c:pt>
                      <c:pt idx="52">
                        <c:v>30886848.889999997</c:v>
                      </c:pt>
                      <c:pt idx="53">
                        <c:v>31259929.859999999</c:v>
                      </c:pt>
                      <c:pt idx="54">
                        <c:v>31692071.84</c:v>
                      </c:pt>
                      <c:pt idx="55">
                        <c:v>31692071.84</c:v>
                      </c:pt>
                      <c:pt idx="56">
                        <c:v>31692071.84</c:v>
                      </c:pt>
                      <c:pt idx="57">
                        <c:v>31692071.84</c:v>
                      </c:pt>
                      <c:pt idx="58">
                        <c:v>32235592.949999999</c:v>
                      </c:pt>
                      <c:pt idx="59">
                        <c:v>32444576.310000002</c:v>
                      </c:pt>
                      <c:pt idx="60">
                        <c:v>32897753.199999999</c:v>
                      </c:pt>
                      <c:pt idx="61">
                        <c:v>33211697.689999998</c:v>
                      </c:pt>
                      <c:pt idx="62">
                        <c:v>33211697.689999998</c:v>
                      </c:pt>
                      <c:pt idx="63">
                        <c:v>33211697.689999998</c:v>
                      </c:pt>
                      <c:pt idx="64">
                        <c:v>33705623.960000001</c:v>
                      </c:pt>
                      <c:pt idx="65">
                        <c:v>34240216.100000001</c:v>
                      </c:pt>
                      <c:pt idx="66">
                        <c:v>34600936.330000006</c:v>
                      </c:pt>
                      <c:pt idx="67">
                        <c:v>35010389.869999997</c:v>
                      </c:pt>
                      <c:pt idx="68">
                        <c:v>35494068.089999996</c:v>
                      </c:pt>
                      <c:pt idx="69">
                        <c:v>35494068.089999996</c:v>
                      </c:pt>
                      <c:pt idx="70">
                        <c:v>35494068.089999996</c:v>
                      </c:pt>
                      <c:pt idx="71">
                        <c:v>36585652.759999998</c:v>
                      </c:pt>
                      <c:pt idx="72">
                        <c:v>37592349.560000002</c:v>
                      </c:pt>
                      <c:pt idx="73">
                        <c:v>37649659.509999998</c:v>
                      </c:pt>
                      <c:pt idx="74">
                        <c:v>37668306.310000002</c:v>
                      </c:pt>
                      <c:pt idx="75">
                        <c:v>37733490.509999998</c:v>
                      </c:pt>
                      <c:pt idx="76">
                        <c:v>37733490.509999998</c:v>
                      </c:pt>
                      <c:pt idx="77">
                        <c:v>37733490.509999998</c:v>
                      </c:pt>
                      <c:pt idx="78">
                        <c:v>37808682.769999996</c:v>
                      </c:pt>
                      <c:pt idx="79">
                        <c:v>37859493.729999997</c:v>
                      </c:pt>
                      <c:pt idx="80">
                        <c:v>37911432.07</c:v>
                      </c:pt>
                      <c:pt idx="81">
                        <c:v>37976703.75</c:v>
                      </c:pt>
                      <c:pt idx="82">
                        <c:v>38060437.530000001</c:v>
                      </c:pt>
                      <c:pt idx="83">
                        <c:v>38060437.530000001</c:v>
                      </c:pt>
                      <c:pt idx="84">
                        <c:v>38060437.530000001</c:v>
                      </c:pt>
                      <c:pt idx="85">
                        <c:v>38139016.850000001</c:v>
                      </c:pt>
                      <c:pt idx="86">
                        <c:v>38156122.5</c:v>
                      </c:pt>
                      <c:pt idx="87">
                        <c:v>38275256.960000001</c:v>
                      </c:pt>
                      <c:pt idx="88">
                        <c:v>38602168.189999998</c:v>
                      </c:pt>
                      <c:pt idx="89">
                        <c:v>38665073.810000002</c:v>
                      </c:pt>
                      <c:pt idx="90">
                        <c:v>38665073.810000002</c:v>
                      </c:pt>
                      <c:pt idx="91">
                        <c:v>38665073.810000002</c:v>
                      </c:pt>
                      <c:pt idx="92">
                        <c:v>38665073.810000002</c:v>
                      </c:pt>
                      <c:pt idx="93">
                        <c:v>38704895.68</c:v>
                      </c:pt>
                      <c:pt idx="94">
                        <c:v>38711270.289999999</c:v>
                      </c:pt>
                      <c:pt idx="95">
                        <c:v>38709383.380000003</c:v>
                      </c:pt>
                      <c:pt idx="96">
                        <c:v>38716044.5</c:v>
                      </c:pt>
                      <c:pt idx="97">
                        <c:v>38716044.5</c:v>
                      </c:pt>
                      <c:pt idx="98">
                        <c:v>38716044.5</c:v>
                      </c:pt>
                      <c:pt idx="99">
                        <c:v>38744023.450000003</c:v>
                      </c:pt>
                      <c:pt idx="100">
                        <c:v>38750600.779999994</c:v>
                      </c:pt>
                      <c:pt idx="101">
                        <c:v>38748196.710000001</c:v>
                      </c:pt>
                      <c:pt idx="102">
                        <c:v>38741927.670000002</c:v>
                      </c:pt>
                      <c:pt idx="103">
                        <c:v>38777112.959999993</c:v>
                      </c:pt>
                      <c:pt idx="104">
                        <c:v>38777112.959999993</c:v>
                      </c:pt>
                      <c:pt idx="105">
                        <c:v>38777112.959999993</c:v>
                      </c:pt>
                      <c:pt idx="106">
                        <c:v>38773997.25</c:v>
                      </c:pt>
                      <c:pt idx="107">
                        <c:v>38778203.450000003</c:v>
                      </c:pt>
                      <c:pt idx="108">
                        <c:v>38781133.25</c:v>
                      </c:pt>
                      <c:pt idx="109">
                        <c:v>38809948.329999998</c:v>
                      </c:pt>
                      <c:pt idx="110">
                        <c:v>38809948.329999998</c:v>
                      </c:pt>
                      <c:pt idx="111">
                        <c:v>38809948.329999998</c:v>
                      </c:pt>
                      <c:pt idx="112">
                        <c:v>38809948.329999998</c:v>
                      </c:pt>
                      <c:pt idx="113">
                        <c:v>38830843.149999999</c:v>
                      </c:pt>
                      <c:pt idx="114">
                        <c:v>38845056.759999998</c:v>
                      </c:pt>
                      <c:pt idx="115">
                        <c:v>38847419.030000001</c:v>
                      </c:pt>
                      <c:pt idx="116">
                        <c:v>38851420.039999999</c:v>
                      </c:pt>
                      <c:pt idx="117">
                        <c:v>38848504.119999997</c:v>
                      </c:pt>
                      <c:pt idx="118">
                        <c:v>38848504.119999997</c:v>
                      </c:pt>
                      <c:pt idx="119">
                        <c:v>38848504.119999997</c:v>
                      </c:pt>
                      <c:pt idx="120">
                        <c:v>38907316.589999996</c:v>
                      </c:pt>
                      <c:pt idx="121">
                        <c:v>38907316.589999996</c:v>
                      </c:pt>
                      <c:pt idx="122">
                        <c:v>38910730</c:v>
                      </c:pt>
                      <c:pt idx="123">
                        <c:v>38924771.009999998</c:v>
                      </c:pt>
                      <c:pt idx="124">
                        <c:v>38924771.009999998</c:v>
                      </c:pt>
                      <c:pt idx="125">
                        <c:v>38924771.009999998</c:v>
                      </c:pt>
                      <c:pt idx="126">
                        <c:v>38924771.009999998</c:v>
                      </c:pt>
                      <c:pt idx="127">
                        <c:v>38942483.640000001</c:v>
                      </c:pt>
                      <c:pt idx="128">
                        <c:v>38954343.840000004</c:v>
                      </c:pt>
                      <c:pt idx="129">
                        <c:v>38955771.539999999</c:v>
                      </c:pt>
                      <c:pt idx="130">
                        <c:v>38955771.539999999</c:v>
                      </c:pt>
                      <c:pt idx="131">
                        <c:v>38970110.5</c:v>
                      </c:pt>
                      <c:pt idx="132">
                        <c:v>38970110.5</c:v>
                      </c:pt>
                      <c:pt idx="133">
                        <c:v>38970110.5</c:v>
                      </c:pt>
                      <c:pt idx="134">
                        <c:v>38969019.700000003</c:v>
                      </c:pt>
                      <c:pt idx="135">
                        <c:v>38969016.579999998</c:v>
                      </c:pt>
                      <c:pt idx="136">
                        <c:v>38970682.380000003</c:v>
                      </c:pt>
                      <c:pt idx="137">
                        <c:v>38970682.380000003</c:v>
                      </c:pt>
                      <c:pt idx="138">
                        <c:v>38970682.380000003</c:v>
                      </c:pt>
                      <c:pt idx="139">
                        <c:v>38970682.380000003</c:v>
                      </c:pt>
                      <c:pt idx="140">
                        <c:v>38970682.380000003</c:v>
                      </c:pt>
                      <c:pt idx="141">
                        <c:v>38970682.380000003</c:v>
                      </c:pt>
                      <c:pt idx="142">
                        <c:v>38960496.579999998</c:v>
                      </c:pt>
                      <c:pt idx="143">
                        <c:v>38963254.18</c:v>
                      </c:pt>
                      <c:pt idx="144">
                        <c:v>38960772.340000004</c:v>
                      </c:pt>
                      <c:pt idx="145">
                        <c:v>38959589.259999998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2-CBD4-4044-9233-14FFBD579319}"/>
                  </c:ext>
                </c:extLst>
              </c15:ser>
            </c15:filteredLineSeries>
            <c15:filteredLineSeries>
              <c15:ser>
                <c:idx val="10"/>
                <c:order val="1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Data'!$U$3</c15:sqref>
                        </c15:formulaRef>
                      </c:ext>
                    </c:extLst>
                    <c:strCache>
                      <c:ptCount val="1"/>
                      <c:pt idx="0">
                        <c:v>2022 Tuition Confirmed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Data'!$U$5:$U$150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46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  <c:pt idx="36">
                        <c:v>0</c:v>
                      </c:pt>
                      <c:pt idx="37">
                        <c:v>0</c:v>
                      </c:pt>
                      <c:pt idx="38">
                        <c:v>0</c:v>
                      </c:pt>
                      <c:pt idx="39">
                        <c:v>0</c:v>
                      </c:pt>
                      <c:pt idx="40">
                        <c:v>0</c:v>
                      </c:pt>
                      <c:pt idx="41">
                        <c:v>0</c:v>
                      </c:pt>
                      <c:pt idx="42">
                        <c:v>0</c:v>
                      </c:pt>
                      <c:pt idx="43">
                        <c:v>0</c:v>
                      </c:pt>
                      <c:pt idx="44">
                        <c:v>0</c:v>
                      </c:pt>
                      <c:pt idx="45">
                        <c:v>0</c:v>
                      </c:pt>
                      <c:pt idx="46">
                        <c:v>0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2117</c:v>
                      </c:pt>
                      <c:pt idx="51">
                        <c:v>3023.72</c:v>
                      </c:pt>
                      <c:pt idx="52">
                        <c:v>3023.72</c:v>
                      </c:pt>
                      <c:pt idx="53">
                        <c:v>3023.72</c:v>
                      </c:pt>
                      <c:pt idx="54">
                        <c:v>3023.72</c:v>
                      </c:pt>
                      <c:pt idx="55">
                        <c:v>3023.72</c:v>
                      </c:pt>
                      <c:pt idx="56">
                        <c:v>3023.72</c:v>
                      </c:pt>
                      <c:pt idx="57">
                        <c:v>3023.72</c:v>
                      </c:pt>
                      <c:pt idx="58">
                        <c:v>3023.72</c:v>
                      </c:pt>
                      <c:pt idx="59">
                        <c:v>4287.12</c:v>
                      </c:pt>
                      <c:pt idx="60">
                        <c:v>4287.12</c:v>
                      </c:pt>
                      <c:pt idx="61">
                        <c:v>12211.12</c:v>
                      </c:pt>
                      <c:pt idx="62">
                        <c:v>12211.12</c:v>
                      </c:pt>
                      <c:pt idx="63">
                        <c:v>12211.12</c:v>
                      </c:pt>
                      <c:pt idx="64">
                        <c:v>12211.12</c:v>
                      </c:pt>
                      <c:pt idx="65">
                        <c:v>14968.72</c:v>
                      </c:pt>
                      <c:pt idx="66">
                        <c:v>47607.4</c:v>
                      </c:pt>
                      <c:pt idx="67">
                        <c:v>100614.02</c:v>
                      </c:pt>
                      <c:pt idx="68">
                        <c:v>140758.57999999999</c:v>
                      </c:pt>
                      <c:pt idx="69">
                        <c:v>140758.57999999999</c:v>
                      </c:pt>
                      <c:pt idx="70">
                        <c:v>140758.57999999999</c:v>
                      </c:pt>
                      <c:pt idx="71">
                        <c:v>808149.78</c:v>
                      </c:pt>
                      <c:pt idx="72">
                        <c:v>977152.92</c:v>
                      </c:pt>
                      <c:pt idx="73">
                        <c:v>1304442.6399999999</c:v>
                      </c:pt>
                      <c:pt idx="74">
                        <c:v>1841109.58</c:v>
                      </c:pt>
                      <c:pt idx="75">
                        <c:v>1778223.38</c:v>
                      </c:pt>
                      <c:pt idx="76">
                        <c:v>1778223.38</c:v>
                      </c:pt>
                      <c:pt idx="77">
                        <c:v>1778223.38</c:v>
                      </c:pt>
                      <c:pt idx="78">
                        <c:v>1698464.76</c:v>
                      </c:pt>
                      <c:pt idx="79">
                        <c:v>1664971.56</c:v>
                      </c:pt>
                      <c:pt idx="80">
                        <c:v>1618098.42</c:v>
                      </c:pt>
                      <c:pt idx="81">
                        <c:v>1563172.42</c:v>
                      </c:pt>
                      <c:pt idx="82">
                        <c:v>1457268.04</c:v>
                      </c:pt>
                      <c:pt idx="83">
                        <c:v>1457268.04</c:v>
                      </c:pt>
                      <c:pt idx="84">
                        <c:v>1457268.04</c:v>
                      </c:pt>
                      <c:pt idx="85">
                        <c:v>1379549.72</c:v>
                      </c:pt>
                      <c:pt idx="86">
                        <c:v>1318683.2</c:v>
                      </c:pt>
                      <c:pt idx="87">
                        <c:v>1195387.6200000001</c:v>
                      </c:pt>
                      <c:pt idx="88">
                        <c:v>861401.1</c:v>
                      </c:pt>
                      <c:pt idx="89">
                        <c:v>457393.04</c:v>
                      </c:pt>
                      <c:pt idx="90">
                        <c:v>457393.04</c:v>
                      </c:pt>
                      <c:pt idx="91">
                        <c:v>457393.04</c:v>
                      </c:pt>
                      <c:pt idx="92">
                        <c:v>457393.04</c:v>
                      </c:pt>
                      <c:pt idx="93">
                        <c:v>393793.32</c:v>
                      </c:pt>
                      <c:pt idx="94">
                        <c:v>391489.08</c:v>
                      </c:pt>
                      <c:pt idx="95">
                        <c:v>384169.08</c:v>
                      </c:pt>
                      <c:pt idx="96">
                        <c:v>383479.68</c:v>
                      </c:pt>
                      <c:pt idx="97">
                        <c:v>383479.68</c:v>
                      </c:pt>
                      <c:pt idx="98">
                        <c:v>383479.68</c:v>
                      </c:pt>
                      <c:pt idx="99">
                        <c:v>343394.82</c:v>
                      </c:pt>
                      <c:pt idx="100">
                        <c:v>324102.24</c:v>
                      </c:pt>
                      <c:pt idx="101">
                        <c:v>309158.15999999997</c:v>
                      </c:pt>
                      <c:pt idx="102">
                        <c:v>291434.15999999997</c:v>
                      </c:pt>
                      <c:pt idx="103">
                        <c:v>255635.76</c:v>
                      </c:pt>
                      <c:pt idx="104">
                        <c:v>255635.76</c:v>
                      </c:pt>
                      <c:pt idx="105">
                        <c:v>255635.76</c:v>
                      </c:pt>
                      <c:pt idx="106">
                        <c:v>240691.68</c:v>
                      </c:pt>
                      <c:pt idx="107">
                        <c:v>229371.68</c:v>
                      </c:pt>
                      <c:pt idx="108">
                        <c:v>214179.08</c:v>
                      </c:pt>
                      <c:pt idx="109">
                        <c:v>199235</c:v>
                      </c:pt>
                      <c:pt idx="110">
                        <c:v>199235</c:v>
                      </c:pt>
                      <c:pt idx="111">
                        <c:v>199235</c:v>
                      </c:pt>
                      <c:pt idx="112">
                        <c:v>199235</c:v>
                      </c:pt>
                      <c:pt idx="113">
                        <c:v>179771</c:v>
                      </c:pt>
                      <c:pt idx="114">
                        <c:v>166187</c:v>
                      </c:pt>
                      <c:pt idx="115">
                        <c:v>151222.39999999999</c:v>
                      </c:pt>
                      <c:pt idx="116">
                        <c:v>145020.79999999999</c:v>
                      </c:pt>
                      <c:pt idx="117">
                        <c:v>145020.79999999999</c:v>
                      </c:pt>
                      <c:pt idx="118">
                        <c:v>145020.79999999999</c:v>
                      </c:pt>
                      <c:pt idx="119">
                        <c:v>145020.79999999999</c:v>
                      </c:pt>
                      <c:pt idx="120">
                        <c:v>145020.79999999999</c:v>
                      </c:pt>
                      <c:pt idx="121">
                        <c:v>145020.79999999999</c:v>
                      </c:pt>
                      <c:pt idx="122">
                        <c:v>145020.79999999999</c:v>
                      </c:pt>
                      <c:pt idx="123">
                        <c:v>131436.79999999999</c:v>
                      </c:pt>
                      <c:pt idx="124">
                        <c:v>131436.79999999999</c:v>
                      </c:pt>
                      <c:pt idx="125">
                        <c:v>131436.79999999999</c:v>
                      </c:pt>
                      <c:pt idx="126">
                        <c:v>131436.79999999999</c:v>
                      </c:pt>
                      <c:pt idx="127">
                        <c:v>128679.2</c:v>
                      </c:pt>
                      <c:pt idx="128">
                        <c:v>120579.2</c:v>
                      </c:pt>
                      <c:pt idx="129">
                        <c:v>92062.2</c:v>
                      </c:pt>
                      <c:pt idx="130">
                        <c:v>92062.2</c:v>
                      </c:pt>
                      <c:pt idx="131">
                        <c:v>78478.2</c:v>
                      </c:pt>
                      <c:pt idx="132">
                        <c:v>78478.2</c:v>
                      </c:pt>
                      <c:pt idx="133">
                        <c:v>78478.2</c:v>
                      </c:pt>
                      <c:pt idx="134">
                        <c:v>78478.2</c:v>
                      </c:pt>
                      <c:pt idx="135">
                        <c:v>78478.2</c:v>
                      </c:pt>
                      <c:pt idx="136">
                        <c:v>77099.399999999994</c:v>
                      </c:pt>
                      <c:pt idx="137">
                        <c:v>77099.399999999994</c:v>
                      </c:pt>
                      <c:pt idx="138">
                        <c:v>77099.399999999994</c:v>
                      </c:pt>
                      <c:pt idx="139">
                        <c:v>77099.399999999994</c:v>
                      </c:pt>
                      <c:pt idx="140">
                        <c:v>77099.399999999994</c:v>
                      </c:pt>
                      <c:pt idx="141">
                        <c:v>71859.839999999997</c:v>
                      </c:pt>
                      <c:pt idx="142">
                        <c:v>74580</c:v>
                      </c:pt>
                      <c:pt idx="143">
                        <c:v>71822.399999999994</c:v>
                      </c:pt>
                      <c:pt idx="144">
                        <c:v>71822.399999999994</c:v>
                      </c:pt>
                      <c:pt idx="145">
                        <c:v>70720.38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CFB2-44FF-84ED-41744D219589}"/>
                  </c:ext>
                </c:extLst>
              </c15:ser>
            </c15:filteredLineSeries>
            <c15:filteredLineSeries>
              <c15:ser>
                <c:idx val="18"/>
                <c:order val="2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Data'!$V$3</c15:sqref>
                        </c15:formulaRef>
                      </c:ext>
                    </c:extLst>
                    <c:strCache>
                      <c:ptCount val="1"/>
                      <c:pt idx="0">
                        <c:v>2022 Total Assessed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Data'!$V$5:$V$150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46"/>
                      <c:pt idx="0">
                        <c:v>34221892.700000003</c:v>
                      </c:pt>
                      <c:pt idx="1">
                        <c:v>34221892.700000003</c:v>
                      </c:pt>
                      <c:pt idx="2">
                        <c:v>33841735.590000004</c:v>
                      </c:pt>
                      <c:pt idx="3">
                        <c:v>34121858.560000002</c:v>
                      </c:pt>
                      <c:pt idx="4">
                        <c:v>34259370</c:v>
                      </c:pt>
                      <c:pt idx="5">
                        <c:v>34573482.520000003</c:v>
                      </c:pt>
                      <c:pt idx="6">
                        <c:v>34573482.520000003</c:v>
                      </c:pt>
                      <c:pt idx="7">
                        <c:v>34573482.520000003</c:v>
                      </c:pt>
                      <c:pt idx="8">
                        <c:v>35881001.18</c:v>
                      </c:pt>
                      <c:pt idx="9">
                        <c:v>35779364.039999999</c:v>
                      </c:pt>
                      <c:pt idx="10">
                        <c:v>36000483.270000003</c:v>
                      </c:pt>
                      <c:pt idx="11">
                        <c:v>36238697</c:v>
                      </c:pt>
                      <c:pt idx="12">
                        <c:v>36398565.140000001</c:v>
                      </c:pt>
                      <c:pt idx="13">
                        <c:v>36398565.140000001</c:v>
                      </c:pt>
                      <c:pt idx="14">
                        <c:v>36398565.140000001</c:v>
                      </c:pt>
                      <c:pt idx="15">
                        <c:v>36586656.239999995</c:v>
                      </c:pt>
                      <c:pt idx="16">
                        <c:v>36806588.459999993</c:v>
                      </c:pt>
                      <c:pt idx="17">
                        <c:v>37028097.669999994</c:v>
                      </c:pt>
                      <c:pt idx="18">
                        <c:v>37099496.649999999</c:v>
                      </c:pt>
                      <c:pt idx="19">
                        <c:v>37220453.629999995</c:v>
                      </c:pt>
                      <c:pt idx="20">
                        <c:v>37220453.629999995</c:v>
                      </c:pt>
                      <c:pt idx="21">
                        <c:v>37220453.629999995</c:v>
                      </c:pt>
                      <c:pt idx="22">
                        <c:v>37234204.909999996</c:v>
                      </c:pt>
                      <c:pt idx="23">
                        <c:v>38112477.5</c:v>
                      </c:pt>
                      <c:pt idx="24">
                        <c:v>38323263.460000001</c:v>
                      </c:pt>
                      <c:pt idx="25">
                        <c:v>38531878.560000002</c:v>
                      </c:pt>
                      <c:pt idx="26">
                        <c:v>38659448.640000001</c:v>
                      </c:pt>
                      <c:pt idx="27">
                        <c:v>38659448.640000001</c:v>
                      </c:pt>
                      <c:pt idx="28">
                        <c:v>38659448.640000001</c:v>
                      </c:pt>
                      <c:pt idx="29">
                        <c:v>38809466.57</c:v>
                      </c:pt>
                      <c:pt idx="30">
                        <c:v>38920404.450000003</c:v>
                      </c:pt>
                      <c:pt idx="31">
                        <c:v>39054032.700000003</c:v>
                      </c:pt>
                      <c:pt idx="32">
                        <c:v>39248741.990000002</c:v>
                      </c:pt>
                      <c:pt idx="33">
                        <c:v>39414680.039999999</c:v>
                      </c:pt>
                      <c:pt idx="34">
                        <c:v>39414680.039999999</c:v>
                      </c:pt>
                      <c:pt idx="35">
                        <c:v>39414680.039999999</c:v>
                      </c:pt>
                      <c:pt idx="36">
                        <c:v>39625572.390000001</c:v>
                      </c:pt>
                      <c:pt idx="37">
                        <c:v>39819729.939999998</c:v>
                      </c:pt>
                      <c:pt idx="38">
                        <c:v>39883064.649999999</c:v>
                      </c:pt>
                      <c:pt idx="39">
                        <c:v>39842333.140000001</c:v>
                      </c:pt>
                      <c:pt idx="40">
                        <c:v>40058679.25</c:v>
                      </c:pt>
                      <c:pt idx="41">
                        <c:v>40058679.25</c:v>
                      </c:pt>
                      <c:pt idx="42">
                        <c:v>40058679.25</c:v>
                      </c:pt>
                      <c:pt idx="43">
                        <c:v>40194222.619999997</c:v>
                      </c:pt>
                      <c:pt idx="44">
                        <c:v>40292789.230000004</c:v>
                      </c:pt>
                      <c:pt idx="45">
                        <c:v>40361231.730000004</c:v>
                      </c:pt>
                      <c:pt idx="46">
                        <c:v>40553323.339999996</c:v>
                      </c:pt>
                      <c:pt idx="47">
                        <c:v>40647031.340000004</c:v>
                      </c:pt>
                      <c:pt idx="48">
                        <c:v>40647031.340000004</c:v>
                      </c:pt>
                      <c:pt idx="49">
                        <c:v>40647031.340000004</c:v>
                      </c:pt>
                      <c:pt idx="50">
                        <c:v>40872013.560000002</c:v>
                      </c:pt>
                      <c:pt idx="51">
                        <c:v>41136938.259999998</c:v>
                      </c:pt>
                      <c:pt idx="52">
                        <c:v>41197894.019999996</c:v>
                      </c:pt>
                      <c:pt idx="53">
                        <c:v>41019147.5</c:v>
                      </c:pt>
                      <c:pt idx="54">
                        <c:v>40962697.370000005</c:v>
                      </c:pt>
                      <c:pt idx="55">
                        <c:v>40962697.370000005</c:v>
                      </c:pt>
                      <c:pt idx="56">
                        <c:v>40962697.370000005</c:v>
                      </c:pt>
                      <c:pt idx="57">
                        <c:v>40962697.370000005</c:v>
                      </c:pt>
                      <c:pt idx="58">
                        <c:v>40925821.100000001</c:v>
                      </c:pt>
                      <c:pt idx="59">
                        <c:v>40919747.170000002</c:v>
                      </c:pt>
                      <c:pt idx="60">
                        <c:v>40799047.769999996</c:v>
                      </c:pt>
                      <c:pt idx="61">
                        <c:v>40808276.409999996</c:v>
                      </c:pt>
                      <c:pt idx="62">
                        <c:v>40808276.409999996</c:v>
                      </c:pt>
                      <c:pt idx="63">
                        <c:v>40808276.409999996</c:v>
                      </c:pt>
                      <c:pt idx="64">
                        <c:v>40828979.780000001</c:v>
                      </c:pt>
                      <c:pt idx="65">
                        <c:v>40646857.780000001</c:v>
                      </c:pt>
                      <c:pt idx="66">
                        <c:v>40551711.830000006</c:v>
                      </c:pt>
                      <c:pt idx="67">
                        <c:v>40429426.979999997</c:v>
                      </c:pt>
                      <c:pt idx="68">
                        <c:v>40337377.179999992</c:v>
                      </c:pt>
                      <c:pt idx="69">
                        <c:v>40337377.179999992</c:v>
                      </c:pt>
                      <c:pt idx="70">
                        <c:v>40337377.179999992</c:v>
                      </c:pt>
                      <c:pt idx="71">
                        <c:v>40291795.960000001</c:v>
                      </c:pt>
                      <c:pt idx="72">
                        <c:v>40177867.840000004</c:v>
                      </c:pt>
                      <c:pt idx="73">
                        <c:v>38954102.149999999</c:v>
                      </c:pt>
                      <c:pt idx="74">
                        <c:v>39509415.890000001</c:v>
                      </c:pt>
                      <c:pt idx="75">
                        <c:v>39511713.890000001</c:v>
                      </c:pt>
                      <c:pt idx="76">
                        <c:v>39511713.890000001</c:v>
                      </c:pt>
                      <c:pt idx="77">
                        <c:v>39511713.890000001</c:v>
                      </c:pt>
                      <c:pt idx="78">
                        <c:v>39508526.329999998</c:v>
                      </c:pt>
                      <c:pt idx="79">
                        <c:v>39525844.089999996</c:v>
                      </c:pt>
                      <c:pt idx="80">
                        <c:v>39540939.880000003</c:v>
                      </c:pt>
                      <c:pt idx="81">
                        <c:v>39555546.299999997</c:v>
                      </c:pt>
                      <c:pt idx="82">
                        <c:v>39531365.700000003</c:v>
                      </c:pt>
                      <c:pt idx="83">
                        <c:v>39531365.700000003</c:v>
                      </c:pt>
                      <c:pt idx="84">
                        <c:v>39531365.700000003</c:v>
                      </c:pt>
                      <c:pt idx="85">
                        <c:v>39533825.940000005</c:v>
                      </c:pt>
                      <c:pt idx="86">
                        <c:v>39494417.710000001</c:v>
                      </c:pt>
                      <c:pt idx="87">
                        <c:v>39489507.399999999</c:v>
                      </c:pt>
                      <c:pt idx="88">
                        <c:v>39475603.119999997</c:v>
                      </c:pt>
                      <c:pt idx="89">
                        <c:v>39144438.340000004</c:v>
                      </c:pt>
                      <c:pt idx="90">
                        <c:v>39144438.340000004</c:v>
                      </c:pt>
                      <c:pt idx="91">
                        <c:v>39144438.340000004</c:v>
                      </c:pt>
                      <c:pt idx="92">
                        <c:v>39144438.340000004</c:v>
                      </c:pt>
                      <c:pt idx="93">
                        <c:v>39124033.759999998</c:v>
                      </c:pt>
                      <c:pt idx="94">
                        <c:v>39124493.359999999</c:v>
                      </c:pt>
                      <c:pt idx="95">
                        <c:v>39133471.670000002</c:v>
                      </c:pt>
                      <c:pt idx="96">
                        <c:v>39124998.390000001</c:v>
                      </c:pt>
                      <c:pt idx="97">
                        <c:v>39124998.390000001</c:v>
                      </c:pt>
                      <c:pt idx="98">
                        <c:v>39124998.390000001</c:v>
                      </c:pt>
                      <c:pt idx="99">
                        <c:v>39112098.600000001</c:v>
                      </c:pt>
                      <c:pt idx="100">
                        <c:v>39099213.839999996</c:v>
                      </c:pt>
                      <c:pt idx="101">
                        <c:v>39077275.420000002</c:v>
                      </c:pt>
                      <c:pt idx="102">
                        <c:v>39054189.100000001</c:v>
                      </c:pt>
                      <c:pt idx="103">
                        <c:v>39053405.979999997</c:v>
                      </c:pt>
                      <c:pt idx="104">
                        <c:v>39053405.979999997</c:v>
                      </c:pt>
                      <c:pt idx="105">
                        <c:v>39053405.979999997</c:v>
                      </c:pt>
                      <c:pt idx="106">
                        <c:v>39036196.240000002</c:v>
                      </c:pt>
                      <c:pt idx="107">
                        <c:v>39028221.440000005</c:v>
                      </c:pt>
                      <c:pt idx="108">
                        <c:v>39013428.649999999</c:v>
                      </c:pt>
                      <c:pt idx="109">
                        <c:v>39027299.649999999</c:v>
                      </c:pt>
                      <c:pt idx="110">
                        <c:v>39027299.649999999</c:v>
                      </c:pt>
                      <c:pt idx="111">
                        <c:v>39027299.649999999</c:v>
                      </c:pt>
                      <c:pt idx="112">
                        <c:v>39027299.649999999</c:v>
                      </c:pt>
                      <c:pt idx="113">
                        <c:v>39028787.140000001</c:v>
                      </c:pt>
                      <c:pt idx="114">
                        <c:v>39030855.339999996</c:v>
                      </c:pt>
                      <c:pt idx="115">
                        <c:v>39016247.719999999</c:v>
                      </c:pt>
                      <c:pt idx="116">
                        <c:v>39015945.32</c:v>
                      </c:pt>
                      <c:pt idx="117">
                        <c:v>39013029.399999999</c:v>
                      </c:pt>
                      <c:pt idx="118">
                        <c:v>39013029.399999999</c:v>
                      </c:pt>
                      <c:pt idx="119">
                        <c:v>39013029.399999999</c:v>
                      </c:pt>
                      <c:pt idx="120">
                        <c:v>39060489.589999996</c:v>
                      </c:pt>
                      <c:pt idx="121">
                        <c:v>39060489.589999996</c:v>
                      </c:pt>
                      <c:pt idx="122">
                        <c:v>39063732.990000002</c:v>
                      </c:pt>
                      <c:pt idx="123">
                        <c:v>39077603.989999995</c:v>
                      </c:pt>
                      <c:pt idx="124">
                        <c:v>39077603.989999995</c:v>
                      </c:pt>
                      <c:pt idx="125">
                        <c:v>39077603.989999995</c:v>
                      </c:pt>
                      <c:pt idx="126">
                        <c:v>39077603.989999995</c:v>
                      </c:pt>
                      <c:pt idx="127">
                        <c:v>39078464.990000002</c:v>
                      </c:pt>
                      <c:pt idx="128">
                        <c:v>39092728.190000005</c:v>
                      </c:pt>
                      <c:pt idx="129">
                        <c:v>39065752.229999997</c:v>
                      </c:pt>
                      <c:pt idx="130">
                        <c:v>39066432.269999996</c:v>
                      </c:pt>
                      <c:pt idx="131">
                        <c:v>39066779.590000004</c:v>
                      </c:pt>
                      <c:pt idx="132">
                        <c:v>39066779.590000004</c:v>
                      </c:pt>
                      <c:pt idx="133">
                        <c:v>39066779.590000004</c:v>
                      </c:pt>
                      <c:pt idx="134">
                        <c:v>39065688.790000007</c:v>
                      </c:pt>
                      <c:pt idx="135">
                        <c:v>39055696.350000001</c:v>
                      </c:pt>
                      <c:pt idx="136">
                        <c:v>39055696.350000001</c:v>
                      </c:pt>
                      <c:pt idx="137">
                        <c:v>39055696.350000001</c:v>
                      </c:pt>
                      <c:pt idx="138">
                        <c:v>39055696.350000001</c:v>
                      </c:pt>
                      <c:pt idx="139">
                        <c:v>39055696.350000001</c:v>
                      </c:pt>
                      <c:pt idx="140">
                        <c:v>39055696.350000001</c:v>
                      </c:pt>
                      <c:pt idx="141">
                        <c:v>39050683.470000006</c:v>
                      </c:pt>
                      <c:pt idx="142">
                        <c:v>39040630.239999995</c:v>
                      </c:pt>
                      <c:pt idx="143">
                        <c:v>39054214.240000002</c:v>
                      </c:pt>
                      <c:pt idx="144">
                        <c:v>39051732.400000006</c:v>
                      </c:pt>
                      <c:pt idx="145">
                        <c:v>39049447.299999997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CFB2-44FF-84ED-41744D219589}"/>
                  </c:ext>
                </c:extLst>
              </c15:ser>
            </c15:filteredLineSeries>
            <c15:filteredLineSeries>
              <c15:ser>
                <c:idx val="21"/>
                <c:order val="2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Data'!$W$3</c15:sqref>
                        </c15:formulaRef>
                      </c:ext>
                    </c:extLst>
                    <c:strCache>
                      <c:ptCount val="1"/>
                      <c:pt idx="0">
                        <c:v>2022 Cumulative Avg per Finalized Student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Data'!$W$5:$W$150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46"/>
                      <c:pt idx="2">
                        <c:v>2638.0829213483148</c:v>
                      </c:pt>
                      <c:pt idx="3">
                        <c:v>2808.5823868312759</c:v>
                      </c:pt>
                      <c:pt idx="4">
                        <c:v>2889.4373088685015</c:v>
                      </c:pt>
                      <c:pt idx="5">
                        <c:v>2939.4311398963728</c:v>
                      </c:pt>
                      <c:pt idx="6">
                        <c:v>2939.4311398963728</c:v>
                      </c:pt>
                      <c:pt idx="7">
                        <c:v>2939.4311398963728</c:v>
                      </c:pt>
                      <c:pt idx="8">
                        <c:v>3029.4298712446348</c:v>
                      </c:pt>
                      <c:pt idx="9">
                        <c:v>3070.855813953488</c:v>
                      </c:pt>
                      <c:pt idx="10">
                        <c:v>3105.0465957446809</c:v>
                      </c:pt>
                      <c:pt idx="11">
                        <c:v>3208.0357142857142</c:v>
                      </c:pt>
                      <c:pt idx="12">
                        <c:v>3291.5405438066464</c:v>
                      </c:pt>
                      <c:pt idx="13">
                        <c:v>3291.5405438066464</c:v>
                      </c:pt>
                      <c:pt idx="14">
                        <c:v>3291.5405438066464</c:v>
                      </c:pt>
                      <c:pt idx="15">
                        <c:v>3432.2839541160597</c:v>
                      </c:pt>
                      <c:pt idx="16">
                        <c:v>3517.2845886889463</c:v>
                      </c:pt>
                      <c:pt idx="17">
                        <c:v>3571.5742460796141</c:v>
                      </c:pt>
                      <c:pt idx="18">
                        <c:v>3669.9086748329623</c:v>
                      </c:pt>
                      <c:pt idx="19">
                        <c:v>3717.443242392445</c:v>
                      </c:pt>
                      <c:pt idx="20">
                        <c:v>3717.443242392445</c:v>
                      </c:pt>
                      <c:pt idx="21">
                        <c:v>3717.443242392445</c:v>
                      </c:pt>
                      <c:pt idx="22">
                        <c:v>3723.0124372093023</c:v>
                      </c:pt>
                      <c:pt idx="23">
                        <c:v>3712.7914199134207</c:v>
                      </c:pt>
                      <c:pt idx="24">
                        <c:v>3864.7330414386238</c:v>
                      </c:pt>
                      <c:pt idx="25">
                        <c:v>3905.1263562453805</c:v>
                      </c:pt>
                      <c:pt idx="26">
                        <c:v>3844.9079279279276</c:v>
                      </c:pt>
                      <c:pt idx="27">
                        <c:v>3844.9079279279276</c:v>
                      </c:pt>
                      <c:pt idx="28">
                        <c:v>3844.9079279279276</c:v>
                      </c:pt>
                      <c:pt idx="29">
                        <c:v>3784.8438187311176</c:v>
                      </c:pt>
                      <c:pt idx="30">
                        <c:v>3818.5540645879732</c:v>
                      </c:pt>
                      <c:pt idx="31">
                        <c:v>3863.9909580528224</c:v>
                      </c:pt>
                      <c:pt idx="32">
                        <c:v>3904.1828474903477</c:v>
                      </c:pt>
                      <c:pt idx="33">
                        <c:v>3918.4158570119157</c:v>
                      </c:pt>
                      <c:pt idx="34">
                        <c:v>3918.4158570119157</c:v>
                      </c:pt>
                      <c:pt idx="35">
                        <c:v>3918.4158570119157</c:v>
                      </c:pt>
                      <c:pt idx="36">
                        <c:v>3968.3636956521741</c:v>
                      </c:pt>
                      <c:pt idx="37">
                        <c:v>3983.6171610011211</c:v>
                      </c:pt>
                      <c:pt idx="38">
                        <c:v>4025.5803019121104</c:v>
                      </c:pt>
                      <c:pt idx="39">
                        <c:v>4020.0709420970265</c:v>
                      </c:pt>
                      <c:pt idx="40">
                        <c:v>4051.7801173364624</c:v>
                      </c:pt>
                      <c:pt idx="41">
                        <c:v>4051.7801173364624</c:v>
                      </c:pt>
                      <c:pt idx="42">
                        <c:v>4051.7801173364624</c:v>
                      </c:pt>
                      <c:pt idx="43">
                        <c:v>4057.5888418880577</c:v>
                      </c:pt>
                      <c:pt idx="44">
                        <c:v>4045.6943019135365</c:v>
                      </c:pt>
                      <c:pt idx="45">
                        <c:v>4024.3968867512021</c:v>
                      </c:pt>
                      <c:pt idx="46">
                        <c:v>4333.3902238003011</c:v>
                      </c:pt>
                      <c:pt idx="47">
                        <c:v>4009.2430422794123</c:v>
                      </c:pt>
                      <c:pt idx="48">
                        <c:v>4009.2430422794123</c:v>
                      </c:pt>
                      <c:pt idx="49">
                        <c:v>4009.2430422794123</c:v>
                      </c:pt>
                      <c:pt idx="50">
                        <c:v>3943.2199109748981</c:v>
                      </c:pt>
                      <c:pt idx="51">
                        <c:v>3941.8705606868739</c:v>
                      </c:pt>
                      <c:pt idx="52">
                        <c:v>3941.1571889753727</c:v>
                      </c:pt>
                      <c:pt idx="53">
                        <c:v>3944.9684326097931</c:v>
                      </c:pt>
                      <c:pt idx="54">
                        <c:v>3949.66</c:v>
                      </c:pt>
                      <c:pt idx="55">
                        <c:v>3949.66</c:v>
                      </c:pt>
                      <c:pt idx="56">
                        <c:v>3949.66</c:v>
                      </c:pt>
                      <c:pt idx="57">
                        <c:v>3949.66</c:v>
                      </c:pt>
                      <c:pt idx="58">
                        <c:v>3955.7728494293779</c:v>
                      </c:pt>
                      <c:pt idx="59">
                        <c:v>3958.5866654465594</c:v>
                      </c:pt>
                      <c:pt idx="60">
                        <c:v>3948.3621219395104</c:v>
                      </c:pt>
                      <c:pt idx="61">
                        <c:v>3941.105694790554</c:v>
                      </c:pt>
                      <c:pt idx="62">
                        <c:v>3941.105694790554</c:v>
                      </c:pt>
                      <c:pt idx="63">
                        <c:v>3941.105694790554</c:v>
                      </c:pt>
                      <c:pt idx="64">
                        <c:v>3950.4950726676043</c:v>
                      </c:pt>
                      <c:pt idx="65">
                        <c:v>3953.3790670823232</c:v>
                      </c:pt>
                      <c:pt idx="66">
                        <c:v>3953.9408444749179</c:v>
                      </c:pt>
                      <c:pt idx="67">
                        <c:v>3945.7218381607122</c:v>
                      </c:pt>
                      <c:pt idx="68">
                        <c:v>3923.2970144799378</c:v>
                      </c:pt>
                      <c:pt idx="69">
                        <c:v>3923.2970144799378</c:v>
                      </c:pt>
                      <c:pt idx="70">
                        <c:v>3923.2970144799378</c:v>
                      </c:pt>
                      <c:pt idx="71">
                        <c:v>3936.0573168370088</c:v>
                      </c:pt>
                      <c:pt idx="72">
                        <c:v>3924.0448392484345</c:v>
                      </c:pt>
                      <c:pt idx="73">
                        <c:v>3926.3384617791216</c:v>
                      </c:pt>
                      <c:pt idx="74">
                        <c:v>3926.2358046695854</c:v>
                      </c:pt>
                      <c:pt idx="75">
                        <c:v>3929.7532295355131</c:v>
                      </c:pt>
                      <c:pt idx="76">
                        <c:v>3929.7532295355131</c:v>
                      </c:pt>
                      <c:pt idx="77">
                        <c:v>3929.7532295355131</c:v>
                      </c:pt>
                      <c:pt idx="78">
                        <c:v>3931.4425257356761</c:v>
                      </c:pt>
                      <c:pt idx="79">
                        <c:v>3936.725977955703</c:v>
                      </c:pt>
                      <c:pt idx="80">
                        <c:v>3936.396227806043</c:v>
                      </c:pt>
                      <c:pt idx="81">
                        <c:v>3939.4920902489625</c:v>
                      </c:pt>
                      <c:pt idx="82">
                        <c:v>3941.6360325186415</c:v>
                      </c:pt>
                      <c:pt idx="83">
                        <c:v>3941.6360325186415</c:v>
                      </c:pt>
                      <c:pt idx="84">
                        <c:v>3941.6360325186415</c:v>
                      </c:pt>
                      <c:pt idx="85">
                        <c:v>3944.0555170630819</c:v>
                      </c:pt>
                      <c:pt idx="86">
                        <c:v>3942.5627712337259</c:v>
                      </c:pt>
                      <c:pt idx="87">
                        <c:v>3947.5306270627066</c:v>
                      </c:pt>
                      <c:pt idx="88">
                        <c:v>3934.9814668705399</c:v>
                      </c:pt>
                      <c:pt idx="89">
                        <c:v>3932.5746348657449</c:v>
                      </c:pt>
                      <c:pt idx="90">
                        <c:v>3932.5746348657449</c:v>
                      </c:pt>
                      <c:pt idx="91">
                        <c:v>3932.5746348657449</c:v>
                      </c:pt>
                      <c:pt idx="92">
                        <c:v>3932.5746348657449</c:v>
                      </c:pt>
                      <c:pt idx="93">
                        <c:v>3918.6894482130201</c:v>
                      </c:pt>
                      <c:pt idx="94">
                        <c:v>3917.7482329723712</c:v>
                      </c:pt>
                      <c:pt idx="95">
                        <c:v>3916.764482444602</c:v>
                      </c:pt>
                      <c:pt idx="96">
                        <c:v>3921.4063101387624</c:v>
                      </c:pt>
                      <c:pt idx="97">
                        <c:v>3921.4063101387624</c:v>
                      </c:pt>
                      <c:pt idx="98">
                        <c:v>3921.4063101387624</c:v>
                      </c:pt>
                      <c:pt idx="99">
                        <c:v>3919.8728702954272</c:v>
                      </c:pt>
                      <c:pt idx="100">
                        <c:v>3919.7451729718787</c:v>
                      </c:pt>
                      <c:pt idx="101">
                        <c:v>3910.7990220024226</c:v>
                      </c:pt>
                      <c:pt idx="102">
                        <c:v>3909.3771614530779</c:v>
                      </c:pt>
                      <c:pt idx="103">
                        <c:v>3913.3225310323942</c:v>
                      </c:pt>
                      <c:pt idx="104">
                        <c:v>3913.3225310323942</c:v>
                      </c:pt>
                      <c:pt idx="105">
                        <c:v>3913.3225310323942</c:v>
                      </c:pt>
                      <c:pt idx="106">
                        <c:v>3913.7980468355709</c:v>
                      </c:pt>
                      <c:pt idx="107">
                        <c:v>3913.4325814915737</c:v>
                      </c:pt>
                      <c:pt idx="108">
                        <c:v>3912.9384774492987</c:v>
                      </c:pt>
                      <c:pt idx="109">
                        <c:v>3915.0558186220114</c:v>
                      </c:pt>
                      <c:pt idx="110">
                        <c:v>3918.2179030792527</c:v>
                      </c:pt>
                      <c:pt idx="111">
                        <c:v>3918.2179030792527</c:v>
                      </c:pt>
                      <c:pt idx="112">
                        <c:v>3918.2179030792527</c:v>
                      </c:pt>
                      <c:pt idx="113">
                        <c:v>3918.7448935311331</c:v>
                      </c:pt>
                      <c:pt idx="114">
                        <c:v>3924.1394847964439</c:v>
                      </c:pt>
                      <c:pt idx="115">
                        <c:v>3923.9817202020204</c:v>
                      </c:pt>
                      <c:pt idx="116">
                        <c:v>3924.3858626262627</c:v>
                      </c:pt>
                      <c:pt idx="117">
                        <c:v>3923.6949924250075</c:v>
                      </c:pt>
                      <c:pt idx="118">
                        <c:v>3923.6949924250075</c:v>
                      </c:pt>
                      <c:pt idx="119">
                        <c:v>3923.6949924250075</c:v>
                      </c:pt>
                      <c:pt idx="120">
                        <c:v>3928.0481161029779</c:v>
                      </c:pt>
                      <c:pt idx="121">
                        <c:v>3928.0481161029779</c:v>
                      </c:pt>
                      <c:pt idx="122">
                        <c:v>3929.5829125429204</c:v>
                      </c:pt>
                      <c:pt idx="123">
                        <c:v>3932.9868657168836</c:v>
                      </c:pt>
                      <c:pt idx="124">
                        <c:v>3932.9868657168836</c:v>
                      </c:pt>
                      <c:pt idx="125">
                        <c:v>3932.9868657168836</c:v>
                      </c:pt>
                      <c:pt idx="126">
                        <c:v>3932.9868657168836</c:v>
                      </c:pt>
                      <c:pt idx="127">
                        <c:v>3933.584206060606</c:v>
                      </c:pt>
                      <c:pt idx="128">
                        <c:v>3935.5772721761978</c:v>
                      </c:pt>
                      <c:pt idx="129">
                        <c:v>3934.926418181818</c:v>
                      </c:pt>
                      <c:pt idx="130">
                        <c:v>3937.3126682838083</c:v>
                      </c:pt>
                      <c:pt idx="131">
                        <c:v>3937.9658953112366</c:v>
                      </c:pt>
                      <c:pt idx="132">
                        <c:v>3937.9658953112366</c:v>
                      </c:pt>
                      <c:pt idx="133">
                        <c:v>3937.9658953112366</c:v>
                      </c:pt>
                      <c:pt idx="134">
                        <c:v>3937.8556689571546</c:v>
                      </c:pt>
                      <c:pt idx="135">
                        <c:v>3937.059666599313</c:v>
                      </c:pt>
                      <c:pt idx="136">
                        <c:v>3938.0236843168959</c:v>
                      </c:pt>
                      <c:pt idx="137">
                        <c:v>3938.0236843168959</c:v>
                      </c:pt>
                      <c:pt idx="138">
                        <c:v>3938.0236843168959</c:v>
                      </c:pt>
                      <c:pt idx="139">
                        <c:v>3938.0236843168959</c:v>
                      </c:pt>
                      <c:pt idx="140">
                        <c:v>3938.0236843168959</c:v>
                      </c:pt>
                      <c:pt idx="141">
                        <c:v>3938.0236843168959</c:v>
                      </c:pt>
                      <c:pt idx="142">
                        <c:v>3936.9943997574774</c:v>
                      </c:pt>
                      <c:pt idx="143">
                        <c:v>3937.2730578011319</c:v>
                      </c:pt>
                      <c:pt idx="144">
                        <c:v>3937.0222655618436</c:v>
                      </c:pt>
                      <c:pt idx="145">
                        <c:v>3937.3005821121778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CFB2-44FF-84ED-41744D219589}"/>
                  </c:ext>
                </c:extLst>
              </c15:ser>
            </c15:filteredLineSeries>
            <c15:filteredLineSeries>
              <c15:ser>
                <c:idx val="22"/>
                <c:order val="2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Data'!$X$3</c15:sqref>
                        </c15:formulaRef>
                      </c:ext>
                    </c:extLst>
                    <c:strCache>
                      <c:ptCount val="1"/>
                      <c:pt idx="0">
                        <c:v>2022 Cumulative Avg per Assessed Student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Data'!$X$5:$X$150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46"/>
                      <c:pt idx="0">
                        <c:v>4760.9756121313303</c:v>
                      </c:pt>
                      <c:pt idx="1">
                        <c:v>4760.9756121313303</c:v>
                      </c:pt>
                      <c:pt idx="2">
                        <c:v>4665.8948834964849</c:v>
                      </c:pt>
                      <c:pt idx="3">
                        <c:v>4675.5081611400383</c:v>
                      </c:pt>
                      <c:pt idx="4">
                        <c:v>4663.0420579828506</c:v>
                      </c:pt>
                      <c:pt idx="5">
                        <c:v>4668.307118552525</c:v>
                      </c:pt>
                      <c:pt idx="6">
                        <c:v>4668.307118552525</c:v>
                      </c:pt>
                      <c:pt idx="7">
                        <c:v>4668.307118552525</c:v>
                      </c:pt>
                      <c:pt idx="8">
                        <c:v>4809.7856809651475</c:v>
                      </c:pt>
                      <c:pt idx="9">
                        <c:v>4767.4036029313793</c:v>
                      </c:pt>
                      <c:pt idx="10">
                        <c:v>4756.306416963932</c:v>
                      </c:pt>
                      <c:pt idx="11">
                        <c:v>4750.7468536969063</c:v>
                      </c:pt>
                      <c:pt idx="12">
                        <c:v>4740.0136918869648</c:v>
                      </c:pt>
                      <c:pt idx="13">
                        <c:v>4740.0136918869648</c:v>
                      </c:pt>
                      <c:pt idx="14">
                        <c:v>4740.0136918869648</c:v>
                      </c:pt>
                      <c:pt idx="15">
                        <c:v>4736.1367300970869</c:v>
                      </c:pt>
                      <c:pt idx="16">
                        <c:v>4739.4525444244136</c:v>
                      </c:pt>
                      <c:pt idx="17">
                        <c:v>4732.0252613418525</c:v>
                      </c:pt>
                      <c:pt idx="18">
                        <c:v>4720.6383318488352</c:v>
                      </c:pt>
                      <c:pt idx="19">
                        <c:v>4709.6613475895219</c:v>
                      </c:pt>
                      <c:pt idx="20">
                        <c:v>4709.6613475895219</c:v>
                      </c:pt>
                      <c:pt idx="21">
                        <c:v>4709.6613475895219</c:v>
                      </c:pt>
                      <c:pt idx="22">
                        <c:v>4682.3698327464781</c:v>
                      </c:pt>
                      <c:pt idx="23">
                        <c:v>4718.6427510214189</c:v>
                      </c:pt>
                      <c:pt idx="24">
                        <c:v>4710.9113042409344</c:v>
                      </c:pt>
                      <c:pt idx="25">
                        <c:v>4711.6505942773301</c:v>
                      </c:pt>
                      <c:pt idx="26">
                        <c:v>4671.8366936555894</c:v>
                      </c:pt>
                      <c:pt idx="27">
                        <c:v>4671.8366936555894</c:v>
                      </c:pt>
                      <c:pt idx="28">
                        <c:v>4671.8366936555894</c:v>
                      </c:pt>
                      <c:pt idx="29">
                        <c:v>4587.4073959810876</c:v>
                      </c:pt>
                      <c:pt idx="30">
                        <c:v>4543.5914604249365</c:v>
                      </c:pt>
                      <c:pt idx="31">
                        <c:v>4500.8681226230265</c:v>
                      </c:pt>
                      <c:pt idx="32">
                        <c:v>4472.7911099715102</c:v>
                      </c:pt>
                      <c:pt idx="33">
                        <c:v>4450.6187940379405</c:v>
                      </c:pt>
                      <c:pt idx="34">
                        <c:v>4450.6187940379405</c:v>
                      </c:pt>
                      <c:pt idx="35">
                        <c:v>4450.6187940379405</c:v>
                      </c:pt>
                      <c:pt idx="36">
                        <c:v>4416.089645603477</c:v>
                      </c:pt>
                      <c:pt idx="37">
                        <c:v>4398.5120888103393</c:v>
                      </c:pt>
                      <c:pt idx="38">
                        <c:v>4364.5288520463992</c:v>
                      </c:pt>
                      <c:pt idx="39">
                        <c:v>4332.5721117877338</c:v>
                      </c:pt>
                      <c:pt idx="40">
                        <c:v>4319.9265879434915</c:v>
                      </c:pt>
                      <c:pt idx="41">
                        <c:v>4319.9265879434915</c:v>
                      </c:pt>
                      <c:pt idx="42">
                        <c:v>4319.9265879434915</c:v>
                      </c:pt>
                      <c:pt idx="43">
                        <c:v>4282.3591114425735</c:v>
                      </c:pt>
                      <c:pt idx="44">
                        <c:v>4249.8459265900228</c:v>
                      </c:pt>
                      <c:pt idx="45">
                        <c:v>4220.1204234629868</c:v>
                      </c:pt>
                      <c:pt idx="46">
                        <c:v>4190.2586629468897</c:v>
                      </c:pt>
                      <c:pt idx="47">
                        <c:v>4159.1150455336137</c:v>
                      </c:pt>
                      <c:pt idx="48">
                        <c:v>4159.1150455336137</c:v>
                      </c:pt>
                      <c:pt idx="49">
                        <c:v>4159.1150455336137</c:v>
                      </c:pt>
                      <c:pt idx="50">
                        <c:v>4111.4589638869329</c:v>
                      </c:pt>
                      <c:pt idx="51">
                        <c:v>4097.7127462894705</c:v>
                      </c:pt>
                      <c:pt idx="52">
                        <c:v>4095.6252132418726</c:v>
                      </c:pt>
                      <c:pt idx="53">
                        <c:v>4084.7587631945826</c:v>
                      </c:pt>
                      <c:pt idx="54">
                        <c:v>4077.1073325370762</c:v>
                      </c:pt>
                      <c:pt idx="55">
                        <c:v>4077.1073325370762</c:v>
                      </c:pt>
                      <c:pt idx="56">
                        <c:v>4077.1073325370762</c:v>
                      </c:pt>
                      <c:pt idx="57">
                        <c:v>4077.1073325370762</c:v>
                      </c:pt>
                      <c:pt idx="58">
                        <c:v>4064.9405145013907</c:v>
                      </c:pt>
                      <c:pt idx="59">
                        <c:v>4061.9165346436371</c:v>
                      </c:pt>
                      <c:pt idx="60">
                        <c:v>4055.5713489065602</c:v>
                      </c:pt>
                      <c:pt idx="61">
                        <c:v>4054.8764318362478</c:v>
                      </c:pt>
                      <c:pt idx="62">
                        <c:v>4054.8764318362478</c:v>
                      </c:pt>
                      <c:pt idx="63">
                        <c:v>4054.8764318362478</c:v>
                      </c:pt>
                      <c:pt idx="64">
                        <c:v>4052.5041965260548</c:v>
                      </c:pt>
                      <c:pt idx="65">
                        <c:v>4039.2385749776408</c:v>
                      </c:pt>
                      <c:pt idx="66">
                        <c:v>4034.1933774373265</c:v>
                      </c:pt>
                      <c:pt idx="67">
                        <c:v>4006.0867003567178</c:v>
                      </c:pt>
                      <c:pt idx="68">
                        <c:v>3993.0090259354574</c:v>
                      </c:pt>
                      <c:pt idx="69">
                        <c:v>3993.0090259354574</c:v>
                      </c:pt>
                      <c:pt idx="70">
                        <c:v>3993.0090259354574</c:v>
                      </c:pt>
                      <c:pt idx="71">
                        <c:v>3990.47201743092</c:v>
                      </c:pt>
                      <c:pt idx="72">
                        <c:v>3968.9684717968985</c:v>
                      </c:pt>
                      <c:pt idx="73">
                        <c:v>3963.1806033167159</c:v>
                      </c:pt>
                      <c:pt idx="74">
                        <c:v>3963.2275945430838</c:v>
                      </c:pt>
                      <c:pt idx="75">
                        <c:v>3963.0605707121363</c:v>
                      </c:pt>
                      <c:pt idx="76">
                        <c:v>3963.0605707121363</c:v>
                      </c:pt>
                      <c:pt idx="77">
                        <c:v>3963.0605707121363</c:v>
                      </c:pt>
                      <c:pt idx="78">
                        <c:v>3962.3434289439374</c:v>
                      </c:pt>
                      <c:pt idx="79">
                        <c:v>3966.0690437487456</c:v>
                      </c:pt>
                      <c:pt idx="80">
                        <c:v>3944.2334044887784</c:v>
                      </c:pt>
                      <c:pt idx="81">
                        <c:v>3940.5804243873276</c:v>
                      </c:pt>
                      <c:pt idx="82">
                        <c:v>3939.3488490284008</c:v>
                      </c:pt>
                      <c:pt idx="83">
                        <c:v>3939.3488490284008</c:v>
                      </c:pt>
                      <c:pt idx="84">
                        <c:v>3939.3488490284008</c:v>
                      </c:pt>
                      <c:pt idx="85">
                        <c:v>3938.0242992329918</c:v>
                      </c:pt>
                      <c:pt idx="86">
                        <c:v>3926.2767382443585</c:v>
                      </c:pt>
                      <c:pt idx="87">
                        <c:v>3926.95976531424</c:v>
                      </c:pt>
                      <c:pt idx="88">
                        <c:v>3926.3579789138648</c:v>
                      </c:pt>
                      <c:pt idx="89">
                        <c:v>3921.895435327122</c:v>
                      </c:pt>
                      <c:pt idx="90">
                        <c:v>3921.895435327122</c:v>
                      </c:pt>
                      <c:pt idx="91">
                        <c:v>3921.895435327122</c:v>
                      </c:pt>
                      <c:pt idx="92">
                        <c:v>3921.895435327122</c:v>
                      </c:pt>
                      <c:pt idx="93">
                        <c:v>3915.9277109398458</c:v>
                      </c:pt>
                      <c:pt idx="94">
                        <c:v>3915.9737123411069</c:v>
                      </c:pt>
                      <c:pt idx="95">
                        <c:v>3907.485938092861</c:v>
                      </c:pt>
                      <c:pt idx="96">
                        <c:v>3911.7174955009</c:v>
                      </c:pt>
                      <c:pt idx="97">
                        <c:v>3911.7174955009</c:v>
                      </c:pt>
                      <c:pt idx="98">
                        <c:v>3911.7174955009</c:v>
                      </c:pt>
                      <c:pt idx="99">
                        <c:v>3910.8187781221877</c:v>
                      </c:pt>
                      <c:pt idx="100">
                        <c:v>3912.2687452471478</c:v>
                      </c:pt>
                      <c:pt idx="101">
                        <c:v>3912.0307758534391</c:v>
                      </c:pt>
                      <c:pt idx="102">
                        <c:v>3907.7635681408847</c:v>
                      </c:pt>
                      <c:pt idx="103">
                        <c:v>3910.032637164597</c:v>
                      </c:pt>
                      <c:pt idx="104">
                        <c:v>3910.032637164597</c:v>
                      </c:pt>
                      <c:pt idx="105">
                        <c:v>3910.032637164597</c:v>
                      </c:pt>
                      <c:pt idx="106">
                        <c:v>3909.8754246794874</c:v>
                      </c:pt>
                      <c:pt idx="107">
                        <c:v>3909.0766666666673</c:v>
                      </c:pt>
                      <c:pt idx="108">
                        <c:v>3907.5950170272436</c:v>
                      </c:pt>
                      <c:pt idx="109">
                        <c:v>3908.9843399439101</c:v>
                      </c:pt>
                      <c:pt idx="110">
                        <c:v>3912.119050721732</c:v>
                      </c:pt>
                      <c:pt idx="111">
                        <c:v>3912.119050721732</c:v>
                      </c:pt>
                      <c:pt idx="112">
                        <c:v>3912.119050721732</c:v>
                      </c:pt>
                      <c:pt idx="113">
                        <c:v>3911.4839787532574</c:v>
                      </c:pt>
                      <c:pt idx="114">
                        <c:v>3916.0083615932572</c:v>
                      </c:pt>
                      <c:pt idx="115">
                        <c:v>3916.5075005019071</c:v>
                      </c:pt>
                      <c:pt idx="116">
                        <c:v>3917.6569253941161</c:v>
                      </c:pt>
                      <c:pt idx="117">
                        <c:v>3916.9708232931725</c:v>
                      </c:pt>
                      <c:pt idx="118">
                        <c:v>3916.9708232931725</c:v>
                      </c:pt>
                      <c:pt idx="119">
                        <c:v>3916.9708232931725</c:v>
                      </c:pt>
                      <c:pt idx="120">
                        <c:v>3921.7359026104414</c:v>
                      </c:pt>
                      <c:pt idx="121">
                        <c:v>3921.7359026104414</c:v>
                      </c:pt>
                      <c:pt idx="122">
                        <c:v>3923.6373031337889</c:v>
                      </c:pt>
                      <c:pt idx="123">
                        <c:v>3927.3973859296475</c:v>
                      </c:pt>
                      <c:pt idx="124">
                        <c:v>3927.3973859296475</c:v>
                      </c:pt>
                      <c:pt idx="125">
                        <c:v>3927.3973859296475</c:v>
                      </c:pt>
                      <c:pt idx="126">
                        <c:v>3927.3973859296475</c:v>
                      </c:pt>
                      <c:pt idx="127">
                        <c:v>3928.6684417412289</c:v>
                      </c:pt>
                      <c:pt idx="128">
                        <c:v>3930.1023615160357</c:v>
                      </c:pt>
                      <c:pt idx="129">
                        <c:v>3929.3655431502712</c:v>
                      </c:pt>
                      <c:pt idx="130">
                        <c:v>3930.6200090552366</c:v>
                      </c:pt>
                      <c:pt idx="131">
                        <c:v>3929.8641575294241</c:v>
                      </c:pt>
                      <c:pt idx="132">
                        <c:v>3929.8641575294241</c:v>
                      </c:pt>
                      <c:pt idx="133">
                        <c:v>3929.8641575294241</c:v>
                      </c:pt>
                      <c:pt idx="134">
                        <c:v>3929.7544301378139</c:v>
                      </c:pt>
                      <c:pt idx="135">
                        <c:v>3928.3540887145446</c:v>
                      </c:pt>
                      <c:pt idx="136">
                        <c:v>3929.9352334473738</c:v>
                      </c:pt>
                      <c:pt idx="137">
                        <c:v>3929.9352334473738</c:v>
                      </c:pt>
                      <c:pt idx="138">
                        <c:v>3929.9352334473738</c:v>
                      </c:pt>
                      <c:pt idx="139">
                        <c:v>3929.9352334473738</c:v>
                      </c:pt>
                      <c:pt idx="140">
                        <c:v>3929.9352334473738</c:v>
                      </c:pt>
                      <c:pt idx="141">
                        <c:v>3929.826252390058</c:v>
                      </c:pt>
                      <c:pt idx="142">
                        <c:v>3928.8145557009152</c:v>
                      </c:pt>
                      <c:pt idx="143">
                        <c:v>3930.1815678776293</c:v>
                      </c:pt>
                      <c:pt idx="144">
                        <c:v>3929.9318104055556</c:v>
                      </c:pt>
                      <c:pt idx="145">
                        <c:v>3930.0973530595811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CFB2-44FF-84ED-41744D219589}"/>
                  </c:ext>
                </c:extLst>
              </c15:ser>
            </c15:filteredLineSeries>
            <c15:filteredLineSeries>
              <c15:ser>
                <c:idx val="23"/>
                <c:order val="2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Data'!$Y$3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Data'!$Y$5:$Y$169</c15:sqref>
                        </c15:formulaRef>
                      </c:ext>
                    </c:extLst>
                    <c:numCache>
                      <c:formatCode>General</c:formatCode>
                      <c:ptCount val="165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CFB2-44FF-84ED-41744D219589}"/>
                  </c:ext>
                </c:extLst>
              </c15:ser>
            </c15:filteredLineSeries>
            <c15:filteredLineSeries>
              <c15:ser>
                <c:idx val="24"/>
                <c:order val="2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Data'!$Z$3</c15:sqref>
                        </c15:formulaRef>
                      </c:ext>
                    </c:extLst>
                    <c:strCache>
                      <c:ptCount val="1"/>
                      <c:pt idx="0">
                        <c:v>Change in Students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Data'!$Z$5:$Z$169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65"/>
                      <c:pt idx="7">
                        <c:v>88</c:v>
                      </c:pt>
                      <c:pt idx="8">
                        <c:v>34</c:v>
                      </c:pt>
                      <c:pt idx="9">
                        <c:v>404</c:v>
                      </c:pt>
                      <c:pt idx="10">
                        <c:v>374</c:v>
                      </c:pt>
                      <c:pt idx="11">
                        <c:v>348</c:v>
                      </c:pt>
                      <c:pt idx="12">
                        <c:v>344</c:v>
                      </c:pt>
                      <c:pt idx="13">
                        <c:v>344</c:v>
                      </c:pt>
                      <c:pt idx="14">
                        <c:v>344</c:v>
                      </c:pt>
                      <c:pt idx="15">
                        <c:v>349</c:v>
                      </c:pt>
                      <c:pt idx="16">
                        <c:v>342</c:v>
                      </c:pt>
                      <c:pt idx="17">
                        <c:v>327</c:v>
                      </c:pt>
                      <c:pt idx="18">
                        <c:v>331</c:v>
                      </c:pt>
                      <c:pt idx="19">
                        <c:v>348</c:v>
                      </c:pt>
                      <c:pt idx="20">
                        <c:v>348</c:v>
                      </c:pt>
                      <c:pt idx="21">
                        <c:v>348</c:v>
                      </c:pt>
                      <c:pt idx="22">
                        <c:v>354</c:v>
                      </c:pt>
                      <c:pt idx="23">
                        <c:v>285</c:v>
                      </c:pt>
                      <c:pt idx="24">
                        <c:v>319</c:v>
                      </c:pt>
                      <c:pt idx="25">
                        <c:v>340</c:v>
                      </c:pt>
                      <c:pt idx="26">
                        <c:v>297</c:v>
                      </c:pt>
                      <c:pt idx="27">
                        <c:v>297</c:v>
                      </c:pt>
                      <c:pt idx="28">
                        <c:v>297</c:v>
                      </c:pt>
                      <c:pt idx="29">
                        <c:v>207</c:v>
                      </c:pt>
                      <c:pt idx="30">
                        <c:v>235</c:v>
                      </c:pt>
                      <c:pt idx="31">
                        <c:v>248</c:v>
                      </c:pt>
                      <c:pt idx="32">
                        <c:v>241</c:v>
                      </c:pt>
                      <c:pt idx="33">
                        <c:v>231</c:v>
                      </c:pt>
                      <c:pt idx="34">
                        <c:v>231</c:v>
                      </c:pt>
                      <c:pt idx="35">
                        <c:v>231</c:v>
                      </c:pt>
                      <c:pt idx="36">
                        <c:v>263</c:v>
                      </c:pt>
                      <c:pt idx="37">
                        <c:v>253</c:v>
                      </c:pt>
                      <c:pt idx="38">
                        <c:v>309</c:v>
                      </c:pt>
                      <c:pt idx="39">
                        <c:v>318</c:v>
                      </c:pt>
                      <c:pt idx="40">
                        <c:v>314</c:v>
                      </c:pt>
                      <c:pt idx="41">
                        <c:v>314</c:v>
                      </c:pt>
                      <c:pt idx="42">
                        <c:v>314</c:v>
                      </c:pt>
                      <c:pt idx="43">
                        <c:v>328</c:v>
                      </c:pt>
                      <c:pt idx="44">
                        <c:v>289</c:v>
                      </c:pt>
                      <c:pt idx="45">
                        <c:v>264</c:v>
                      </c:pt>
                      <c:pt idx="46">
                        <c:v>269</c:v>
                      </c:pt>
                      <c:pt idx="47">
                        <c:v>246</c:v>
                      </c:pt>
                      <c:pt idx="48">
                        <c:v>246</c:v>
                      </c:pt>
                      <c:pt idx="49">
                        <c:v>246</c:v>
                      </c:pt>
                      <c:pt idx="50">
                        <c:v>200</c:v>
                      </c:pt>
                      <c:pt idx="51">
                        <c:v>158</c:v>
                      </c:pt>
                      <c:pt idx="52">
                        <c:v>158</c:v>
                      </c:pt>
                      <c:pt idx="53">
                        <c:v>196</c:v>
                      </c:pt>
                      <c:pt idx="54">
                        <c:v>206</c:v>
                      </c:pt>
                      <c:pt idx="55">
                        <c:v>206</c:v>
                      </c:pt>
                      <c:pt idx="56">
                        <c:v>206</c:v>
                      </c:pt>
                      <c:pt idx="57">
                        <c:v>206</c:v>
                      </c:pt>
                      <c:pt idx="58">
                        <c:v>191</c:v>
                      </c:pt>
                      <c:pt idx="59">
                        <c:v>184</c:v>
                      </c:pt>
                      <c:pt idx="60">
                        <c:v>208</c:v>
                      </c:pt>
                      <c:pt idx="61">
                        <c:v>231</c:v>
                      </c:pt>
                      <c:pt idx="62">
                        <c:v>231</c:v>
                      </c:pt>
                      <c:pt idx="63">
                        <c:v>231</c:v>
                      </c:pt>
                      <c:pt idx="64">
                        <c:v>257</c:v>
                      </c:pt>
                      <c:pt idx="65">
                        <c:v>292</c:v>
                      </c:pt>
                      <c:pt idx="66">
                        <c:v>312</c:v>
                      </c:pt>
                      <c:pt idx="67">
                        <c:v>304</c:v>
                      </c:pt>
                      <c:pt idx="68">
                        <c:v>297</c:v>
                      </c:pt>
                      <c:pt idx="69">
                        <c:v>297</c:v>
                      </c:pt>
                      <c:pt idx="70">
                        <c:v>297</c:v>
                      </c:pt>
                      <c:pt idx="71">
                        <c:v>344</c:v>
                      </c:pt>
                      <c:pt idx="72">
                        <c:v>25</c:v>
                      </c:pt>
                      <c:pt idx="73">
                        <c:v>428</c:v>
                      </c:pt>
                      <c:pt idx="74">
                        <c:v>340</c:v>
                      </c:pt>
                      <c:pt idx="75">
                        <c:v>373</c:v>
                      </c:pt>
                      <c:pt idx="76">
                        <c:v>373</c:v>
                      </c:pt>
                      <c:pt idx="77">
                        <c:v>373</c:v>
                      </c:pt>
                      <c:pt idx="78">
                        <c:v>363</c:v>
                      </c:pt>
                      <c:pt idx="79">
                        <c:v>374</c:v>
                      </c:pt>
                      <c:pt idx="80">
                        <c:v>314</c:v>
                      </c:pt>
                      <c:pt idx="81">
                        <c:v>298</c:v>
                      </c:pt>
                      <c:pt idx="82">
                        <c:v>308</c:v>
                      </c:pt>
                      <c:pt idx="83">
                        <c:v>308</c:v>
                      </c:pt>
                      <c:pt idx="84">
                        <c:v>308</c:v>
                      </c:pt>
                      <c:pt idx="85">
                        <c:v>304</c:v>
                      </c:pt>
                      <c:pt idx="86">
                        <c:v>284</c:v>
                      </c:pt>
                      <c:pt idx="87">
                        <c:v>287</c:v>
                      </c:pt>
                      <c:pt idx="88">
                        <c:v>289</c:v>
                      </c:pt>
                      <c:pt idx="89">
                        <c:v>372</c:v>
                      </c:pt>
                      <c:pt idx="90">
                        <c:v>372</c:v>
                      </c:pt>
                      <c:pt idx="91">
                        <c:v>372</c:v>
                      </c:pt>
                      <c:pt idx="92">
                        <c:v>372</c:v>
                      </c:pt>
                      <c:pt idx="93">
                        <c:v>372</c:v>
                      </c:pt>
                      <c:pt idx="94">
                        <c:v>372</c:v>
                      </c:pt>
                      <c:pt idx="95">
                        <c:v>349</c:v>
                      </c:pt>
                      <c:pt idx="96">
                        <c:v>352</c:v>
                      </c:pt>
                      <c:pt idx="97">
                        <c:v>352</c:v>
                      </c:pt>
                      <c:pt idx="98">
                        <c:v>352</c:v>
                      </c:pt>
                      <c:pt idx="99">
                        <c:v>348</c:v>
                      </c:pt>
                      <c:pt idx="100">
                        <c:v>353</c:v>
                      </c:pt>
                      <c:pt idx="101">
                        <c:v>359</c:v>
                      </c:pt>
                      <c:pt idx="102">
                        <c:v>361</c:v>
                      </c:pt>
                      <c:pt idx="103">
                        <c:v>367</c:v>
                      </c:pt>
                      <c:pt idx="104">
                        <c:v>367</c:v>
                      </c:pt>
                      <c:pt idx="105">
                        <c:v>367</c:v>
                      </c:pt>
                      <c:pt idx="106">
                        <c:v>365</c:v>
                      </c:pt>
                      <c:pt idx="107">
                        <c:v>362</c:v>
                      </c:pt>
                      <c:pt idx="108">
                        <c:v>359</c:v>
                      </c:pt>
                      <c:pt idx="109">
                        <c:v>356</c:v>
                      </c:pt>
                      <c:pt idx="110">
                        <c:v>361</c:v>
                      </c:pt>
                      <c:pt idx="111">
                        <c:v>361</c:v>
                      </c:pt>
                      <c:pt idx="112">
                        <c:v>361</c:v>
                      </c:pt>
                      <c:pt idx="113">
                        <c:v>358</c:v>
                      </c:pt>
                      <c:pt idx="114">
                        <c:v>359</c:v>
                      </c:pt>
                      <c:pt idx="115">
                        <c:v>360</c:v>
                      </c:pt>
                      <c:pt idx="116">
                        <c:v>362</c:v>
                      </c:pt>
                      <c:pt idx="117">
                        <c:v>345</c:v>
                      </c:pt>
                      <c:pt idx="118">
                        <c:v>345</c:v>
                      </c:pt>
                      <c:pt idx="119">
                        <c:v>345</c:v>
                      </c:pt>
                      <c:pt idx="120">
                        <c:v>345</c:v>
                      </c:pt>
                      <c:pt idx="121">
                        <c:v>337</c:v>
                      </c:pt>
                      <c:pt idx="122">
                        <c:v>336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CFB2-44FF-84ED-41744D219589}"/>
                  </c:ext>
                </c:extLst>
              </c15:ser>
            </c15:filteredLineSeries>
            <c15:filteredLineSeries>
              <c15:ser>
                <c:idx val="25"/>
                <c:order val="2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Data'!$AA$3</c15:sqref>
                        </c15:formulaRef>
                      </c:ext>
                    </c:extLst>
                    <c:strCache>
                      <c:ptCount val="1"/>
                      <c:pt idx="0">
                        <c:v>Change in Student %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Data'!$AA$5:$AA$169</c15:sqref>
                        </c15:formulaRef>
                      </c:ext>
                    </c:extLst>
                    <c:numCache>
                      <c:formatCode>0.0%</c:formatCode>
                      <c:ptCount val="165"/>
                      <c:pt idx="7">
                        <c:v>1.18822576289495E-2</c:v>
                      </c:pt>
                      <c:pt idx="8">
                        <c:v>4.5576407506702412E-3</c:v>
                      </c:pt>
                      <c:pt idx="9">
                        <c:v>5.3830779480346438E-2</c:v>
                      </c:pt>
                      <c:pt idx="10">
                        <c:v>4.9412075571409697E-2</c:v>
                      </c:pt>
                      <c:pt idx="11">
                        <c:v>4.5621394861038278E-2</c:v>
                      </c:pt>
                      <c:pt idx="12">
                        <c:v>4.4797499674436775E-2</c:v>
                      </c:pt>
                      <c:pt idx="13">
                        <c:v>4.4797499674436775E-2</c:v>
                      </c:pt>
                      <c:pt idx="14">
                        <c:v>4.4797499674436775E-2</c:v>
                      </c:pt>
                      <c:pt idx="15">
                        <c:v>4.5177993527508092E-2</c:v>
                      </c:pt>
                      <c:pt idx="16">
                        <c:v>4.4038114859644602E-2</c:v>
                      </c:pt>
                      <c:pt idx="17">
                        <c:v>4.1789137380191695E-2</c:v>
                      </c:pt>
                      <c:pt idx="18">
                        <c:v>4.211731772490139E-2</c:v>
                      </c:pt>
                      <c:pt idx="19">
                        <c:v>4.4033911172972291E-2</c:v>
                      </c:pt>
                      <c:pt idx="20">
                        <c:v>4.4033911172972291E-2</c:v>
                      </c:pt>
                      <c:pt idx="21">
                        <c:v>4.4033911172972291E-2</c:v>
                      </c:pt>
                      <c:pt idx="22">
                        <c:v>4.4517102615694165E-2</c:v>
                      </c:pt>
                      <c:pt idx="23">
                        <c:v>3.5285378234493008E-2</c:v>
                      </c:pt>
                      <c:pt idx="24">
                        <c:v>3.9213275968039335E-2</c:v>
                      </c:pt>
                      <c:pt idx="25">
                        <c:v>4.1574957202249942E-2</c:v>
                      </c:pt>
                      <c:pt idx="26">
                        <c:v>3.5891238670694867E-2</c:v>
                      </c:pt>
                      <c:pt idx="27">
                        <c:v>3.5891238670694867E-2</c:v>
                      </c:pt>
                      <c:pt idx="28">
                        <c:v>3.5891238670694867E-2</c:v>
                      </c:pt>
                      <c:pt idx="29">
                        <c:v>2.4468085106382979E-2</c:v>
                      </c:pt>
                      <c:pt idx="30">
                        <c:v>2.7434041559654447E-2</c:v>
                      </c:pt>
                      <c:pt idx="31">
                        <c:v>2.8581306903307596E-2</c:v>
                      </c:pt>
                      <c:pt idx="32">
                        <c:v>2.7464387464387466E-2</c:v>
                      </c:pt>
                      <c:pt idx="33">
                        <c:v>2.6084010840108401E-2</c:v>
                      </c:pt>
                      <c:pt idx="34">
                        <c:v>2.6084010840108401E-2</c:v>
                      </c:pt>
                      <c:pt idx="35">
                        <c:v>2.6084010840108401E-2</c:v>
                      </c:pt>
                      <c:pt idx="36">
                        <c:v>2.9310152680263012E-2</c:v>
                      </c:pt>
                      <c:pt idx="37">
                        <c:v>2.7946537059538274E-2</c:v>
                      </c:pt>
                      <c:pt idx="38">
                        <c:v>3.3814839133289559E-2</c:v>
                      </c:pt>
                      <c:pt idx="39">
                        <c:v>3.4580252283601565E-2</c:v>
                      </c:pt>
                      <c:pt idx="40">
                        <c:v>3.3861749164240271E-2</c:v>
                      </c:pt>
                      <c:pt idx="41">
                        <c:v>3.3861749164240271E-2</c:v>
                      </c:pt>
                      <c:pt idx="42">
                        <c:v>3.3861749164240271E-2</c:v>
                      </c:pt>
                      <c:pt idx="43">
                        <c:v>3.4945663754528018E-2</c:v>
                      </c:pt>
                      <c:pt idx="44">
                        <c:v>3.0482016664908764E-2</c:v>
                      </c:pt>
                      <c:pt idx="45">
                        <c:v>2.7603513174404015E-2</c:v>
                      </c:pt>
                      <c:pt idx="46">
                        <c:v>2.7794998966728664E-2</c:v>
                      </c:pt>
                      <c:pt idx="47">
                        <c:v>2.5171390565844675E-2</c:v>
                      </c:pt>
                      <c:pt idx="48">
                        <c:v>2.5171390565844675E-2</c:v>
                      </c:pt>
                      <c:pt idx="49">
                        <c:v>2.5171390565844675E-2</c:v>
                      </c:pt>
                      <c:pt idx="50">
                        <c:v>2.0118700331958554E-2</c:v>
                      </c:pt>
                      <c:pt idx="51">
                        <c:v>1.5738619384400836E-2</c:v>
                      </c:pt>
                      <c:pt idx="52">
                        <c:v>1.5707326772044936E-2</c:v>
                      </c:pt>
                      <c:pt idx="53">
                        <c:v>1.9518024297948616E-2</c:v>
                      </c:pt>
                      <c:pt idx="54">
                        <c:v>2.0503632925251317E-2</c:v>
                      </c:pt>
                      <c:pt idx="55">
                        <c:v>2.0503632925251317E-2</c:v>
                      </c:pt>
                      <c:pt idx="56">
                        <c:v>2.0503632925251317E-2</c:v>
                      </c:pt>
                      <c:pt idx="57">
                        <c:v>2.0503632925251317E-2</c:v>
                      </c:pt>
                      <c:pt idx="58">
                        <c:v>1.8970997218911403E-2</c:v>
                      </c:pt>
                      <c:pt idx="59">
                        <c:v>1.8264840182648401E-2</c:v>
                      </c:pt>
                      <c:pt idx="60">
                        <c:v>2.0675944333996023E-2</c:v>
                      </c:pt>
                      <c:pt idx="61">
                        <c:v>2.2953100158982512E-2</c:v>
                      </c:pt>
                      <c:pt idx="62">
                        <c:v>2.2953100158982512E-2</c:v>
                      </c:pt>
                      <c:pt idx="63">
                        <c:v>2.2953100158982512E-2</c:v>
                      </c:pt>
                      <c:pt idx="64">
                        <c:v>2.5508684863523572E-2</c:v>
                      </c:pt>
                      <c:pt idx="65">
                        <c:v>2.9017191692338268E-2</c:v>
                      </c:pt>
                      <c:pt idx="66">
                        <c:v>3.1038599283724631E-2</c:v>
                      </c:pt>
                      <c:pt idx="67">
                        <c:v>3.0122869599682918E-2</c:v>
                      </c:pt>
                      <c:pt idx="68">
                        <c:v>2.9400118788358742E-2</c:v>
                      </c:pt>
                      <c:pt idx="69">
                        <c:v>2.9400118788358742E-2</c:v>
                      </c:pt>
                      <c:pt idx="70">
                        <c:v>2.9400118788358742E-2</c:v>
                      </c:pt>
                      <c:pt idx="71">
                        <c:v>3.4069525601663861E-2</c:v>
                      </c:pt>
                      <c:pt idx="72">
                        <c:v>2.4696236293588855E-3</c:v>
                      </c:pt>
                      <c:pt idx="73">
                        <c:v>4.3544612880252312E-2</c:v>
                      </c:pt>
                      <c:pt idx="74">
                        <c:v>3.4105727756043737E-2</c:v>
                      </c:pt>
                      <c:pt idx="75">
                        <c:v>3.7412236710130393E-2</c:v>
                      </c:pt>
                      <c:pt idx="76">
                        <c:v>3.7412236710130393E-2</c:v>
                      </c:pt>
                      <c:pt idx="77">
                        <c:v>3.7412236710130393E-2</c:v>
                      </c:pt>
                      <c:pt idx="78">
                        <c:v>3.6405576170895598E-2</c:v>
                      </c:pt>
                      <c:pt idx="79">
                        <c:v>3.7527593818984545E-2</c:v>
                      </c:pt>
                      <c:pt idx="80">
                        <c:v>3.1321695760598504E-2</c:v>
                      </c:pt>
                      <c:pt idx="81">
                        <c:v>2.9687188683004583E-2</c:v>
                      </c:pt>
                      <c:pt idx="82">
                        <c:v>3.0692575984055805E-2</c:v>
                      </c:pt>
                      <c:pt idx="83">
                        <c:v>3.0692575984055805E-2</c:v>
                      </c:pt>
                      <c:pt idx="84">
                        <c:v>3.0692575984055805E-2</c:v>
                      </c:pt>
                      <c:pt idx="85">
                        <c:v>3.0281900587707938E-2</c:v>
                      </c:pt>
                      <c:pt idx="86">
                        <c:v>2.8233422805447859E-2</c:v>
                      </c:pt>
                      <c:pt idx="87">
                        <c:v>2.8540175019888623E-2</c:v>
                      </c:pt>
                      <c:pt idx="88">
                        <c:v>2.8744778197732246E-2</c:v>
                      </c:pt>
                      <c:pt idx="89">
                        <c:v>3.7270814547640516E-2</c:v>
                      </c:pt>
                      <c:pt idx="90">
                        <c:v>3.7270814547640516E-2</c:v>
                      </c:pt>
                      <c:pt idx="91">
                        <c:v>3.7270814547640516E-2</c:v>
                      </c:pt>
                      <c:pt idx="92">
                        <c:v>3.7270814547640516E-2</c:v>
                      </c:pt>
                      <c:pt idx="93">
                        <c:v>3.7233510159143231E-2</c:v>
                      </c:pt>
                      <c:pt idx="94">
                        <c:v>3.7233510159143231E-2</c:v>
                      </c:pt>
                      <c:pt idx="95">
                        <c:v>3.4847728407388916E-2</c:v>
                      </c:pt>
                      <c:pt idx="96">
                        <c:v>3.5192961407718458E-2</c:v>
                      </c:pt>
                      <c:pt idx="97">
                        <c:v>3.5192961407718458E-2</c:v>
                      </c:pt>
                      <c:pt idx="98">
                        <c:v>3.5192961407718458E-2</c:v>
                      </c:pt>
                      <c:pt idx="99">
                        <c:v>3.4796520347965203E-2</c:v>
                      </c:pt>
                      <c:pt idx="100">
                        <c:v>3.5321192715629376E-2</c:v>
                      </c:pt>
                      <c:pt idx="101">
                        <c:v>3.5939533486835519E-2</c:v>
                      </c:pt>
                      <c:pt idx="102">
                        <c:v>3.6121673003802278E-2</c:v>
                      </c:pt>
                      <c:pt idx="103">
                        <c:v>3.6744092911493789E-2</c:v>
                      </c:pt>
                      <c:pt idx="104">
                        <c:v>3.6744092911493789E-2</c:v>
                      </c:pt>
                      <c:pt idx="105">
                        <c:v>3.6744092911493789E-2</c:v>
                      </c:pt>
                      <c:pt idx="106">
                        <c:v>3.6558493589743592E-2</c:v>
                      </c:pt>
                      <c:pt idx="107">
                        <c:v>3.6258012820512824E-2</c:v>
                      </c:pt>
                      <c:pt idx="108">
                        <c:v>3.5957532051282048E-2</c:v>
                      </c:pt>
                      <c:pt idx="109">
                        <c:v>3.565705128205128E-2</c:v>
                      </c:pt>
                      <c:pt idx="110">
                        <c:v>3.6186848436246991E-2</c:v>
                      </c:pt>
                      <c:pt idx="111">
                        <c:v>3.6186848436246991E-2</c:v>
                      </c:pt>
                      <c:pt idx="112">
                        <c:v>3.6186848436246991E-2</c:v>
                      </c:pt>
                      <c:pt idx="113">
                        <c:v>3.5878933654038887E-2</c:v>
                      </c:pt>
                      <c:pt idx="114">
                        <c:v>3.6018862245409851E-2</c:v>
                      </c:pt>
                      <c:pt idx="115">
                        <c:v>3.6137321822927122E-2</c:v>
                      </c:pt>
                      <c:pt idx="116">
                        <c:v>3.634903102721157E-2</c:v>
                      </c:pt>
                      <c:pt idx="117">
                        <c:v>3.463855421686747E-2</c:v>
                      </c:pt>
                      <c:pt idx="118">
                        <c:v>3.463855421686747E-2</c:v>
                      </c:pt>
                      <c:pt idx="119">
                        <c:v>3.463855421686747E-2</c:v>
                      </c:pt>
                      <c:pt idx="120">
                        <c:v>3.463855421686747E-2</c:v>
                      </c:pt>
                      <c:pt idx="121">
                        <c:v>3.3835341365461846E-2</c:v>
                      </c:pt>
                      <c:pt idx="122">
                        <c:v>3.3748493370831661E-2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CFB2-44FF-84ED-41744D219589}"/>
                  </c:ext>
                </c:extLst>
              </c15:ser>
            </c15:filteredLineSeries>
            <c15:filteredLineSeries>
              <c15:ser>
                <c:idx val="26"/>
                <c:order val="2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Data'!$AB$3</c15:sqref>
                        </c15:formulaRef>
                      </c:ext>
                    </c:extLst>
                    <c:strCache>
                      <c:ptCount val="1"/>
                      <c:pt idx="0">
                        <c:v>Change in Assessed Tuition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Data'!$AB$5:$AB$169</c15:sqref>
                        </c15:formulaRef>
                      </c:ext>
                    </c:extLst>
                    <c:numCache>
                      <c:formatCode>_("$"* #,##0_);_("$"* \(#,##0\);_("$"* "-"??_);_(@_)</c:formatCode>
                      <c:ptCount val="165"/>
                      <c:pt idx="7">
                        <c:v>3577484.5199999958</c:v>
                      </c:pt>
                      <c:pt idx="8">
                        <c:v>2269965.8599999994</c:v>
                      </c:pt>
                      <c:pt idx="9">
                        <c:v>2790620.3800000027</c:v>
                      </c:pt>
                      <c:pt idx="10">
                        <c:v>3376466.799999997</c:v>
                      </c:pt>
                      <c:pt idx="11">
                        <c:v>4018309.0300000012</c:v>
                      </c:pt>
                      <c:pt idx="12">
                        <c:v>3958033.8599999994</c:v>
                      </c:pt>
                      <c:pt idx="13">
                        <c:v>3958033.8599999994</c:v>
                      </c:pt>
                      <c:pt idx="14">
                        <c:v>3958033.8599999994</c:v>
                      </c:pt>
                      <c:pt idx="15">
                        <c:v>4021060.6000000089</c:v>
                      </c:pt>
                      <c:pt idx="16">
                        <c:v>3842510.2400000021</c:v>
                      </c:pt>
                      <c:pt idx="17">
                        <c:v>3897615.4400000051</c:v>
                      </c:pt>
                      <c:pt idx="18">
                        <c:v>3911490.5099999979</c:v>
                      </c:pt>
                      <c:pt idx="19">
                        <c:v>4130671.0600000024</c:v>
                      </c:pt>
                      <c:pt idx="20">
                        <c:v>4130671.0600000024</c:v>
                      </c:pt>
                      <c:pt idx="21">
                        <c:v>4130671.0600000024</c:v>
                      </c:pt>
                      <c:pt idx="22">
                        <c:v>4379510.0300000012</c:v>
                      </c:pt>
                      <c:pt idx="23">
                        <c:v>3749849.1299999952</c:v>
                      </c:pt>
                      <c:pt idx="24">
                        <c:v>3902279.9200000018</c:v>
                      </c:pt>
                      <c:pt idx="25">
                        <c:v>3461848.4399999976</c:v>
                      </c:pt>
                      <c:pt idx="26">
                        <c:v>3637566.6599999964</c:v>
                      </c:pt>
                      <c:pt idx="27">
                        <c:v>3637566.6599999964</c:v>
                      </c:pt>
                      <c:pt idx="28">
                        <c:v>3637566.6599999964</c:v>
                      </c:pt>
                      <c:pt idx="29">
                        <c:v>3750140.859999992</c:v>
                      </c:pt>
                      <c:pt idx="30">
                        <c:v>3763381.7399999946</c:v>
                      </c:pt>
                      <c:pt idx="31">
                        <c:v>3820131.6199999973</c:v>
                      </c:pt>
                      <c:pt idx="32">
                        <c:v>3805588.3799999952</c:v>
                      </c:pt>
                      <c:pt idx="33">
                        <c:v>4291350.5799999982</c:v>
                      </c:pt>
                      <c:pt idx="34">
                        <c:v>4291350.5799999982</c:v>
                      </c:pt>
                      <c:pt idx="35">
                        <c:v>4291350.5799999982</c:v>
                      </c:pt>
                      <c:pt idx="36">
                        <c:v>4225478.0400000066</c:v>
                      </c:pt>
                      <c:pt idx="37">
                        <c:v>3986583.1899999976</c:v>
                      </c:pt>
                      <c:pt idx="38">
                        <c:v>4014624.4400000051</c:v>
                      </c:pt>
                      <c:pt idx="39">
                        <c:v>4057788.25</c:v>
                      </c:pt>
                      <c:pt idx="40">
                        <c:v>4030179.7800000012</c:v>
                      </c:pt>
                      <c:pt idx="41">
                        <c:v>4030179.7800000012</c:v>
                      </c:pt>
                      <c:pt idx="42">
                        <c:v>4030179.7800000012</c:v>
                      </c:pt>
                      <c:pt idx="43">
                        <c:v>4113925.8200000003</c:v>
                      </c:pt>
                      <c:pt idx="44">
                        <c:v>3953828.3299999982</c:v>
                      </c:pt>
                      <c:pt idx="45">
                        <c:v>3995531.700000003</c:v>
                      </c:pt>
                      <c:pt idx="46">
                        <c:v>3986347.1499999985</c:v>
                      </c:pt>
                      <c:pt idx="47">
                        <c:v>3995749.9899999946</c:v>
                      </c:pt>
                      <c:pt idx="48">
                        <c:v>3995749.9899999946</c:v>
                      </c:pt>
                      <c:pt idx="49">
                        <c:v>3995749.9899999946</c:v>
                      </c:pt>
                      <c:pt idx="50">
                        <c:v>3959824.5</c:v>
                      </c:pt>
                      <c:pt idx="51">
                        <c:v>3734698.6600000039</c:v>
                      </c:pt>
                      <c:pt idx="52">
                        <c:v>3588607.5300000012</c:v>
                      </c:pt>
                      <c:pt idx="53">
                        <c:v>3778511.7800000012</c:v>
                      </c:pt>
                      <c:pt idx="54">
                        <c:v>3874613.7099999934</c:v>
                      </c:pt>
                      <c:pt idx="55">
                        <c:v>3874613.7099999934</c:v>
                      </c:pt>
                      <c:pt idx="56">
                        <c:v>3874613.7099999934</c:v>
                      </c:pt>
                      <c:pt idx="57">
                        <c:v>3874613.7099999934</c:v>
                      </c:pt>
                      <c:pt idx="58">
                        <c:v>3797555.7099999934</c:v>
                      </c:pt>
                      <c:pt idx="59">
                        <c:v>3658136.3000000045</c:v>
                      </c:pt>
                      <c:pt idx="60">
                        <c:v>3868596.9200000018</c:v>
                      </c:pt>
                      <c:pt idx="61">
                        <c:v>3831785.3200000003</c:v>
                      </c:pt>
                      <c:pt idx="62">
                        <c:v>3831785.3200000003</c:v>
                      </c:pt>
                      <c:pt idx="63">
                        <c:v>3831785.3200000003</c:v>
                      </c:pt>
                      <c:pt idx="64">
                        <c:v>3704668.1599999964</c:v>
                      </c:pt>
                      <c:pt idx="65">
                        <c:v>3797822.2300000042</c:v>
                      </c:pt>
                      <c:pt idx="66">
                        <c:v>3697176.8299999982</c:v>
                      </c:pt>
                      <c:pt idx="67">
                        <c:v>3840807.8100000024</c:v>
                      </c:pt>
                      <c:pt idx="68">
                        <c:v>3887953.2100000009</c:v>
                      </c:pt>
                      <c:pt idx="69">
                        <c:v>3887953.2100000009</c:v>
                      </c:pt>
                      <c:pt idx="70">
                        <c:v>3887953.2100000009</c:v>
                      </c:pt>
                      <c:pt idx="71">
                        <c:v>3253746.3599999994</c:v>
                      </c:pt>
                      <c:pt idx="72">
                        <c:v>3892598.2799999937</c:v>
                      </c:pt>
                      <c:pt idx="73">
                        <c:v>4624813.5200000033</c:v>
                      </c:pt>
                      <c:pt idx="74">
                        <c:v>4069260.1099999994</c:v>
                      </c:pt>
                      <c:pt idx="75">
                        <c:v>4101056.450000003</c:v>
                      </c:pt>
                      <c:pt idx="76">
                        <c:v>4101056.450000003</c:v>
                      </c:pt>
                      <c:pt idx="77">
                        <c:v>4101056.450000003</c:v>
                      </c:pt>
                      <c:pt idx="78">
                        <c:v>4145468.450000003</c:v>
                      </c:pt>
                      <c:pt idx="79">
                        <c:v>4180182.450000003</c:v>
                      </c:pt>
                      <c:pt idx="80">
                        <c:v>4163759.7599999979</c:v>
                      </c:pt>
                      <c:pt idx="81">
                        <c:v>4120303.8900000006</c:v>
                      </c:pt>
                      <c:pt idx="82">
                        <c:v>4163342.6899999976</c:v>
                      </c:pt>
                      <c:pt idx="83">
                        <c:v>4163342.6899999976</c:v>
                      </c:pt>
                      <c:pt idx="84">
                        <c:v>4163342.6899999976</c:v>
                      </c:pt>
                      <c:pt idx="85">
                        <c:v>4160882.4499999955</c:v>
                      </c:pt>
                      <c:pt idx="86">
                        <c:v>4200290.68</c:v>
                      </c:pt>
                      <c:pt idx="87">
                        <c:v>4205200.9900000021</c:v>
                      </c:pt>
                      <c:pt idx="88">
                        <c:v>4219105.2700000033</c:v>
                      </c:pt>
                      <c:pt idx="89">
                        <c:v>4790832.4499999955</c:v>
                      </c:pt>
                      <c:pt idx="90">
                        <c:v>4790832.4499999955</c:v>
                      </c:pt>
                      <c:pt idx="91">
                        <c:v>4790832.4499999955</c:v>
                      </c:pt>
                      <c:pt idx="92">
                        <c:v>4454079.4499999955</c:v>
                      </c:pt>
                      <c:pt idx="93">
                        <c:v>4433487.32</c:v>
                      </c:pt>
                      <c:pt idx="94">
                        <c:v>4743880.32</c:v>
                      </c:pt>
                      <c:pt idx="95">
                        <c:v>4734902.0599999949</c:v>
                      </c:pt>
                      <c:pt idx="96">
                        <c:v>4492206.7400000021</c:v>
                      </c:pt>
                      <c:pt idx="97">
                        <c:v>4492206.7400000021</c:v>
                      </c:pt>
                      <c:pt idx="98">
                        <c:v>4492206.7400000021</c:v>
                      </c:pt>
                      <c:pt idx="99">
                        <c:v>4505106.68</c:v>
                      </c:pt>
                      <c:pt idx="100">
                        <c:v>4502115.6200000048</c:v>
                      </c:pt>
                      <c:pt idx="101">
                        <c:v>4524230.8000000045</c:v>
                      </c:pt>
                      <c:pt idx="102">
                        <c:v>4551265.9399999976</c:v>
                      </c:pt>
                      <c:pt idx="103">
                        <c:v>4552943.5600000024</c:v>
                      </c:pt>
                      <c:pt idx="104">
                        <c:v>4552943.5600000024</c:v>
                      </c:pt>
                      <c:pt idx="105">
                        <c:v>4552943.5600000024</c:v>
                      </c:pt>
                      <c:pt idx="106">
                        <c:v>4534908.299999997</c:v>
                      </c:pt>
                      <c:pt idx="107">
                        <c:v>4533092.799999997</c:v>
                      </c:pt>
                      <c:pt idx="108">
                        <c:v>4539021.0899999961</c:v>
                      </c:pt>
                      <c:pt idx="109">
                        <c:v>4517284.3900000006</c:v>
                      </c:pt>
                      <c:pt idx="110">
                        <c:v>4493517.8400000036</c:v>
                      </c:pt>
                      <c:pt idx="111">
                        <c:v>4493517.8400000036</c:v>
                      </c:pt>
                      <c:pt idx="112">
                        <c:v>4493517.8400000036</c:v>
                      </c:pt>
                      <c:pt idx="113">
                        <c:v>4484866.9499999955</c:v>
                      </c:pt>
                      <c:pt idx="114">
                        <c:v>4480723.5</c:v>
                      </c:pt>
                      <c:pt idx="115">
                        <c:v>4496167.4399999976</c:v>
                      </c:pt>
                      <c:pt idx="116">
                        <c:v>4495642.3999999985</c:v>
                      </c:pt>
                      <c:pt idx="117">
                        <c:v>4397858.6600000039</c:v>
                      </c:pt>
                      <c:pt idx="118">
                        <c:v>4397858.6600000039</c:v>
                      </c:pt>
                      <c:pt idx="119">
                        <c:v>4397858.6600000039</c:v>
                      </c:pt>
                      <c:pt idx="120">
                        <c:v>4348025.5100000054</c:v>
                      </c:pt>
                      <c:pt idx="121">
                        <c:v>4324025.5100000054</c:v>
                      </c:pt>
                      <c:pt idx="122">
                        <c:v>4315282.5899999961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CFB2-44FF-84ED-41744D219589}"/>
                  </c:ext>
                </c:extLst>
              </c15:ser>
            </c15:filteredLineSeries>
            <c15:filteredLineSeries>
              <c15:ser>
                <c:idx val="27"/>
                <c:order val="2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Data'!$AC$3</c15:sqref>
                        </c15:formulaRef>
                      </c:ext>
                    </c:extLst>
                    <c:strCache>
                      <c:ptCount val="1"/>
                      <c:pt idx="0">
                        <c:v>Change in Assessed Tuition %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Data'!$AC$5:$AC$169</c15:sqref>
                        </c15:formulaRef>
                      </c:ext>
                    </c:extLst>
                    <c:numCache>
                      <c:formatCode>0.0%</c:formatCode>
                      <c:ptCount val="165"/>
                      <c:pt idx="7">
                        <c:v>9.9373235997117643E-2</c:v>
                      </c:pt>
                      <c:pt idx="8">
                        <c:v>6.2639279221325186E-2</c:v>
                      </c:pt>
                      <c:pt idx="9">
                        <c:v>7.6668417264978E-2</c:v>
                      </c:pt>
                      <c:pt idx="10">
                        <c:v>9.2763733598098558E-2</c:v>
                      </c:pt>
                      <c:pt idx="11">
                        <c:v>0.11039745700261418</c:v>
                      </c:pt>
                      <c:pt idx="12">
                        <c:v>0.1081824431846467</c:v>
                      </c:pt>
                      <c:pt idx="13">
                        <c:v>0.10753601530610317</c:v>
                      </c:pt>
                      <c:pt idx="14">
                        <c:v>0.10689271415654662</c:v>
                      </c:pt>
                      <c:pt idx="15">
                        <c:v>0.10838585326197435</c:v>
                      </c:pt>
                      <c:pt idx="16">
                        <c:v>0.10323652361138626</c:v>
                      </c:pt>
                      <c:pt idx="17">
                        <c:v>0.10471703216584374</c:v>
                      </c:pt>
                      <c:pt idx="18">
                        <c:v>0.10508981295293253</c:v>
                      </c:pt>
                      <c:pt idx="19">
                        <c:v>0.11093753901780315</c:v>
                      </c:pt>
                      <c:pt idx="20">
                        <c:v>0.10838106916560337</c:v>
                      </c:pt>
                      <c:pt idx="21">
                        <c:v>0.10778495062956735</c:v>
                      </c:pt>
                      <c:pt idx="22">
                        <c:v>0.11365939563990987</c:v>
                      </c:pt>
                      <c:pt idx="23">
                        <c:v>9.6996963534552755E-2</c:v>
                      </c:pt>
                      <c:pt idx="24">
                        <c:v>0.10093987517355348</c:v>
                      </c:pt>
                      <c:pt idx="25">
                        <c:v>8.9547279171956595E-2</c:v>
                      </c:pt>
                      <c:pt idx="26">
                        <c:v>9.3728849723790378E-2</c:v>
                      </c:pt>
                      <c:pt idx="27">
                        <c:v>9.346168703547468E-2</c:v>
                      </c:pt>
                      <c:pt idx="28">
                        <c:v>9.3141896201669239E-2</c:v>
                      </c:pt>
                      <c:pt idx="29">
                        <c:v>9.5548052494407898E-2</c:v>
                      </c:pt>
                      <c:pt idx="30">
                        <c:v>9.5481727523367574E-2</c:v>
                      </c:pt>
                      <c:pt idx="31">
                        <c:v>9.6921543346873182E-2</c:v>
                      </c:pt>
                      <c:pt idx="32">
                        <c:v>9.6552563058685065E-2</c:v>
                      </c:pt>
                      <c:pt idx="33">
                        <c:v>0.10829750388875072</c:v>
                      </c:pt>
                      <c:pt idx="34">
                        <c:v>0.10776945465140436</c:v>
                      </c:pt>
                      <c:pt idx="35">
                        <c:v>0.10759831566754985</c:v>
                      </c:pt>
                      <c:pt idx="36">
                        <c:v>0.10605498491145859</c:v>
                      </c:pt>
                      <c:pt idx="37">
                        <c:v>9.9518587847601037E-2</c:v>
                      </c:pt>
                      <c:pt idx="38">
                        <c:v>0.10021859220433497</c:v>
                      </c:pt>
                      <c:pt idx="39">
                        <c:v>0.10129610676068408</c:v>
                      </c:pt>
                      <c:pt idx="40">
                        <c:v>0.10026763841414982</c:v>
                      </c:pt>
                      <c:pt idx="41">
                        <c:v>0.10002235777212787</c:v>
                      </c:pt>
                      <c:pt idx="42">
                        <c:v>9.9852745004420138E-2</c:v>
                      </c:pt>
                      <c:pt idx="43">
                        <c:v>0.10144485041358391</c:v>
                      </c:pt>
                      <c:pt idx="44">
                        <c:v>9.7272253339424269E-2</c:v>
                      </c:pt>
                      <c:pt idx="45">
                        <c:v>9.8298241428226352E-2</c:v>
                      </c:pt>
                      <c:pt idx="46">
                        <c:v>9.8072282737093938E-2</c:v>
                      </c:pt>
                      <c:pt idx="47">
                        <c:v>9.7762494234208575E-2</c:v>
                      </c:pt>
                      <c:pt idx="48">
                        <c:v>9.7132897075262181E-2</c:v>
                      </c:pt>
                      <c:pt idx="49">
                        <c:v>9.6989180759099278E-2</c:v>
                      </c:pt>
                      <c:pt idx="50">
                        <c:v>9.653600187570939E-2</c:v>
                      </c:pt>
                      <c:pt idx="51">
                        <c:v>9.1173162408372019E-2</c:v>
                      </c:pt>
                      <c:pt idx="52">
                        <c:v>8.7606719293544438E-2</c:v>
                      </c:pt>
                      <c:pt idx="53">
                        <c:v>9.2242748222124721E-2</c:v>
                      </c:pt>
                      <c:pt idx="54">
                        <c:v>9.4588832249061269E-2</c:v>
                      </c:pt>
                      <c:pt idx="55">
                        <c:v>9.4674061652485528E-2</c:v>
                      </c:pt>
                      <c:pt idx="56">
                        <c:v>9.4688114613783264E-2</c:v>
                      </c:pt>
                      <c:pt idx="57">
                        <c:v>9.4968238764852761E-2</c:v>
                      </c:pt>
                      <c:pt idx="58">
                        <c:v>9.3058468626462471E-2</c:v>
                      </c:pt>
                      <c:pt idx="59">
                        <c:v>8.9642019262141256E-2</c:v>
                      </c:pt>
                      <c:pt idx="60">
                        <c:v>9.4799321616337834E-2</c:v>
                      </c:pt>
                      <c:pt idx="61">
                        <c:v>9.384964651693288E-2</c:v>
                      </c:pt>
                      <c:pt idx="62">
                        <c:v>9.4270148525119279E-2</c:v>
                      </c:pt>
                      <c:pt idx="63">
                        <c:v>9.4491333339108502E-2</c:v>
                      </c:pt>
                      <c:pt idx="64">
                        <c:v>9.1632962342816676E-2</c:v>
                      </c:pt>
                      <c:pt idx="65">
                        <c:v>9.4151442049708517E-2</c:v>
                      </c:pt>
                      <c:pt idx="66">
                        <c:v>9.1656351713247389E-2</c:v>
                      </c:pt>
                      <c:pt idx="67">
                        <c:v>9.5217093388618862E-2</c:v>
                      </c:pt>
                      <c:pt idx="68">
                        <c:v>9.6494909630233341E-2</c:v>
                      </c:pt>
                      <c:pt idx="69">
                        <c:v>9.6768530014657961E-2</c:v>
                      </c:pt>
                      <c:pt idx="70">
                        <c:v>9.9808569455117097E-2</c:v>
                      </c:pt>
                      <c:pt idx="71">
                        <c:v>8.2353694346150447E-2</c:v>
                      </c:pt>
                      <c:pt idx="72">
                        <c:v>9.8517576100012438E-2</c:v>
                      </c:pt>
                      <c:pt idx="73">
                        <c:v>0.11704917516044513</c:v>
                      </c:pt>
                      <c:pt idx="74">
                        <c:v>0.10298870156148519</c:v>
                      </c:pt>
                      <c:pt idx="75">
                        <c:v>0.10380180763376003</c:v>
                      </c:pt>
                      <c:pt idx="76">
                        <c:v>0.10375632815486328</c:v>
                      </c:pt>
                      <c:pt idx="77">
                        <c:v>0.10371671645757559</c:v>
                      </c:pt>
                      <c:pt idx="78">
                        <c:v>0.10480119320207704</c:v>
                      </c:pt>
                      <c:pt idx="79">
                        <c:v>0.10574343628102893</c:v>
                      </c:pt>
                      <c:pt idx="80">
                        <c:v>0.10532800186055798</c:v>
                      </c:pt>
                      <c:pt idx="81">
                        <c:v>0.10422872615301526</c:v>
                      </c:pt>
                      <c:pt idx="82">
                        <c:v>0.10531089746584738</c:v>
                      </c:pt>
                      <c:pt idx="83">
                        <c:v>0.10541597854589556</c:v>
                      </c:pt>
                      <c:pt idx="84">
                        <c:v>0.10542908646158493</c:v>
                      </c:pt>
                      <c:pt idx="85">
                        <c:v>0.10540389813301973</c:v>
                      </c:pt>
                      <c:pt idx="86">
                        <c:v>0.10730236166673784</c:v>
                      </c:pt>
                      <c:pt idx="87">
                        <c:v>0.10742780247540018</c:v>
                      </c:pt>
                      <c:pt idx="88">
                        <c:v>0.10778300695883744</c:v>
                      </c:pt>
                      <c:pt idx="89">
                        <c:v>0.12238858579060136</c:v>
                      </c:pt>
                      <c:pt idx="90">
                        <c:v>0.12245241580631935</c:v>
                      </c:pt>
                      <c:pt idx="91">
                        <c:v>0.12245097734346727</c:v>
                      </c:pt>
                      <c:pt idx="92">
                        <c:v>0.11381764152078858</c:v>
                      </c:pt>
                      <c:pt idx="93">
                        <c:v>0.11331597450322604</c:v>
                      </c:pt>
                      <c:pt idx="94">
                        <c:v>0.12124934224182597</c:v>
                      </c:pt>
                      <c:pt idx="95">
                        <c:v>0.12101986593845314</c:v>
                      </c:pt>
                      <c:pt idx="96">
                        <c:v>0.11485465880882192</c:v>
                      </c:pt>
                      <c:pt idx="97">
                        <c:v>0.11489250802798245</c:v>
                      </c:pt>
                      <c:pt idx="98">
                        <c:v>0.11495700996853178</c:v>
                      </c:pt>
                      <c:pt idx="99">
                        <c:v>0.11535527388533076</c:v>
                      </c:pt>
                      <c:pt idx="100">
                        <c:v>0.11528099808517663</c:v>
                      </c:pt>
                      <c:pt idx="101">
                        <c:v>0.11584727852717765</c:v>
                      </c:pt>
                      <c:pt idx="102">
                        <c:v>0.11653953927426429</c:v>
                      </c:pt>
                      <c:pt idx="103">
                        <c:v>0.11663389363061574</c:v>
                      </c:pt>
                      <c:pt idx="104">
                        <c:v>0.11665772592275221</c:v>
                      </c:pt>
                      <c:pt idx="105">
                        <c:v>0.11670195923679737</c:v>
                      </c:pt>
                      <c:pt idx="106">
                        <c:v>0.11619836218927325</c:v>
                      </c:pt>
                      <c:pt idx="107">
                        <c:v>0.11615184346990805</c:v>
                      </c:pt>
                      <c:pt idx="108">
                        <c:v>0.11630374457639414</c:v>
                      </c:pt>
                      <c:pt idx="109">
                        <c:v>0.11574678316233444</c:v>
                      </c:pt>
                      <c:pt idx="110">
                        <c:v>0.11513342251403623</c:v>
                      </c:pt>
                      <c:pt idx="111">
                        <c:v>0.11512732172679063</c:v>
                      </c:pt>
                      <c:pt idx="112">
                        <c:v>0.11517042520971578</c:v>
                      </c:pt>
                      <c:pt idx="113">
                        <c:v>0.11494959082026916</c:v>
                      </c:pt>
                      <c:pt idx="114">
                        <c:v>0.11485197558126568</c:v>
                      </c:pt>
                      <c:pt idx="115">
                        <c:v>0.11524784178897929</c:v>
                      </c:pt>
                      <c:pt idx="116">
                        <c:v>0.11523438372104471</c:v>
                      </c:pt>
                      <c:pt idx="117">
                        <c:v>0.11259097635903453</c:v>
                      </c:pt>
                      <c:pt idx="118">
                        <c:v>0.11259097635903453</c:v>
                      </c:pt>
                      <c:pt idx="119">
                        <c:v>0.11258162810824608</c:v>
                      </c:pt>
                      <c:pt idx="120">
                        <c:v>0.11126643053941256</c:v>
                      </c:pt>
                      <c:pt idx="121">
                        <c:v>0.11065226801281186</c:v>
                      </c:pt>
                      <c:pt idx="122">
                        <c:v>0.11042853576960046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CFB2-44FF-84ED-41744D219589}"/>
                  </c:ext>
                </c:extLst>
              </c15:ser>
            </c15:filteredLineSeries>
            <c15:filteredLineSeries>
              <c15:ser>
                <c:idx val="28"/>
                <c:order val="2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Data'!$AD$3</c15:sqref>
                        </c15:formulaRef>
                      </c:ext>
                    </c:extLst>
                    <c:strCache>
                      <c:ptCount val="1"/>
                      <c:pt idx="0">
                        <c:v>% Change In Cumuative Avg/Finalized Student - RIGHT AXIS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Data'!$AD$5:$AD$169</c15:sqref>
                        </c15:formulaRef>
                      </c:ext>
                    </c:extLst>
                    <c:numCache>
                      <c:formatCode>0.0%</c:formatCode>
                      <c:ptCount val="165"/>
                      <c:pt idx="9">
                        <c:v>-0.95174698593558515</c:v>
                      </c:pt>
                      <c:pt idx="10">
                        <c:v>-2.4155162199074209E-2</c:v>
                      </c:pt>
                      <c:pt idx="11">
                        <c:v>-7.8125365420596782E-2</c:v>
                      </c:pt>
                      <c:pt idx="12">
                        <c:v>-9.7396184043709089E-2</c:v>
                      </c:pt>
                      <c:pt idx="13">
                        <c:v>-9.7396184043709089E-2</c:v>
                      </c:pt>
                      <c:pt idx="14">
                        <c:v>-9.7396184043709089E-2</c:v>
                      </c:pt>
                      <c:pt idx="15">
                        <c:v>-0.11220418639105467</c:v>
                      </c:pt>
                      <c:pt idx="16">
                        <c:v>-8.6419003800345839E-2</c:v>
                      </c:pt>
                      <c:pt idx="17">
                        <c:v>-7.4334781312604514E-2</c:v>
                      </c:pt>
                      <c:pt idx="18">
                        <c:v>-9.5555191817217833E-2</c:v>
                      </c:pt>
                      <c:pt idx="19">
                        <c:v>-6.878119651300485E-2</c:v>
                      </c:pt>
                      <c:pt idx="20">
                        <c:v>-6.878119651300485E-2</c:v>
                      </c:pt>
                      <c:pt idx="21">
                        <c:v>-6.878119651300485E-2</c:v>
                      </c:pt>
                      <c:pt idx="22">
                        <c:v>-4.5375761968907025E-2</c:v>
                      </c:pt>
                      <c:pt idx="23">
                        <c:v>-8.5625675423647296E-3</c:v>
                      </c:pt>
                      <c:pt idx="24">
                        <c:v>-5.2311935754721928E-2</c:v>
                      </c:pt>
                      <c:pt idx="25">
                        <c:v>-8.2144645926406135E-2</c:v>
                      </c:pt>
                      <c:pt idx="26">
                        <c:v>-4.7913276964612117E-2</c:v>
                      </c:pt>
                      <c:pt idx="27">
                        <c:v>-4.7913276964612117E-2</c:v>
                      </c:pt>
                      <c:pt idx="28">
                        <c:v>-4.7913276964612117E-2</c:v>
                      </c:pt>
                      <c:pt idx="29">
                        <c:v>3.458661226353188E-3</c:v>
                      </c:pt>
                      <c:pt idx="30">
                        <c:v>1.612789960506511E-3</c:v>
                      </c:pt>
                      <c:pt idx="31">
                        <c:v>2.6966152150637912E-2</c:v>
                      </c:pt>
                      <c:pt idx="32">
                        <c:v>2.1058882649088284E-2</c:v>
                      </c:pt>
                      <c:pt idx="33">
                        <c:v>4.2632135605948918E-2</c:v>
                      </c:pt>
                      <c:pt idx="34">
                        <c:v>4.2632135605948918E-2</c:v>
                      </c:pt>
                      <c:pt idx="35">
                        <c:v>4.2632135605948918E-2</c:v>
                      </c:pt>
                      <c:pt idx="36">
                        <c:v>2.3409276087996256E-2</c:v>
                      </c:pt>
                      <c:pt idx="37">
                        <c:v>2.0052138659119256E-2</c:v>
                      </c:pt>
                      <c:pt idx="38">
                        <c:v>1.5812470271301615E-2</c:v>
                      </c:pt>
                      <c:pt idx="39">
                        <c:v>2.248109360605488E-2</c:v>
                      </c:pt>
                      <c:pt idx="40">
                        <c:v>2.2141966150722281E-2</c:v>
                      </c:pt>
                      <c:pt idx="41">
                        <c:v>2.2141966150722281E-2</c:v>
                      </c:pt>
                      <c:pt idx="42">
                        <c:v>2.2141966150722281E-2</c:v>
                      </c:pt>
                      <c:pt idx="43">
                        <c:v>1.9755090960905886E-2</c:v>
                      </c:pt>
                      <c:pt idx="44">
                        <c:v>2.6823570964795485E-2</c:v>
                      </c:pt>
                      <c:pt idx="45">
                        <c:v>4.8726415272397849E-2</c:v>
                      </c:pt>
                      <c:pt idx="46">
                        <c:v>-3.2626905598282852E-2</c:v>
                      </c:pt>
                      <c:pt idx="47">
                        <c:v>5.0348577180955534E-2</c:v>
                      </c:pt>
                      <c:pt idx="48">
                        <c:v>5.0348577180955534E-2</c:v>
                      </c:pt>
                      <c:pt idx="49">
                        <c:v>5.0348577180955534E-2</c:v>
                      </c:pt>
                      <c:pt idx="50">
                        <c:v>6.6343693503613244E-2</c:v>
                      </c:pt>
                      <c:pt idx="51">
                        <c:v>6.9306750208796508E-2</c:v>
                      </c:pt>
                      <c:pt idx="52">
                        <c:v>7.5375997089279778E-2</c:v>
                      </c:pt>
                      <c:pt idx="53">
                        <c:v>7.4316144002583462E-2</c:v>
                      </c:pt>
                      <c:pt idx="54">
                        <c:v>7.4228653158484592E-2</c:v>
                      </c:pt>
                      <c:pt idx="55">
                        <c:v>7.4228653158484592E-2</c:v>
                      </c:pt>
                      <c:pt idx="56">
                        <c:v>7.4228653158484592E-2</c:v>
                      </c:pt>
                      <c:pt idx="57">
                        <c:v>7.4228653158484592E-2</c:v>
                      </c:pt>
                      <c:pt idx="58">
                        <c:v>7.3356760128300058E-2</c:v>
                      </c:pt>
                      <c:pt idx="59">
                        <c:v>7.2410806431876029E-2</c:v>
                      </c:pt>
                      <c:pt idx="60">
                        <c:v>7.6100847060971644E-2</c:v>
                      </c:pt>
                      <c:pt idx="61">
                        <c:v>7.8153143732052399E-2</c:v>
                      </c:pt>
                      <c:pt idx="62">
                        <c:v>7.8153143732052399E-2</c:v>
                      </c:pt>
                      <c:pt idx="63">
                        <c:v>7.8153143732052399E-2</c:v>
                      </c:pt>
                      <c:pt idx="64">
                        <c:v>7.3810487196604324E-2</c:v>
                      </c:pt>
                      <c:pt idx="65">
                        <c:v>6.640352535685845E-2</c:v>
                      </c:pt>
                      <c:pt idx="66">
                        <c:v>6.4821857255241033E-2</c:v>
                      </c:pt>
                      <c:pt idx="67">
                        <c:v>6.6592318261309069E-2</c:v>
                      </c:pt>
                      <c:pt idx="68">
                        <c:v>6.7031717350411135E-2</c:v>
                      </c:pt>
                      <c:pt idx="69">
                        <c:v>6.7031717350411135E-2</c:v>
                      </c:pt>
                      <c:pt idx="70">
                        <c:v>6.7031717350411135E-2</c:v>
                      </c:pt>
                      <c:pt idx="71">
                        <c:v>5.0519444234113031E-2</c:v>
                      </c:pt>
                      <c:pt idx="72">
                        <c:v>0.10241612348661966</c:v>
                      </c:pt>
                      <c:pt idx="73">
                        <c:v>7.5348626900745952E-2</c:v>
                      </c:pt>
                      <c:pt idx="74">
                        <c:v>7.5185807196144205E-2</c:v>
                      </c:pt>
                      <c:pt idx="75">
                        <c:v>6.56228982983591E-2</c:v>
                      </c:pt>
                      <c:pt idx="76">
                        <c:v>6.56228982983591E-2</c:v>
                      </c:pt>
                      <c:pt idx="77">
                        <c:v>6.56228982983591E-2</c:v>
                      </c:pt>
                      <c:pt idx="78">
                        <c:v>6.8525948756295696E-2</c:v>
                      </c:pt>
                      <c:pt idx="79">
                        <c:v>6.5949281723063802E-2</c:v>
                      </c:pt>
                      <c:pt idx="80">
                        <c:v>6.7402637592229198E-2</c:v>
                      </c:pt>
                      <c:pt idx="81">
                        <c:v>6.6646630862646772E-2</c:v>
                      </c:pt>
                      <c:pt idx="82">
                        <c:v>6.4746155620898804E-2</c:v>
                      </c:pt>
                      <c:pt idx="83">
                        <c:v>6.4746155620898804E-2</c:v>
                      </c:pt>
                      <c:pt idx="84">
                        <c:v>6.4746155620898804E-2</c:v>
                      </c:pt>
                      <c:pt idx="85">
                        <c:v>6.5997338819190565E-2</c:v>
                      </c:pt>
                      <c:pt idx="86">
                        <c:v>6.640095016895442E-2</c:v>
                      </c:pt>
                      <c:pt idx="87">
                        <c:v>6.5058914684794411E-2</c:v>
                      </c:pt>
                      <c:pt idx="88">
                        <c:v>6.8455524058180783E-2</c:v>
                      </c:pt>
                      <c:pt idx="89">
                        <c:v>7.6044797853827895E-2</c:v>
                      </c:pt>
                      <c:pt idx="90">
                        <c:v>7.6044797853827895E-2</c:v>
                      </c:pt>
                      <c:pt idx="91">
                        <c:v>7.6044797853827895E-2</c:v>
                      </c:pt>
                      <c:pt idx="92">
                        <c:v>6.7390761781089825E-2</c:v>
                      </c:pt>
                      <c:pt idx="93">
                        <c:v>7.1946368886168788E-2</c:v>
                      </c:pt>
                      <c:pt idx="94">
                        <c:v>7.9277649885852508E-2</c:v>
                      </c:pt>
                      <c:pt idx="95">
                        <c:v>8.0393168600740861E-2</c:v>
                      </c:pt>
                      <c:pt idx="96">
                        <c:v>7.3440523701346683E-2</c:v>
                      </c:pt>
                      <c:pt idx="97">
                        <c:v>7.3440523701346683E-2</c:v>
                      </c:pt>
                      <c:pt idx="98">
                        <c:v>7.3440523701346683E-2</c:v>
                      </c:pt>
                      <c:pt idx="99">
                        <c:v>7.4930070688573824E-2</c:v>
                      </c:pt>
                      <c:pt idx="100">
                        <c:v>7.4898283621182227E-2</c:v>
                      </c:pt>
                      <c:pt idx="101">
                        <c:v>7.8304264257148093E-2</c:v>
                      </c:pt>
                      <c:pt idx="102">
                        <c:v>7.8624688416700561E-2</c:v>
                      </c:pt>
                      <c:pt idx="103">
                        <c:v>7.7748577309635802E-2</c:v>
                      </c:pt>
                      <c:pt idx="104">
                        <c:v>7.7748577309635802E-2</c:v>
                      </c:pt>
                      <c:pt idx="105">
                        <c:v>7.7748577309635802E-2</c:v>
                      </c:pt>
                      <c:pt idx="106">
                        <c:v>7.7935933581954719E-2</c:v>
                      </c:pt>
                      <c:pt idx="107">
                        <c:v>7.8211315082062471E-2</c:v>
                      </c:pt>
                      <c:pt idx="108">
                        <c:v>7.8737461729216696E-2</c:v>
                      </c:pt>
                      <c:pt idx="109">
                        <c:v>7.5942002204019143E-2</c:v>
                      </c:pt>
                      <c:pt idx="110">
                        <c:v>7.494253688493191E-2</c:v>
                      </c:pt>
                      <c:pt idx="111">
                        <c:v>7.494253688493191E-2</c:v>
                      </c:pt>
                      <c:pt idx="112">
                        <c:v>7.494253688493191E-2</c:v>
                      </c:pt>
                      <c:pt idx="113">
                        <c:v>7.4752579989007195E-2</c:v>
                      </c:pt>
                      <c:pt idx="114">
                        <c:v>7.1922352161732706E-2</c:v>
                      </c:pt>
                      <c:pt idx="115">
                        <c:v>7.2013615801334696E-2</c:v>
                      </c:pt>
                      <c:pt idx="116">
                        <c:v>7.1585092763460256E-2</c:v>
                      </c:pt>
                      <c:pt idx="117">
                        <c:v>7.2064858972434864E-2</c:v>
                      </c:pt>
                      <c:pt idx="118">
                        <c:v>7.2064858972434864E-2</c:v>
                      </c:pt>
                      <c:pt idx="119">
                        <c:v>7.2064858972434864E-2</c:v>
                      </c:pt>
                      <c:pt idx="120">
                        <c:v>7.0707701409193469E-2</c:v>
                      </c:pt>
                      <c:pt idx="121">
                        <c:v>7.0786688027116185E-2</c:v>
                      </c:pt>
                      <c:pt idx="122">
                        <c:v>7.1113770626509698E-2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CFB2-44FF-84ED-41744D219589}"/>
                  </c:ext>
                </c:extLst>
              </c15:ser>
            </c15:filteredLineSeries>
            <c15:filteredLineSeries>
              <c15:ser>
                <c:idx val="29"/>
                <c:order val="2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Data'!$AE$3</c15:sqref>
                        </c15:formulaRef>
                      </c:ext>
                    </c:extLst>
                    <c:strCache>
                      <c:ptCount val="1"/>
                      <c:pt idx="0">
                        <c:v>% Change In Cumuative Avg/Assessed Student - RIGHT AXIS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Data'!$AE$5:$AE$169</c15:sqref>
                        </c15:formulaRef>
                      </c:ext>
                    </c:extLst>
                    <c:numCache>
                      <c:formatCode>0.0%</c:formatCode>
                      <c:ptCount val="165"/>
                      <c:pt idx="7">
                        <c:v>9.0517005563208963E-2</c:v>
                      </c:pt>
                      <c:pt idx="8">
                        <c:v>5.8439738826733256E-2</c:v>
                      </c:pt>
                      <c:pt idx="9">
                        <c:v>2.2930122392935015E-2</c:v>
                      </c:pt>
                      <c:pt idx="10">
                        <c:v>4.2287878003678836E-2</c:v>
                      </c:pt>
                      <c:pt idx="11">
                        <c:v>6.2415597347942553E-2</c:v>
                      </c:pt>
                      <c:pt idx="12">
                        <c:v>6.1202272025961735E-2</c:v>
                      </c:pt>
                      <c:pt idx="13">
                        <c:v>6.1202272025961735E-2</c:v>
                      </c:pt>
                      <c:pt idx="14">
                        <c:v>6.1202272025961735E-2</c:v>
                      </c:pt>
                      <c:pt idx="15">
                        <c:v>6.1929279215376276E-2</c:v>
                      </c:pt>
                      <c:pt idx="16">
                        <c:v>5.7813247152438629E-2</c:v>
                      </c:pt>
                      <c:pt idx="17">
                        <c:v>6.0925847015683265E-2</c:v>
                      </c:pt>
                      <c:pt idx="18">
                        <c:v>6.0756234151362332E-2</c:v>
                      </c:pt>
                      <c:pt idx="19">
                        <c:v>6.4121110960908778E-2</c:v>
                      </c:pt>
                      <c:pt idx="20">
                        <c:v>6.4121110960908778E-2</c:v>
                      </c:pt>
                      <c:pt idx="21">
                        <c:v>6.4121110960908778E-2</c:v>
                      </c:pt>
                      <c:pt idx="22">
                        <c:v>6.9987854524938387E-2</c:v>
                      </c:pt>
                      <c:pt idx="23">
                        <c:v>6.0952891196141668E-2</c:v>
                      </c:pt>
                      <c:pt idx="24">
                        <c:v>6.0249499145397012E-2</c:v>
                      </c:pt>
                      <c:pt idx="25">
                        <c:v>4.6342120489158534E-2</c:v>
                      </c:pt>
                      <c:pt idx="26">
                        <c:v>5.6184784208216598E-2</c:v>
                      </c:pt>
                      <c:pt idx="27">
                        <c:v>5.6184784208216598E-2</c:v>
                      </c:pt>
                      <c:pt idx="28">
                        <c:v>5.6184784208216598E-2</c:v>
                      </c:pt>
                      <c:pt idx="29">
                        <c:v>7.0437971521648546E-2</c:v>
                      </c:pt>
                      <c:pt idx="30">
                        <c:v>6.74109167777317E-2</c:v>
                      </c:pt>
                      <c:pt idx="31">
                        <c:v>6.7311417294852793E-2</c:v>
                      </c:pt>
                      <c:pt idx="32">
                        <c:v>6.7638729698195954E-2</c:v>
                      </c:pt>
                      <c:pt idx="33">
                        <c:v>8.0688276248421342E-2</c:v>
                      </c:pt>
                      <c:pt idx="34">
                        <c:v>8.0688276248421342E-2</c:v>
                      </c:pt>
                      <c:pt idx="35">
                        <c:v>8.0688276248421342E-2</c:v>
                      </c:pt>
                      <c:pt idx="36">
                        <c:v>7.5123106999986033E-2</c:v>
                      </c:pt>
                      <c:pt idx="37">
                        <c:v>7.0207191731599616E-2</c:v>
                      </c:pt>
                      <c:pt idx="38">
                        <c:v>6.4658618535305079E-2</c:v>
                      </c:pt>
                      <c:pt idx="39">
                        <c:v>6.5017573925287842E-2</c:v>
                      </c:pt>
                      <c:pt idx="40">
                        <c:v>6.4559073730034111E-2</c:v>
                      </c:pt>
                      <c:pt idx="41">
                        <c:v>6.4559073730034111E-2</c:v>
                      </c:pt>
                      <c:pt idx="42">
                        <c:v>6.4559073730034111E-2</c:v>
                      </c:pt>
                      <c:pt idx="43">
                        <c:v>6.5129514797913179E-2</c:v>
                      </c:pt>
                      <c:pt idx="44">
                        <c:v>6.564444991566365E-2</c:v>
                      </c:pt>
                      <c:pt idx="45">
                        <c:v>6.9473081198029307E-2</c:v>
                      </c:pt>
                      <c:pt idx="46">
                        <c:v>6.8597242579635953E-2</c:v>
                      </c:pt>
                      <c:pt idx="47">
                        <c:v>7.1336580317475917E-2</c:v>
                      </c:pt>
                      <c:pt idx="48">
                        <c:v>7.1336580317475917E-2</c:v>
                      </c:pt>
                      <c:pt idx="49">
                        <c:v>7.1336580317475917E-2</c:v>
                      </c:pt>
                      <c:pt idx="50">
                        <c:v>7.5250868929841008E-2</c:v>
                      </c:pt>
                      <c:pt idx="51">
                        <c:v>7.3885511213969357E-2</c:v>
                      </c:pt>
                      <c:pt idx="52">
                        <c:v>7.0295102144150023E-2</c:v>
                      </c:pt>
                      <c:pt idx="53">
                        <c:v>7.1207942057056384E-2</c:v>
                      </c:pt>
                      <c:pt idx="54">
                        <c:v>7.2596703170420218E-2</c:v>
                      </c:pt>
                      <c:pt idx="55">
                        <c:v>7.2596703170420218E-2</c:v>
                      </c:pt>
                      <c:pt idx="56">
                        <c:v>7.2596703170420218E-2</c:v>
                      </c:pt>
                      <c:pt idx="57">
                        <c:v>7.2596703170420218E-2</c:v>
                      </c:pt>
                      <c:pt idx="58">
                        <c:v>7.244582490961804E-2</c:v>
                      </c:pt>
                      <c:pt idx="59">
                        <c:v>6.9857054521441642E-2</c:v>
                      </c:pt>
                      <c:pt idx="60">
                        <c:v>7.2642860897651262E-2</c:v>
                      </c:pt>
                      <c:pt idx="61">
                        <c:v>6.9352308854104816E-2</c:v>
                      </c:pt>
                      <c:pt idx="62">
                        <c:v>6.9352308854104816E-2</c:v>
                      </c:pt>
                      <c:pt idx="63">
                        <c:v>6.9352308854104816E-2</c:v>
                      </c:pt>
                      <c:pt idx="64">
                        <c:v>6.360507459970477E-2</c:v>
                      </c:pt>
                      <c:pt idx="65">
                        <c:v>6.2600889854112385E-2</c:v>
                      </c:pt>
                      <c:pt idx="66">
                        <c:v>5.8323040515023905E-2</c:v>
                      </c:pt>
                      <c:pt idx="67">
                        <c:v>6.29802863671729E-2</c:v>
                      </c:pt>
                      <c:pt idx="68">
                        <c:v>6.5072609192645903E-2</c:v>
                      </c:pt>
                      <c:pt idx="69">
                        <c:v>6.5072609192645903E-2</c:v>
                      </c:pt>
                      <c:pt idx="70">
                        <c:v>6.5072609192645903E-2</c:v>
                      </c:pt>
                      <c:pt idx="71">
                        <c:v>4.5146903437713215E-2</c:v>
                      </c:pt>
                      <c:pt idx="72">
                        <c:v>9.4181925133197897E-2</c:v>
                      </c:pt>
                      <c:pt idx="73">
                        <c:v>7.2042988406995079E-2</c:v>
                      </c:pt>
                      <c:pt idx="74">
                        <c:v>6.6616944597011063E-2</c:v>
                      </c:pt>
                      <c:pt idx="75">
                        <c:v>6.3987289226647315E-2</c:v>
                      </c:pt>
                      <c:pt idx="76">
                        <c:v>6.3987289226647315E-2</c:v>
                      </c:pt>
                      <c:pt idx="77">
                        <c:v>6.3987289226647315E-2</c:v>
                      </c:pt>
                      <c:pt idx="78">
                        <c:v>6.6113445181966268E-2</c:v>
                      </c:pt>
                      <c:pt idx="79">
                        <c:v>6.576269857703676E-2</c:v>
                      </c:pt>
                      <c:pt idx="80">
                        <c:v>7.1733973000622342E-2</c:v>
                      </c:pt>
                      <c:pt idx="81">
                        <c:v>7.233053153632274E-2</c:v>
                      </c:pt>
                      <c:pt idx="82">
                        <c:v>7.2402651633326043E-2</c:v>
                      </c:pt>
                      <c:pt idx="83">
                        <c:v>7.2402651633326043E-2</c:v>
                      </c:pt>
                      <c:pt idx="84">
                        <c:v>7.2402651633326043E-2</c:v>
                      </c:pt>
                      <c:pt idx="85">
                        <c:v>7.2763352991388697E-2</c:v>
                      </c:pt>
                      <c:pt idx="86">
                        <c:v>7.5973099465161731E-2</c:v>
                      </c:pt>
                      <c:pt idx="87">
                        <c:v>7.5785952461545847E-2</c:v>
                      </c:pt>
                      <c:pt idx="88">
                        <c:v>7.5950836397086885E-2</c:v>
                      </c:pt>
                      <c:pt idx="89">
                        <c:v>8.2059352339997282E-2</c:v>
                      </c:pt>
                      <c:pt idx="90">
                        <c:v>8.2059352339997282E-2</c:v>
                      </c:pt>
                      <c:pt idx="91">
                        <c:v>8.2059352339997282E-2</c:v>
                      </c:pt>
                      <c:pt idx="92">
                        <c:v>7.3765634638330413E-2</c:v>
                      </c:pt>
                      <c:pt idx="93">
                        <c:v>7.3354030198859999E-2</c:v>
                      </c:pt>
                      <c:pt idx="94">
                        <c:v>8.1001429649640189E-2</c:v>
                      </c:pt>
                      <c:pt idx="95">
                        <c:v>8.3245033673515545E-2</c:v>
                      </c:pt>
                      <c:pt idx="96">
                        <c:v>7.6916895663234008E-2</c:v>
                      </c:pt>
                      <c:pt idx="97">
                        <c:v>7.6916895663234008E-2</c:v>
                      </c:pt>
                      <c:pt idx="98">
                        <c:v>7.6916895663234008E-2</c:v>
                      </c:pt>
                      <c:pt idx="99">
                        <c:v>7.7684797507633574E-2</c:v>
                      </c:pt>
                      <c:pt idx="100">
                        <c:v>7.710142998178271E-2</c:v>
                      </c:pt>
                      <c:pt idx="101">
                        <c:v>7.7067222418118364E-2</c:v>
                      </c:pt>
                      <c:pt idx="102">
                        <c:v>7.7612052231640805E-2</c:v>
                      </c:pt>
                      <c:pt idx="103">
                        <c:v>7.7008785467263863E-2</c:v>
                      </c:pt>
                      <c:pt idx="104">
                        <c:v>7.7008785467263863E-2</c:v>
                      </c:pt>
                      <c:pt idx="105">
                        <c:v>7.7008785467263863E-2</c:v>
                      </c:pt>
                      <c:pt idx="106">
                        <c:v>7.6805493146904436E-2</c:v>
                      </c:pt>
                      <c:pt idx="107">
                        <c:v>7.7095748667671549E-2</c:v>
                      </c:pt>
                      <c:pt idx="108">
                        <c:v>7.7597354297808119E-2</c:v>
                      </c:pt>
                      <c:pt idx="109">
                        <c:v>7.7332290434501738E-2</c:v>
                      </c:pt>
                      <c:pt idx="110">
                        <c:v>7.6193750579378383E-2</c:v>
                      </c:pt>
                      <c:pt idx="111">
                        <c:v>7.6193750579378383E-2</c:v>
                      </c:pt>
                      <c:pt idx="112">
                        <c:v>7.6193750579378383E-2</c:v>
                      </c:pt>
                      <c:pt idx="113">
                        <c:v>7.6295435895031405E-2</c:v>
                      </c:pt>
                      <c:pt idx="114">
                        <c:v>7.6041722497449227E-2</c:v>
                      </c:pt>
                      <c:pt idx="115">
                        <c:v>7.6342210525943477E-2</c:v>
                      </c:pt>
                      <c:pt idx="116">
                        <c:v>7.6110208147681879E-2</c:v>
                      </c:pt>
                      <c:pt idx="117">
                        <c:v>7.5475045048438272E-2</c:v>
                      </c:pt>
                      <c:pt idx="118">
                        <c:v>7.5475045048438272E-2</c:v>
                      </c:pt>
                      <c:pt idx="119">
                        <c:v>7.5475045048438272E-2</c:v>
                      </c:pt>
                      <c:pt idx="120">
                        <c:v>7.4109579165588357E-2</c:v>
                      </c:pt>
                      <c:pt idx="121">
                        <c:v>7.4349759574620311E-2</c:v>
                      </c:pt>
                      <c:pt idx="122">
                        <c:v>7.4214622377758888E-2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CFB2-44FF-84ED-41744D219589}"/>
                  </c:ext>
                </c:extLst>
              </c15:ser>
            </c15:filteredLineSeries>
            <c15:filteredLineSeries>
              <c15:ser>
                <c:idx val="30"/>
                <c:order val="3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Data'!$AF$3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Data'!$AF$5:$AF$169</c15:sqref>
                        </c15:formulaRef>
                      </c:ext>
                    </c:extLst>
                    <c:numCache>
                      <c:formatCode>General</c:formatCode>
                      <c:ptCount val="165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CFB2-44FF-84ED-41744D219589}"/>
                  </c:ext>
                </c:extLst>
              </c15:ser>
            </c15:filteredLineSeries>
            <c15:filteredLineSeries>
              <c15:ser>
                <c:idx val="31"/>
                <c:order val="3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Data'!$AG$3</c15:sqref>
                        </c15:formulaRef>
                      </c:ext>
                    </c:extLst>
                    <c:strCache>
                      <c:ptCount val="1"/>
                      <c:pt idx="0">
                        <c:v>Compared to FINAL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Data'!$AG$5:$AG$169</c15:sqref>
                        </c15:formulaRef>
                      </c:ext>
                    </c:extLst>
                    <c:numCache>
                      <c:formatCode>0.0%</c:formatCode>
                      <c:ptCount val="165"/>
                      <c:pt idx="1">
                        <c:v>0.87799413351635902</c:v>
                      </c:pt>
                      <c:pt idx="2">
                        <c:v>0.87799413351635902</c:v>
                      </c:pt>
                      <c:pt idx="3">
                        <c:v>0.86824085320189726</c:v>
                      </c:pt>
                      <c:pt idx="4">
                        <c:v>0.87542766564617736</c:v>
                      </c:pt>
                      <c:pt idx="5">
                        <c:v>0.87895564811838545</c:v>
                      </c:pt>
                      <c:pt idx="6">
                        <c:v>0.88701449373051144</c:v>
                      </c:pt>
                      <c:pt idx="7">
                        <c:v>0.88701449373051144</c:v>
                      </c:pt>
                      <c:pt idx="8">
                        <c:v>0.88701449373051144</c:v>
                      </c:pt>
                      <c:pt idx="9">
                        <c:v>0.92056008757030416</c:v>
                      </c:pt>
                      <c:pt idx="10">
                        <c:v>0.91795249326072992</c:v>
                      </c:pt>
                      <c:pt idx="11">
                        <c:v>0.92362551048539265</c:v>
                      </c:pt>
                      <c:pt idx="12">
                        <c:v>0.9297371028305772</c:v>
                      </c:pt>
                      <c:pt idx="13">
                        <c:v>0.93383866700432527</c:v>
                      </c:pt>
                      <c:pt idx="14">
                        <c:v>0.93383866700432527</c:v>
                      </c:pt>
                      <c:pt idx="15">
                        <c:v>0.93383866700432527</c:v>
                      </c:pt>
                      <c:pt idx="16">
                        <c:v>0.9386643171755279</c:v>
                      </c:pt>
                      <c:pt idx="17">
                        <c:v>0.94430688056686329</c:v>
                      </c:pt>
                      <c:pt idx="18">
                        <c:v>0.94998990308711817</c:v>
                      </c:pt>
                      <c:pt idx="19">
                        <c:v>0.95182170958971568</c:v>
                      </c:pt>
                      <c:pt idx="20">
                        <c:v>0.95492497216431471</c:v>
                      </c:pt>
                      <c:pt idx="21">
                        <c:v>0.95492497216431471</c:v>
                      </c:pt>
                      <c:pt idx="22">
                        <c:v>0.95492497216431471</c:v>
                      </c:pt>
                      <c:pt idx="23">
                        <c:v>0.95527777390074065</c:v>
                      </c:pt>
                      <c:pt idx="24">
                        <c:v>0.97781066500667946</c:v>
                      </c:pt>
                      <c:pt idx="25">
                        <c:v>0.98321857268525192</c:v>
                      </c:pt>
                      <c:pt idx="26">
                        <c:v>0.98857078495383077</c:v>
                      </c:pt>
                      <c:pt idx="27">
                        <c:v>0.99184371269146621</c:v>
                      </c:pt>
                      <c:pt idx="28">
                        <c:v>0.99184371269146621</c:v>
                      </c:pt>
                      <c:pt idx="29">
                        <c:v>0.99184371269146621</c:v>
                      </c:pt>
                      <c:pt idx="30">
                        <c:v>0.99569256066772871</c:v>
                      </c:pt>
                      <c:pt idx="31">
                        <c:v>0.99853877401655211</c:v>
                      </c:pt>
                      <c:pt idx="32">
                        <c:v>1.0019671296776653</c:v>
                      </c:pt>
                      <c:pt idx="33">
                        <c:v>1.0069625756005363</c:v>
                      </c:pt>
                      <c:pt idx="34">
                        <c:v>1.0112198688982603</c:v>
                      </c:pt>
                      <c:pt idx="35">
                        <c:v>1.0112198688982603</c:v>
                      </c:pt>
                      <c:pt idx="36">
                        <c:v>1.0112198688982603</c:v>
                      </c:pt>
                      <c:pt idx="37">
                        <c:v>1.0166305061101371</c:v>
                      </c:pt>
                      <c:pt idx="38">
                        <c:v>1.0216117966358336</c:v>
                      </c:pt>
                      <c:pt idx="39">
                        <c:v>1.0232367068743009</c:v>
                      </c:pt>
                      <c:pt idx="40">
                        <c:v>1.022191702521597</c:v>
                      </c:pt>
                      <c:pt idx="41">
                        <c:v>1.0277422609624831</c:v>
                      </c:pt>
                      <c:pt idx="42">
                        <c:v>1.0277422609624831</c:v>
                      </c:pt>
                      <c:pt idx="43">
                        <c:v>1.0277422609624831</c:v>
                      </c:pt>
                      <c:pt idx="44">
                        <c:v>1.031219750788668</c:v>
                      </c:pt>
                      <c:pt idx="45">
                        <c:v>1.0337485678269085</c:v>
                      </c:pt>
                      <c:pt idx="46">
                        <c:v>1.035504523115822</c:v>
                      </c:pt>
                      <c:pt idx="47">
                        <c:v>1.0404328100506268</c:v>
                      </c:pt>
                      <c:pt idx="48">
                        <c:v>1.0428369749805098</c:v>
                      </c:pt>
                      <c:pt idx="49">
                        <c:v>1.0428369749805098</c:v>
                      </c:pt>
                      <c:pt idx="50">
                        <c:v>1.0428369749805098</c:v>
                      </c:pt>
                      <c:pt idx="51">
                        <c:v>1.0486091007666878</c:v>
                      </c:pt>
                      <c:pt idx="52">
                        <c:v>1.0554059876151927</c:v>
                      </c:pt>
                      <c:pt idx="53">
                        <c:v>1.0569698637033211</c:v>
                      </c:pt>
                      <c:pt idx="54">
                        <c:v>1.0523839573268905</c:v>
                      </c:pt>
                      <c:pt idx="55">
                        <c:v>1.0509356773205589</c:v>
                      </c:pt>
                      <c:pt idx="56">
                        <c:v>1.0509356773205589</c:v>
                      </c:pt>
                      <c:pt idx="57">
                        <c:v>1.0509356773205589</c:v>
                      </c:pt>
                      <c:pt idx="58">
                        <c:v>1.0509356773205589</c:v>
                      </c:pt>
                      <c:pt idx="59">
                        <c:v>1.0499895826959922</c:v>
                      </c:pt>
                      <c:pt idx="60">
                        <c:v>1.0498337504352186</c:v>
                      </c:pt>
                      <c:pt idx="61">
                        <c:v>1.0467370963124341</c:v>
                      </c:pt>
                      <c:pt idx="62">
                        <c:v>1.0469738655598677</c:v>
                      </c:pt>
                      <c:pt idx="63">
                        <c:v>1.0469738655598677</c:v>
                      </c:pt>
                      <c:pt idx="64">
                        <c:v>1.0469738655598677</c:v>
                      </c:pt>
                      <c:pt idx="65">
                        <c:v>1.0475050295595731</c:v>
                      </c:pt>
                      <c:pt idx="66">
                        <c:v>1.0428325221390744</c:v>
                      </c:pt>
                      <c:pt idx="67">
                        <c:v>1.0403914652793573</c:v>
                      </c:pt>
                      <c:pt idx="68">
                        <c:v>1.0372541349785718</c:v>
                      </c:pt>
                      <c:pt idx="69">
                        <c:v>1.0348925126948529</c:v>
                      </c:pt>
                      <c:pt idx="70">
                        <c:v>1.0348925126948529</c:v>
                      </c:pt>
                      <c:pt idx="71">
                        <c:v>1.0348925126948529</c:v>
                      </c:pt>
                      <c:pt idx="72">
                        <c:v>1.0337230845714778</c:v>
                      </c:pt>
                      <c:pt idx="73">
                        <c:v>1.0308001538651188</c:v>
                      </c:pt>
                      <c:pt idx="74">
                        <c:v>0.99940331950421268</c:v>
                      </c:pt>
                      <c:pt idx="75">
                        <c:v>1.0136504042652794</c:v>
                      </c:pt>
                      <c:pt idx="76">
                        <c:v>1.0137093615689128</c:v>
                      </c:pt>
                      <c:pt idx="77">
                        <c:v>1.0137093615689128</c:v>
                      </c:pt>
                      <c:pt idx="78">
                        <c:v>1.0137093615689128</c:v>
                      </c:pt>
                      <c:pt idx="79">
                        <c:v>1.013627581785288</c:v>
                      </c:pt>
                      <c:pt idx="80">
                        <c:v>1.014071884846458</c:v>
                      </c:pt>
                      <c:pt idx="81">
                        <c:v>1.0144591812235753</c:v>
                      </c:pt>
                      <c:pt idx="82">
                        <c:v>1.0148339223632339</c:v>
                      </c:pt>
                      <c:pt idx="83">
                        <c:v>1.0142135468296241</c:v>
                      </c:pt>
                      <c:pt idx="84">
                        <c:v>1.0142135468296241</c:v>
                      </c:pt>
                      <c:pt idx="85">
                        <c:v>1.0142135468296241</c:v>
                      </c:pt>
                      <c:pt idx="86">
                        <c:v>1.014276666549681</c:v>
                      </c:pt>
                      <c:pt idx="87">
                        <c:v>1.0132656121624912</c:v>
                      </c:pt>
                      <c:pt idx="88">
                        <c:v>1.0131396336430816</c:v>
                      </c:pt>
                      <c:pt idx="89">
                        <c:v>1.0127829065509306</c:v>
                      </c:pt>
                      <c:pt idx="90">
                        <c:v>1.0042865695243339</c:v>
                      </c:pt>
                      <c:pt idx="91">
                        <c:v>1.0042865695243339</c:v>
                      </c:pt>
                      <c:pt idx="92">
                        <c:v>1.0042865695243339</c:v>
                      </c:pt>
                      <c:pt idx="93">
                        <c:v>1.0042865695243339</c:v>
                      </c:pt>
                      <c:pt idx="94">
                        <c:v>1.0037630712568968</c:v>
                      </c:pt>
                      <c:pt idx="95">
                        <c:v>1.0037748627176235</c:v>
                      </c:pt>
                      <c:pt idx="96">
                        <c:v>1.0040052095186609</c:v>
                      </c:pt>
                      <c:pt idx="97">
                        <c:v>1.0037878197267853</c:v>
                      </c:pt>
                      <c:pt idx="98">
                        <c:v>1.0037878197267853</c:v>
                      </c:pt>
                      <c:pt idx="99">
                        <c:v>1.0037878197267853</c:v>
                      </c:pt>
                      <c:pt idx="100">
                        <c:v>1.0034568637494852</c:v>
                      </c:pt>
                      <c:pt idx="101">
                        <c:v>1.0031262933806588</c:v>
                      </c:pt>
                      <c:pt idx="102">
                        <c:v>1.0025634430372408</c:v>
                      </c:pt>
                      <c:pt idx="103">
                        <c:v>1.0019711422635176</c:v>
                      </c:pt>
                      <c:pt idx="104">
                        <c:v>1.0019510505996265</c:v>
                      </c:pt>
                      <c:pt idx="105">
                        <c:v>1.0019510505996265</c:v>
                      </c:pt>
                      <c:pt idx="106">
                        <c:v>1.0019510505996265</c:v>
                      </c:pt>
                      <c:pt idx="107">
                        <c:v>1.0015095188909102</c:v>
                      </c:pt>
                      <c:pt idx="108">
                        <c:v>1.001304918061922</c:v>
                      </c:pt>
                      <c:pt idx="109">
                        <c:v>1.0009253954284956</c:v>
                      </c:pt>
                      <c:pt idx="110">
                        <c:v>1.0012812686916364</c:v>
                      </c:pt>
                      <c:pt idx="111">
                        <c:v>1.0012812686916364</c:v>
                      </c:pt>
                      <c:pt idx="112">
                        <c:v>1.0012812686916364</c:v>
                      </c:pt>
                      <c:pt idx="113">
                        <c:v>1.0012812686916364</c:v>
                      </c:pt>
                      <c:pt idx="114">
                        <c:v>1.0013194316157363</c:v>
                      </c:pt>
                      <c:pt idx="115">
                        <c:v>1.0013724931890062</c:v>
                      </c:pt>
                      <c:pt idx="116">
                        <c:v>1.0009977212622438</c:v>
                      </c:pt>
                      <c:pt idx="117">
                        <c:v>1.0009899629121051</c:v>
                      </c:pt>
                      <c:pt idx="118">
                        <c:v>1.000915152302527</c:v>
                      </c:pt>
                      <c:pt idx="119">
                        <c:v>1.000915152302527</c:v>
                      </c:pt>
                      <c:pt idx="120">
                        <c:v>1.000915152302527</c:v>
                      </c:pt>
                      <c:pt idx="121">
                        <c:v>1.0021327871294743</c:v>
                      </c:pt>
                      <c:pt idx="122">
                        <c:v>1.0021327871294743</c:v>
                      </c:pt>
                      <c:pt idx="123">
                        <c:v>1.0022159995396589</c:v>
                      </c:pt>
                      <c:pt idx="124">
                        <c:v>1.0025718728027997</c:v>
                      </c:pt>
                      <c:pt idx="125">
                        <c:v>1.0025718728027997</c:v>
                      </c:pt>
                      <c:pt idx="126">
                        <c:v>1.0025718728027997</c:v>
                      </c:pt>
                      <c:pt idx="127">
                        <c:v>1.0025718728027997</c:v>
                      </c:pt>
                      <c:pt idx="128">
                        <c:v>1.0025939625497224</c:v>
                      </c:pt>
                      <c:pt idx="129">
                        <c:v>1.0029598980645975</c:v>
                      </c:pt>
                      <c:pt idx="130">
                        <c:v>1.0022678049990967</c:v>
                      </c:pt>
                      <c:pt idx="131">
                        <c:v>1.0022852520507777</c:v>
                      </c:pt>
                      <c:pt idx="132">
                        <c:v>1.0022941628648327</c:v>
                      </c:pt>
                      <c:pt idx="133">
                        <c:v>1.0022941628648327</c:v>
                      </c:pt>
                      <c:pt idx="134">
                        <c:v>1.0022941628648327</c:v>
                      </c:pt>
                      <c:pt idx="135">
                        <c:v>1.0022661773875468</c:v>
                      </c:pt>
                      <c:pt idx="136">
                        <c:v>1.0020098121485921</c:v>
                      </c:pt>
                      <c:pt idx="137">
                        <c:v>1.0020098121485921</c:v>
                      </c:pt>
                      <c:pt idx="138">
                        <c:v>1.0020098121485921</c:v>
                      </c:pt>
                      <c:pt idx="139">
                        <c:v>1.0020098121485921</c:v>
                      </c:pt>
                      <c:pt idx="140">
                        <c:v>1.0020098121485921</c:v>
                      </c:pt>
                      <c:pt idx="141">
                        <c:v>1.0020098121485921</c:v>
                      </c:pt>
                      <c:pt idx="142">
                        <c:v>1.0018812021014916</c:v>
                      </c:pt>
                      <c:pt idx="143">
                        <c:v>1.0016232772391738</c:v>
                      </c:pt>
                      <c:pt idx="144">
                        <c:v>1.0019717872533407</c:v>
                      </c:pt>
                      <c:pt idx="145">
                        <c:v>1.0019081133654166</c:v>
                      </c:pt>
                      <c:pt idx="146">
                        <c:v>1.0018494870231482</c:v>
                      </c:pt>
                      <c:pt idx="147">
                        <c:v>1.0018494870231482</c:v>
                      </c:pt>
                      <c:pt idx="148">
                        <c:v>1.0018494870231482</c:v>
                      </c:pt>
                      <c:pt idx="149">
                        <c:v>1.0018493392450505</c:v>
                      </c:pt>
                      <c:pt idx="150">
                        <c:v>1.0017874317672026</c:v>
                      </c:pt>
                      <c:pt idx="151">
                        <c:v>1.0017743464784421</c:v>
                      </c:pt>
                      <c:pt idx="152">
                        <c:v>1.0017743464784421</c:v>
                      </c:pt>
                      <c:pt idx="153">
                        <c:v>1.0012189979259647</c:v>
                      </c:pt>
                      <c:pt idx="154">
                        <c:v>1.0012189979259647</c:v>
                      </c:pt>
                      <c:pt idx="155">
                        <c:v>1.0012189979259647</c:v>
                      </c:pt>
                      <c:pt idx="156">
                        <c:v>0.99986739789178303</c:v>
                      </c:pt>
                      <c:pt idx="157">
                        <c:v>0.99986003464280881</c:v>
                      </c:pt>
                      <c:pt idx="158">
                        <c:v>0.99997648173146447</c:v>
                      </c:pt>
                      <c:pt idx="159">
                        <c:v>1.0003249917456312</c:v>
                      </c:pt>
                      <c:pt idx="160">
                        <c:v>1.0003249917456312</c:v>
                      </c:pt>
                      <c:pt idx="161">
                        <c:v>1.0003249917456312</c:v>
                      </c:pt>
                      <c:pt idx="162">
                        <c:v>1.0003249917456312</c:v>
                      </c:pt>
                      <c:pt idx="163">
                        <c:v>1.0003249917456312</c:v>
                      </c:pt>
                      <c:pt idx="164">
                        <c:v>1.0003308074295247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CFB2-44FF-84ED-41744D219589}"/>
                  </c:ext>
                </c:extLst>
              </c15:ser>
            </c15:filteredLineSeries>
            <c15:filteredLineSeries>
              <c15:ser>
                <c:idx val="32"/>
                <c:order val="3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Data'!$AH$3</c15:sqref>
                        </c15:formulaRef>
                      </c:ext>
                    </c:extLst>
                    <c:strCache>
                      <c:ptCount val="1"/>
                      <c:pt idx="0">
                        <c:v>Indicated End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Data'!$AH$5:$AH$169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65"/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43010533.998772345</c:v>
                      </c:pt>
                      <c:pt idx="8">
                        <c:v>43010533.998772345</c:v>
                      </c:pt>
                      <c:pt idx="9">
                        <c:v>41898388.753525414</c:v>
                      </c:pt>
                      <c:pt idx="10">
                        <c:v>42896501.027113177</c:v>
                      </c:pt>
                      <c:pt idx="11">
                        <c:v>43585853.327983275</c:v>
                      </c:pt>
                      <c:pt idx="12">
                        <c:v>43406462.834638581</c:v>
                      </c:pt>
                      <c:pt idx="13">
                        <c:v>43215814.921715036</c:v>
                      </c:pt>
                      <c:pt idx="14">
                        <c:v>43215814.921715036</c:v>
                      </c:pt>
                      <c:pt idx="15">
                        <c:v>43484724.155047141</c:v>
                      </c:pt>
                      <c:pt idx="16">
                        <c:v>43305256.156231105</c:v>
                      </c:pt>
                      <c:pt idx="17">
                        <c:v>43339420.639858596</c:v>
                      </c:pt>
                      <c:pt idx="18">
                        <c:v>43169918.992538087</c:v>
                      </c:pt>
                      <c:pt idx="19">
                        <c:v>43444191.568003282</c:v>
                      </c:pt>
                      <c:pt idx="20">
                        <c:v>43303009.027273275</c:v>
                      </c:pt>
                      <c:pt idx="21">
                        <c:v>43303009.027273275</c:v>
                      </c:pt>
                      <c:pt idx="22">
                        <c:v>43577994.243551411</c:v>
                      </c:pt>
                      <c:pt idx="23">
                        <c:v>43822150.764652617</c:v>
                      </c:pt>
                      <c:pt idx="24">
                        <c:v>43183762.349034674</c:v>
                      </c:pt>
                      <c:pt idx="25">
                        <c:v>42710469.641873859</c:v>
                      </c:pt>
                      <c:pt idx="26">
                        <c:v>42786025.992033936</c:v>
                      </c:pt>
                      <c:pt idx="27">
                        <c:v>42644838.857951574</c:v>
                      </c:pt>
                      <c:pt idx="28">
                        <c:v>42644838.857951574</c:v>
                      </c:pt>
                      <c:pt idx="29">
                        <c:v>42909590.377409644</c:v>
                      </c:pt>
                      <c:pt idx="30">
                        <c:v>42868439.391949974</c:v>
                      </c:pt>
                      <c:pt idx="31">
                        <c:v>42936904.841002502</c:v>
                      </c:pt>
                      <c:pt idx="32">
                        <c:v>42969803.194891885</c:v>
                      </c:pt>
                      <c:pt idx="33">
                        <c:v>43403828.184909873</c:v>
                      </c:pt>
                      <c:pt idx="34">
                        <c:v>43221095.593798399</c:v>
                      </c:pt>
                      <c:pt idx="35">
                        <c:v>43221095.593798399</c:v>
                      </c:pt>
                      <c:pt idx="36">
                        <c:v>43364506.353871793</c:v>
                      </c:pt>
                      <c:pt idx="37">
                        <c:v>43089709.453647085</c:v>
                      </c:pt>
                      <c:pt idx="38">
                        <c:v>42969050.704538696</c:v>
                      </c:pt>
                      <c:pt idx="39">
                        <c:v>42903192.482316695</c:v>
                      </c:pt>
                      <c:pt idx="40">
                        <c:v>43131693.322533585</c:v>
                      </c:pt>
                      <c:pt idx="41">
                        <c:v>42898750.693301916</c:v>
                      </c:pt>
                      <c:pt idx="42">
                        <c:v>42898750.693301916</c:v>
                      </c:pt>
                      <c:pt idx="43">
                        <c:v>43112120.735898621</c:v>
                      </c:pt>
                      <c:pt idx="44">
                        <c:v>42907069.541831963</c:v>
                      </c:pt>
                      <c:pt idx="45">
                        <c:v>42908657.6857315</c:v>
                      </c:pt>
                      <c:pt idx="46">
                        <c:v>43012531.085794397</c:v>
                      </c:pt>
                      <c:pt idx="47">
                        <c:v>42907894.578822158</c:v>
                      </c:pt>
                      <c:pt idx="48">
                        <c:v>42808974.366136521</c:v>
                      </c:pt>
                      <c:pt idx="49">
                        <c:v>42808974.366136521</c:v>
                      </c:pt>
                      <c:pt idx="50">
                        <c:v>42990265.147472255</c:v>
                      </c:pt>
                      <c:pt idx="51">
                        <c:v>42791576.848982356</c:v>
                      </c:pt>
                      <c:pt idx="52">
                        <c:v>42435330.172041267</c:v>
                      </c:pt>
                      <c:pt idx="53">
                        <c:v>42383099.857778132</c:v>
                      </c:pt>
                      <c:pt idx="54">
                        <c:v>42605468.059289955</c:v>
                      </c:pt>
                      <c:pt idx="55">
                        <c:v>42664182.068988428</c:v>
                      </c:pt>
                      <c:pt idx="56">
                        <c:v>42664182.068988428</c:v>
                      </c:pt>
                      <c:pt idx="57">
                        <c:v>42664182.068988428</c:v>
                      </c:pt>
                      <c:pt idx="58">
                        <c:v>42555769.848850951</c:v>
                      </c:pt>
                      <c:pt idx="59">
                        <c:v>42455548.326051176</c:v>
                      </c:pt>
                      <c:pt idx="60">
                        <c:v>42547350.636691377</c:v>
                      </c:pt>
                      <c:pt idx="61">
                        <c:v>42646870.821014315</c:v>
                      </c:pt>
                      <c:pt idx="62">
                        <c:v>42637226.38972348</c:v>
                      </c:pt>
                      <c:pt idx="63">
                        <c:v>42637226.38972348</c:v>
                      </c:pt>
                      <c:pt idx="64">
                        <c:v>42535586.994987398</c:v>
                      </c:pt>
                      <c:pt idx="65">
                        <c:v>42429085.069583781</c:v>
                      </c:pt>
                      <c:pt idx="66">
                        <c:v>42431442.940843455</c:v>
                      </c:pt>
                      <c:pt idx="67">
                        <c:v>42551516.681380041</c:v>
                      </c:pt>
                      <c:pt idx="68">
                        <c:v>42636928.500568114</c:v>
                      </c:pt>
                      <c:pt idx="69">
                        <c:v>42734225.871281587</c:v>
                      </c:pt>
                      <c:pt idx="70">
                        <c:v>42734225.871281587</c:v>
                      </c:pt>
                      <c:pt idx="71">
                        <c:v>42077357.586255707</c:v>
                      </c:pt>
                      <c:pt idx="72">
                        <c:v>42632758.015913986</c:v>
                      </c:pt>
                      <c:pt idx="73">
                        <c:v>42276784.211367458</c:v>
                      </c:pt>
                      <c:pt idx="74">
                        <c:v>43604694.070476629</c:v>
                      </c:pt>
                      <c:pt idx="75">
                        <c:v>43025455.479013689</c:v>
                      </c:pt>
                      <c:pt idx="76">
                        <c:v>43022953.119916685</c:v>
                      </c:pt>
                      <c:pt idx="77">
                        <c:v>43022953.119916685</c:v>
                      </c:pt>
                      <c:pt idx="78">
                        <c:v>43063620.04237283</c:v>
                      </c:pt>
                      <c:pt idx="79">
                        <c:v>43118426.654315375</c:v>
                      </c:pt>
                      <c:pt idx="80">
                        <c:v>43098226.361553632</c:v>
                      </c:pt>
                      <c:pt idx="81">
                        <c:v>43053334.228116505</c:v>
                      </c:pt>
                      <c:pt idx="82">
                        <c:v>43056018.750583895</c:v>
                      </c:pt>
                      <c:pt idx="83">
                        <c:v>43082355.315196946</c:v>
                      </c:pt>
                      <c:pt idx="84">
                        <c:v>43082355.315196946</c:v>
                      </c:pt>
                      <c:pt idx="85">
                        <c:v>43082355.315196946</c:v>
                      </c:pt>
                      <c:pt idx="86">
                        <c:v>43079674.245724909</c:v>
                      </c:pt>
                      <c:pt idx="87">
                        <c:v>43122659.908242248</c:v>
                      </c:pt>
                      <c:pt idx="88">
                        <c:v>43128021.981413461</c:v>
                      </c:pt>
                      <c:pt idx="89">
                        <c:v>43380738.859054379</c:v>
                      </c:pt>
                      <c:pt idx="90">
                        <c:v>43747743.047892511</c:v>
                      </c:pt>
                      <c:pt idx="91">
                        <c:v>43747743.047892511</c:v>
                      </c:pt>
                      <c:pt idx="92">
                        <c:v>43412427.401722416</c:v>
                      </c:pt>
                      <c:pt idx="93">
                        <c:v>43371605.67688404</c:v>
                      </c:pt>
                      <c:pt idx="94">
                        <c:v>43703912.742146105</c:v>
                      </c:pt>
                      <c:pt idx="95">
                        <c:v>43703399.396982916</c:v>
                      </c:pt>
                      <c:pt idx="96">
                        <c:v>43443205.987856291</c:v>
                      </c:pt>
                      <c:pt idx="97">
                        <c:v>43452614.459768891</c:v>
                      </c:pt>
                      <c:pt idx="98">
                        <c:v>43452614.459768891</c:v>
                      </c:pt>
                      <c:pt idx="99">
                        <c:v>43452614.609202862</c:v>
                      </c:pt>
                      <c:pt idx="100">
                        <c:v>43451124.841660507</c:v>
                      </c:pt>
                      <c:pt idx="101">
                        <c:v>43465619.940095052</c:v>
                      </c:pt>
                      <c:pt idx="102">
                        <c:v>43493960.749155551</c:v>
                      </c:pt>
                      <c:pt idx="103">
                        <c:v>43520564.316343918</c:v>
                      </c:pt>
                      <c:pt idx="104">
                        <c:v>43521437.014216803</c:v>
                      </c:pt>
                      <c:pt idx="105">
                        <c:v>43521437.014216803</c:v>
                      </c:pt>
                      <c:pt idx="106">
                        <c:v>43486260.645092875</c:v>
                      </c:pt>
                      <c:pt idx="107">
                        <c:v>43495656.724501818</c:v>
                      </c:pt>
                      <c:pt idx="108">
                        <c:v>43495691.426641583</c:v>
                      </c:pt>
                      <c:pt idx="109">
                        <c:v>43504325.33621408</c:v>
                      </c:pt>
                      <c:pt idx="110">
                        <c:v>43465126.983617894</c:v>
                      </c:pt>
                      <c:pt idx="111">
                        <c:v>43465126.983617894</c:v>
                      </c:pt>
                      <c:pt idx="112">
                        <c:v>43465126.983617894</c:v>
                      </c:pt>
                      <c:pt idx="113">
                        <c:v>43457972.750113294</c:v>
                      </c:pt>
                      <c:pt idx="114">
                        <c:v>43454243.936711982</c:v>
                      </c:pt>
                      <c:pt idx="115">
                        <c:v>43452776.520182639</c:v>
                      </c:pt>
                      <c:pt idx="116">
                        <c:v>43468218.554116696</c:v>
                      </c:pt>
                      <c:pt idx="117">
                        <c:v>43367955.392587513</c:v>
                      </c:pt>
                      <c:pt idx="118">
                        <c:v>43371196.809376545</c:v>
                      </c:pt>
                      <c:pt idx="119">
                        <c:v>43371196.809376545</c:v>
                      </c:pt>
                      <c:pt idx="120">
                        <c:v>43368826.019010812</c:v>
                      </c:pt>
                      <c:pt idx="121">
                        <c:v>43292182.091228969</c:v>
                      </c:pt>
                      <c:pt idx="122">
                        <c:v>43286694.27557157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CFB2-44FF-84ED-41744D219589}"/>
                  </c:ext>
                </c:extLst>
              </c15:ser>
            </c15:filteredLineSeries>
            <c15:filteredLineSeries>
              <c15:ser>
                <c:idx val="33"/>
                <c:order val="3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Data'!$AI$3</c15:sqref>
                        </c15:formulaRef>
                      </c:ext>
                    </c:extLst>
                    <c:strCache>
                      <c:ptCount val="1"/>
                      <c:pt idx="0">
                        <c:v>Average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Data'!$AI$5:$AI$169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65"/>
                      <c:pt idx="11">
                        <c:v>42880362.221233308</c:v>
                      </c:pt>
                      <c:pt idx="12">
                        <c:v>42959547.988406561</c:v>
                      </c:pt>
                      <c:pt idx="13">
                        <c:v>43000604.17299509</c:v>
                      </c:pt>
                      <c:pt idx="14">
                        <c:v>43264089.406633019</c:v>
                      </c:pt>
                      <c:pt idx="15">
                        <c:v>43381734.032219812</c:v>
                      </c:pt>
                      <c:pt idx="16">
                        <c:v>43325614.597869381</c:v>
                      </c:pt>
                      <c:pt idx="17">
                        <c:v>43312206.158913389</c:v>
                      </c:pt>
                      <c:pt idx="18">
                        <c:v>43303026.973077998</c:v>
                      </c:pt>
                      <c:pt idx="19">
                        <c:v>43348702.302335642</c:v>
                      </c:pt>
                      <c:pt idx="20">
                        <c:v>43312359.276780874</c:v>
                      </c:pt>
                      <c:pt idx="21">
                        <c:v>43311909.850989297</c:v>
                      </c:pt>
                      <c:pt idx="22">
                        <c:v>43359624.571727857</c:v>
                      </c:pt>
                      <c:pt idx="23">
                        <c:v>43490070.926150769</c:v>
                      </c:pt>
                      <c:pt idx="24">
                        <c:v>43437985.082357049</c:v>
                      </c:pt>
                      <c:pt idx="25">
                        <c:v>43319477.205277167</c:v>
                      </c:pt>
                      <c:pt idx="26">
                        <c:v>43216080.598229304</c:v>
                      </c:pt>
                      <c:pt idx="27">
                        <c:v>43029449.521109328</c:v>
                      </c:pt>
                      <c:pt idx="28">
                        <c:v>42793987.139769122</c:v>
                      </c:pt>
                      <c:pt idx="29">
                        <c:v>42739152.745444119</c:v>
                      </c:pt>
                      <c:pt idx="30">
                        <c:v>42770746.695459343</c:v>
                      </c:pt>
                      <c:pt idx="31">
                        <c:v>42800922.465253055</c:v>
                      </c:pt>
                      <c:pt idx="32">
                        <c:v>42865915.33264111</c:v>
                      </c:pt>
                      <c:pt idx="33">
                        <c:v>43017713.198032774</c:v>
                      </c:pt>
                      <c:pt idx="34">
                        <c:v>43080014.241310522</c:v>
                      </c:pt>
                      <c:pt idx="35">
                        <c:v>43150545.481680214</c:v>
                      </c:pt>
                      <c:pt idx="36">
                        <c:v>43236065.784254067</c:v>
                      </c:pt>
                      <c:pt idx="37">
                        <c:v>43260047.03600511</c:v>
                      </c:pt>
                      <c:pt idx="38">
                        <c:v>43173091.539930873</c:v>
                      </c:pt>
                      <c:pt idx="39">
                        <c:v>43109510.917634532</c:v>
                      </c:pt>
                      <c:pt idx="40">
                        <c:v>43091630.463381574</c:v>
                      </c:pt>
                      <c:pt idx="41">
                        <c:v>42998479.331267595</c:v>
                      </c:pt>
                      <c:pt idx="42">
                        <c:v>42960287.579198562</c:v>
                      </c:pt>
                      <c:pt idx="43">
                        <c:v>42988901.585470542</c:v>
                      </c:pt>
                      <c:pt idx="44">
                        <c:v>42989676.997373596</c:v>
                      </c:pt>
                      <c:pt idx="45">
                        <c:v>42945069.870013185</c:v>
                      </c:pt>
                      <c:pt idx="46">
                        <c:v>42967825.948511675</c:v>
                      </c:pt>
                      <c:pt idx="47">
                        <c:v>42969654.725615725</c:v>
                      </c:pt>
                      <c:pt idx="48">
                        <c:v>42909025.451663308</c:v>
                      </c:pt>
                      <c:pt idx="49">
                        <c:v>42889406.416524217</c:v>
                      </c:pt>
                      <c:pt idx="50">
                        <c:v>42905727.908872373</c:v>
                      </c:pt>
                      <c:pt idx="51">
                        <c:v>42861537.061509967</c:v>
                      </c:pt>
                      <c:pt idx="52">
                        <c:v>42767024.180153787</c:v>
                      </c:pt>
                      <c:pt idx="53">
                        <c:v>42681849.278482109</c:v>
                      </c:pt>
                      <c:pt idx="54">
                        <c:v>42641148.017112799</c:v>
                      </c:pt>
                      <c:pt idx="55">
                        <c:v>42575931.401416026</c:v>
                      </c:pt>
                      <c:pt idx="56">
                        <c:v>42550452.445417248</c:v>
                      </c:pt>
                      <c:pt idx="57">
                        <c:v>42596222.824806675</c:v>
                      </c:pt>
                      <c:pt idx="58">
                        <c:v>42630756.823021233</c:v>
                      </c:pt>
                      <c:pt idx="59">
                        <c:v>42600772.876373485</c:v>
                      </c:pt>
                      <c:pt idx="60">
                        <c:v>42577406.589914069</c:v>
                      </c:pt>
                      <c:pt idx="61">
                        <c:v>42573944.340319246</c:v>
                      </c:pt>
                      <c:pt idx="62">
                        <c:v>42568553.204466261</c:v>
                      </c:pt>
                      <c:pt idx="63">
                        <c:v>42584844.512640759</c:v>
                      </c:pt>
                      <c:pt idx="64">
                        <c:v>42600852.246428005</c:v>
                      </c:pt>
                      <c:pt idx="65">
                        <c:v>42577199.133006491</c:v>
                      </c:pt>
                      <c:pt idx="66">
                        <c:v>42534113.556972317</c:v>
                      </c:pt>
                      <c:pt idx="67">
                        <c:v>42516971.615303628</c:v>
                      </c:pt>
                      <c:pt idx="68">
                        <c:v>42516912.037472561</c:v>
                      </c:pt>
                      <c:pt idx="69">
                        <c:v>42556639.8127314</c:v>
                      </c:pt>
                      <c:pt idx="70">
                        <c:v>42617667.973070964</c:v>
                      </c:pt>
                      <c:pt idx="71">
                        <c:v>42546850.90215341</c:v>
                      </c:pt>
                      <c:pt idx="72">
                        <c:v>42563099.169060193</c:v>
                      </c:pt>
                      <c:pt idx="73">
                        <c:v>42491070.311220065</c:v>
                      </c:pt>
                      <c:pt idx="74">
                        <c:v>42665163.951059073</c:v>
                      </c:pt>
                      <c:pt idx="75">
                        <c:v>42723409.872605488</c:v>
                      </c:pt>
                      <c:pt idx="76">
                        <c:v>42912528.979337685</c:v>
                      </c:pt>
                      <c:pt idx="77">
                        <c:v>42990568.000138223</c:v>
                      </c:pt>
                      <c:pt idx="78">
                        <c:v>43147935.166339301</c:v>
                      </c:pt>
                      <c:pt idx="79">
                        <c:v>43050681.683107056</c:v>
                      </c:pt>
                      <c:pt idx="80">
                        <c:v>43065235.859615043</c:v>
                      </c:pt>
                      <c:pt idx="81">
                        <c:v>43071312.081255004</c:v>
                      </c:pt>
                      <c:pt idx="82">
                        <c:v>43077925.207388446</c:v>
                      </c:pt>
                      <c:pt idx="83">
                        <c:v>43081672.261953272</c:v>
                      </c:pt>
                      <c:pt idx="84">
                        <c:v>43074457.994129583</c:v>
                      </c:pt>
                      <c:pt idx="85">
                        <c:v>43071283.784858249</c:v>
                      </c:pt>
                      <c:pt idx="86">
                        <c:v>43076551.78837993</c:v>
                      </c:pt>
                      <c:pt idx="87">
                        <c:v>43089880.019911602</c:v>
                      </c:pt>
                      <c:pt idx="88">
                        <c:v>43099013.353154905</c:v>
                      </c:pt>
                      <c:pt idx="89">
                        <c:v>43158690.061926387</c:v>
                      </c:pt>
                      <c:pt idx="90">
                        <c:v>43291767.608465508</c:v>
                      </c:pt>
                      <c:pt idx="91">
                        <c:v>43425381.368899025</c:v>
                      </c:pt>
                      <c:pt idx="92">
                        <c:v>43483334.867595054</c:v>
                      </c:pt>
                      <c:pt idx="93">
                        <c:v>43532051.606689177</c:v>
                      </c:pt>
                      <c:pt idx="94">
                        <c:v>43596686.383307517</c:v>
                      </c:pt>
                      <c:pt idx="95">
                        <c:v>43587817.653125599</c:v>
                      </c:pt>
                      <c:pt idx="96">
                        <c:v>43526910.241118357</c:v>
                      </c:pt>
                      <c:pt idx="97">
                        <c:v>43534947.652727649</c:v>
                      </c:pt>
                      <c:pt idx="98">
                        <c:v>43551149.409304619</c:v>
                      </c:pt>
                      <c:pt idx="99">
                        <c:v>43500889.782715969</c:v>
                      </c:pt>
                      <c:pt idx="100">
                        <c:v>43450434.871651486</c:v>
                      </c:pt>
                      <c:pt idx="101">
                        <c:v>43454917.662099242</c:v>
                      </c:pt>
                      <c:pt idx="102">
                        <c:v>43463186.919976577</c:v>
                      </c:pt>
                      <c:pt idx="103">
                        <c:v>43476776.891291574</c:v>
                      </c:pt>
                      <c:pt idx="104">
                        <c:v>43490541.372294374</c:v>
                      </c:pt>
                      <c:pt idx="105">
                        <c:v>43504603.806805626</c:v>
                      </c:pt>
                      <c:pt idx="106">
                        <c:v>43508731.947805189</c:v>
                      </c:pt>
                      <c:pt idx="107">
                        <c:v>43509071.142874442</c:v>
                      </c:pt>
                      <c:pt idx="108">
                        <c:v>43504096.564933978</c:v>
                      </c:pt>
                      <c:pt idx="109">
                        <c:v>43500674.229333438</c:v>
                      </c:pt>
                      <c:pt idx="110">
                        <c:v>43489412.22321365</c:v>
                      </c:pt>
                      <c:pt idx="111">
                        <c:v>43485185.490918651</c:v>
                      </c:pt>
                      <c:pt idx="112">
                        <c:v>43479079.542741872</c:v>
                      </c:pt>
                      <c:pt idx="113">
                        <c:v>43471535.807436213</c:v>
                      </c:pt>
                      <c:pt idx="114">
                        <c:v>43461519.527535781</c:v>
                      </c:pt>
                      <c:pt idx="115">
                        <c:v>43459049.434848741</c:v>
                      </c:pt>
                      <c:pt idx="116">
                        <c:v>43459667.7489485</c:v>
                      </c:pt>
                      <c:pt idx="117">
                        <c:v>43440233.430742428</c:v>
                      </c:pt>
                      <c:pt idx="118">
                        <c:v>43422878.242595077</c:v>
                      </c:pt>
                      <c:pt idx="119">
                        <c:v>43406268.817127988</c:v>
                      </c:pt>
                      <c:pt idx="120">
                        <c:v>43389478.716893621</c:v>
                      </c:pt>
                      <c:pt idx="121">
                        <c:v>43354271.424316071</c:v>
                      </c:pt>
                      <c:pt idx="122">
                        <c:v>43338019.200912893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CFB2-44FF-84ED-41744D219589}"/>
                  </c:ext>
                </c:extLst>
              </c15:ser>
            </c15:filteredLineSeries>
            <c15:filteredLineSeries>
              <c15:ser>
                <c:idx val="34"/>
                <c:order val="3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Data'!$AJ$3</c15:sqref>
                        </c15:formulaRef>
                      </c:ext>
                    </c:extLst>
                    <c:strCache>
                      <c:ptCount val="1"/>
                      <c:pt idx="0">
                        <c:v>2023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Data'!$AJ$5:$AJ$169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65"/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234843.99877234548</c:v>
                      </c:pt>
                      <c:pt idx="8">
                        <c:v>234843.99877234548</c:v>
                      </c:pt>
                      <c:pt idx="9">
                        <c:v>-877301.24647458643</c:v>
                      </c:pt>
                      <c:pt idx="10">
                        <c:v>120811.02711317688</c:v>
                      </c:pt>
                      <c:pt idx="11">
                        <c:v>810163.32798327506</c:v>
                      </c:pt>
                      <c:pt idx="12">
                        <c:v>630772.83463858068</c:v>
                      </c:pt>
                      <c:pt idx="13">
                        <c:v>440124.92171503603</c:v>
                      </c:pt>
                      <c:pt idx="14">
                        <c:v>440124.92171503603</c:v>
                      </c:pt>
                      <c:pt idx="15">
                        <c:v>709034.15504714102</c:v>
                      </c:pt>
                      <c:pt idx="16">
                        <c:v>529566.15623110533</c:v>
                      </c:pt>
                      <c:pt idx="17">
                        <c:v>563730.63985859603</c:v>
                      </c:pt>
                      <c:pt idx="18">
                        <c:v>394228.99253808707</c:v>
                      </c:pt>
                      <c:pt idx="19">
                        <c:v>668501.56800328195</c:v>
                      </c:pt>
                      <c:pt idx="20">
                        <c:v>527319.02727327496</c:v>
                      </c:pt>
                      <c:pt idx="21">
                        <c:v>527319.02727327496</c:v>
                      </c:pt>
                      <c:pt idx="22">
                        <c:v>802304.24355141073</c:v>
                      </c:pt>
                      <c:pt idx="23">
                        <c:v>1046460.7646526173</c:v>
                      </c:pt>
                      <c:pt idx="24">
                        <c:v>408072.34903467447</c:v>
                      </c:pt>
                      <c:pt idx="25">
                        <c:v>-65220.358126141131</c:v>
                      </c:pt>
                      <c:pt idx="26">
                        <c:v>10335.992033936083</c:v>
                      </c:pt>
                      <c:pt idx="27">
                        <c:v>-130851.14204842597</c:v>
                      </c:pt>
                      <c:pt idx="28">
                        <c:v>-130851.14204842597</c:v>
                      </c:pt>
                      <c:pt idx="29">
                        <c:v>133900.37740964442</c:v>
                      </c:pt>
                      <c:pt idx="30">
                        <c:v>92749.391949974</c:v>
                      </c:pt>
                      <c:pt idx="31">
                        <c:v>161214.84100250155</c:v>
                      </c:pt>
                      <c:pt idx="32">
                        <c:v>194113.19489188492</c:v>
                      </c:pt>
                      <c:pt idx="33">
                        <c:v>628138.18490987271</c:v>
                      </c:pt>
                      <c:pt idx="34">
                        <c:v>445405.59379839897</c:v>
                      </c:pt>
                      <c:pt idx="35">
                        <c:v>445405.59379839897</c:v>
                      </c:pt>
                      <c:pt idx="36">
                        <c:v>588816.35387179255</c:v>
                      </c:pt>
                      <c:pt idx="37">
                        <c:v>314019.45364708453</c:v>
                      </c:pt>
                      <c:pt idx="38">
                        <c:v>193360.70453869551</c:v>
                      </c:pt>
                      <c:pt idx="39">
                        <c:v>127502.48231669515</c:v>
                      </c:pt>
                      <c:pt idx="40">
                        <c:v>356003.32253358513</c:v>
                      </c:pt>
                      <c:pt idx="41">
                        <c:v>123060.69330191612</c:v>
                      </c:pt>
                      <c:pt idx="42">
                        <c:v>123060.69330191612</c:v>
                      </c:pt>
                      <c:pt idx="43">
                        <c:v>336430.73589862138</c:v>
                      </c:pt>
                      <c:pt idx="44">
                        <c:v>131379.54183196276</c:v>
                      </c:pt>
                      <c:pt idx="45">
                        <c:v>132967.68573150039</c:v>
                      </c:pt>
                      <c:pt idx="46">
                        <c:v>236841.0857943967</c:v>
                      </c:pt>
                      <c:pt idx="47">
                        <c:v>132204.57882215828</c:v>
                      </c:pt>
                      <c:pt idx="48">
                        <c:v>33284.366136521101</c:v>
                      </c:pt>
                      <c:pt idx="49">
                        <c:v>33284.366136521101</c:v>
                      </c:pt>
                      <c:pt idx="50">
                        <c:v>214575.14747225493</c:v>
                      </c:pt>
                      <c:pt idx="51">
                        <c:v>15886.848982356489</c:v>
                      </c:pt>
                      <c:pt idx="52">
                        <c:v>-340359.82795873284</c:v>
                      </c:pt>
                      <c:pt idx="53">
                        <c:v>-392590.14222186804</c:v>
                      </c:pt>
                      <c:pt idx="54">
                        <c:v>-170221.9407100454</c:v>
                      </c:pt>
                      <c:pt idx="55">
                        <c:v>-111507.93101157248</c:v>
                      </c:pt>
                      <c:pt idx="56">
                        <c:v>-111507.93101157248</c:v>
                      </c:pt>
                      <c:pt idx="57">
                        <c:v>-111507.93101157248</c:v>
                      </c:pt>
                      <c:pt idx="58">
                        <c:v>-219920.1511490494</c:v>
                      </c:pt>
                      <c:pt idx="59">
                        <c:v>-320141.67394882441</c:v>
                      </c:pt>
                      <c:pt idx="60">
                        <c:v>-228339.36330862343</c:v>
                      </c:pt>
                      <c:pt idx="61">
                        <c:v>-128819.17898568511</c:v>
                      </c:pt>
                      <c:pt idx="62">
                        <c:v>-138463.61027652025</c:v>
                      </c:pt>
                      <c:pt idx="63">
                        <c:v>-138463.61027652025</c:v>
                      </c:pt>
                      <c:pt idx="64">
                        <c:v>-240103.00501260161</c:v>
                      </c:pt>
                      <c:pt idx="65">
                        <c:v>-346604.93041621894</c:v>
                      </c:pt>
                      <c:pt idx="66">
                        <c:v>-344247.05915654451</c:v>
                      </c:pt>
                      <c:pt idx="67">
                        <c:v>-224173.31861995906</c:v>
                      </c:pt>
                      <c:pt idx="68">
                        <c:v>-138761.49943188578</c:v>
                      </c:pt>
                      <c:pt idx="69">
                        <c:v>-41464.128718413413</c:v>
                      </c:pt>
                      <c:pt idx="70">
                        <c:v>-41464.128718413413</c:v>
                      </c:pt>
                      <c:pt idx="71">
                        <c:v>-698332.41374429315</c:v>
                      </c:pt>
                      <c:pt idx="72">
                        <c:v>-142931.98408601433</c:v>
                      </c:pt>
                      <c:pt idx="73">
                        <c:v>-498905.78863254189</c:v>
                      </c:pt>
                      <c:pt idx="74">
                        <c:v>829004.07047662884</c:v>
                      </c:pt>
                      <c:pt idx="75">
                        <c:v>249765.47901368886</c:v>
                      </c:pt>
                      <c:pt idx="76">
                        <c:v>247263.11991668493</c:v>
                      </c:pt>
                      <c:pt idx="77">
                        <c:v>247263.11991668493</c:v>
                      </c:pt>
                      <c:pt idx="78">
                        <c:v>287930.04237283021</c:v>
                      </c:pt>
                      <c:pt idx="79">
                        <c:v>342736.65431537479</c:v>
                      </c:pt>
                      <c:pt idx="80">
                        <c:v>322536.36155363172</c:v>
                      </c:pt>
                      <c:pt idx="81">
                        <c:v>277644.22811650485</c:v>
                      </c:pt>
                      <c:pt idx="82">
                        <c:v>280328.75058389455</c:v>
                      </c:pt>
                      <c:pt idx="83">
                        <c:v>306665.31519694626</c:v>
                      </c:pt>
                      <c:pt idx="84">
                        <c:v>306665.31519694626</c:v>
                      </c:pt>
                      <c:pt idx="85">
                        <c:v>306665.31519694626</c:v>
                      </c:pt>
                      <c:pt idx="86">
                        <c:v>303984.24572490901</c:v>
                      </c:pt>
                      <c:pt idx="87">
                        <c:v>346969.908242248</c:v>
                      </c:pt>
                      <c:pt idx="88">
                        <c:v>352331.98141346127</c:v>
                      </c:pt>
                      <c:pt idx="89">
                        <c:v>605048.85905437917</c:v>
                      </c:pt>
                      <c:pt idx="90">
                        <c:v>972053.04789251089</c:v>
                      </c:pt>
                      <c:pt idx="91">
                        <c:v>972053.04789251089</c:v>
                      </c:pt>
                      <c:pt idx="92">
                        <c:v>636737.40172241628</c:v>
                      </c:pt>
                      <c:pt idx="93">
                        <c:v>595915.67688404024</c:v>
                      </c:pt>
                      <c:pt idx="94">
                        <c:v>928222.74214610457</c:v>
                      </c:pt>
                      <c:pt idx="95">
                        <c:v>927709.3969829157</c:v>
                      </c:pt>
                      <c:pt idx="96">
                        <c:v>667515.98785629123</c:v>
                      </c:pt>
                      <c:pt idx="97">
                        <c:v>676924.45976889133</c:v>
                      </c:pt>
                      <c:pt idx="98">
                        <c:v>676924.45976889133</c:v>
                      </c:pt>
                      <c:pt idx="99">
                        <c:v>676924.60920286179</c:v>
                      </c:pt>
                      <c:pt idx="100">
                        <c:v>675434.84166050702</c:v>
                      </c:pt>
                      <c:pt idx="101">
                        <c:v>689929.94009505212</c:v>
                      </c:pt>
                      <c:pt idx="102">
                        <c:v>718270.7491555512</c:v>
                      </c:pt>
                      <c:pt idx="103">
                        <c:v>744874.31634391844</c:v>
                      </c:pt>
                      <c:pt idx="104">
                        <c:v>745747.01421680301</c:v>
                      </c:pt>
                      <c:pt idx="105">
                        <c:v>745747.01421680301</c:v>
                      </c:pt>
                      <c:pt idx="106">
                        <c:v>710570.64509287477</c:v>
                      </c:pt>
                      <c:pt idx="107">
                        <c:v>719966.72450181842</c:v>
                      </c:pt>
                      <c:pt idx="108">
                        <c:v>720001.42664158344</c:v>
                      </c:pt>
                      <c:pt idx="109">
                        <c:v>728635.33621408045</c:v>
                      </c:pt>
                      <c:pt idx="110">
                        <c:v>689436.98361789435</c:v>
                      </c:pt>
                      <c:pt idx="111">
                        <c:v>689436.98361789435</c:v>
                      </c:pt>
                      <c:pt idx="112">
                        <c:v>689436.98361789435</c:v>
                      </c:pt>
                      <c:pt idx="113">
                        <c:v>682282.75011329353</c:v>
                      </c:pt>
                      <c:pt idx="114">
                        <c:v>678553.93671198189</c:v>
                      </c:pt>
                      <c:pt idx="115">
                        <c:v>677086.52018263936</c:v>
                      </c:pt>
                      <c:pt idx="116">
                        <c:v>692528.55411669612</c:v>
                      </c:pt>
                      <c:pt idx="117">
                        <c:v>592265.39258751273</c:v>
                      </c:pt>
                      <c:pt idx="118">
                        <c:v>595506.80937654525</c:v>
                      </c:pt>
                      <c:pt idx="119">
                        <c:v>595506.80937654525</c:v>
                      </c:pt>
                      <c:pt idx="120">
                        <c:v>593136.01901081204</c:v>
                      </c:pt>
                      <c:pt idx="121">
                        <c:v>516492.0912289694</c:v>
                      </c:pt>
                      <c:pt idx="122">
                        <c:v>511004.2755715698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CFB2-44FF-84ED-41744D219589}"/>
                  </c:ext>
                </c:extLst>
              </c15:ser>
            </c15:filteredLineSeries>
            <c15:filteredLineSeries>
              <c15:ser>
                <c:idx val="35"/>
                <c:order val="3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Data'!$AK$3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Data'!$AK$5:$AK$169</c15:sqref>
                        </c15:formulaRef>
                      </c:ext>
                    </c:extLst>
                    <c:numCache>
                      <c:formatCode>General</c:formatCode>
                      <c:ptCount val="165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CFB2-44FF-84ED-41744D219589}"/>
                  </c:ext>
                </c:extLst>
              </c15:ser>
            </c15:filteredLineSeries>
            <c15:filteredLineSeries>
              <c15:ser>
                <c:idx val="36"/>
                <c:order val="3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Data'!$AL$3</c15:sqref>
                        </c15:formulaRef>
                      </c:ext>
                    </c:extLst>
                    <c:strCache>
                      <c:ptCount val="1"/>
                      <c:pt idx="0">
                        <c:v>Compared to FINAL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Data'!$AL$5:$AL$169</c15:sqref>
                        </c15:formulaRef>
                      </c:ext>
                    </c:extLst>
                    <c:numCache>
                      <c:formatCode>0.0%</c:formatCode>
                      <c:ptCount val="165"/>
                      <c:pt idx="1">
                        <c:v>0</c:v>
                      </c:pt>
                      <c:pt idx="2">
                        <c:v>6.023737496317471E-3</c:v>
                      </c:pt>
                      <c:pt idx="3">
                        <c:v>1.7509793745857361E-2</c:v>
                      </c:pt>
                      <c:pt idx="4">
                        <c:v>2.4240893171767725E-2</c:v>
                      </c:pt>
                      <c:pt idx="5">
                        <c:v>2.9109730465839114E-2</c:v>
                      </c:pt>
                      <c:pt idx="6">
                        <c:v>2.9109730465839114E-2</c:v>
                      </c:pt>
                      <c:pt idx="7">
                        <c:v>2.9109730465839114E-2</c:v>
                      </c:pt>
                      <c:pt idx="8">
                        <c:v>3.6218829333219078E-2</c:v>
                      </c:pt>
                      <c:pt idx="9">
                        <c:v>4.0653385281501253E-2</c:v>
                      </c:pt>
                      <c:pt idx="10">
                        <c:v>4.4929834058603867E-2</c:v>
                      </c:pt>
                      <c:pt idx="11">
                        <c:v>5.0699945855079864E-2</c:v>
                      </c:pt>
                      <c:pt idx="12">
                        <c:v>5.5904245075640853E-2</c:v>
                      </c:pt>
                      <c:pt idx="13">
                        <c:v>5.5904245075640853E-2</c:v>
                      </c:pt>
                      <c:pt idx="14">
                        <c:v>5.5904245075640853E-2</c:v>
                      </c:pt>
                      <c:pt idx="15">
                        <c:v>6.5251275702255002E-2</c:v>
                      </c:pt>
                      <c:pt idx="16">
                        <c:v>7.0206075207992075E-2</c:v>
                      </c:pt>
                      <c:pt idx="17">
                        <c:v>7.5962946497392755E-2</c:v>
                      </c:pt>
                      <c:pt idx="18">
                        <c:v>8.4551084509876751E-2</c:v>
                      </c:pt>
                      <c:pt idx="19">
                        <c:v>9.0891827577119097E-2</c:v>
                      </c:pt>
                      <c:pt idx="20">
                        <c:v>9.0891827577119097E-2</c:v>
                      </c:pt>
                      <c:pt idx="21">
                        <c:v>9.0891827577119097E-2</c:v>
                      </c:pt>
                      <c:pt idx="22">
                        <c:v>0.10268110652436459</c:v>
                      </c:pt>
                      <c:pt idx="23">
                        <c:v>0.11001961600826957</c:v>
                      </c:pt>
                      <c:pt idx="24">
                        <c:v>0.12681704620297468</c:v>
                      </c:pt>
                      <c:pt idx="25">
                        <c:v>0.13555654028790978</c:v>
                      </c:pt>
                      <c:pt idx="26">
                        <c:v>0.14234422897605861</c:v>
                      </c:pt>
                      <c:pt idx="27">
                        <c:v>0.14234422897605861</c:v>
                      </c:pt>
                      <c:pt idx="28">
                        <c:v>0.14234422897605861</c:v>
                      </c:pt>
                      <c:pt idx="29">
                        <c:v>0.16070653968815132</c:v>
                      </c:pt>
                      <c:pt idx="30">
                        <c:v>0.17595145603191684</c:v>
                      </c:pt>
                      <c:pt idx="31">
                        <c:v>0.19142822133082235</c:v>
                      </c:pt>
                      <c:pt idx="32">
                        <c:v>0.20754271274876043</c:v>
                      </c:pt>
                      <c:pt idx="33">
                        <c:v>0.21935768815212997</c:v>
                      </c:pt>
                      <c:pt idx="34">
                        <c:v>0.21935768815212997</c:v>
                      </c:pt>
                      <c:pt idx="35">
                        <c:v>0.21935768815212997</c:v>
                      </c:pt>
                      <c:pt idx="36">
                        <c:v>0.25290105916303385</c:v>
                      </c:pt>
                      <c:pt idx="37">
                        <c:v>0.27359840082423975</c:v>
                      </c:pt>
                      <c:pt idx="38">
                        <c:v>0.30787757643051283</c:v>
                      </c:pt>
                      <c:pt idx="39">
                        <c:v>0.32952788311504072</c:v>
                      </c:pt>
                      <c:pt idx="40">
                        <c:v>0.35437286441631111</c:v>
                      </c:pt>
                      <c:pt idx="41">
                        <c:v>0.35437286441631111</c:v>
                      </c:pt>
                      <c:pt idx="42">
                        <c:v>0.35437286441631111</c:v>
                      </c:pt>
                      <c:pt idx="43">
                        <c:v>0.40360025078538425</c:v>
                      </c:pt>
                      <c:pt idx="44">
                        <c:v>0.43936850367193092</c:v>
                      </c:pt>
                      <c:pt idx="45">
                        <c:v>0.47226368710595645</c:v>
                      </c:pt>
                      <c:pt idx="46">
                        <c:v>0.51664003908024636</c:v>
                      </c:pt>
                      <c:pt idx="47">
                        <c:v>0.55956284901905973</c:v>
                      </c:pt>
                      <c:pt idx="48">
                        <c:v>0.55956284901905973</c:v>
                      </c:pt>
                      <c:pt idx="49">
                        <c:v>0.55956284901905973</c:v>
                      </c:pt>
                      <c:pt idx="50">
                        <c:v>0.69319582953849579</c:v>
                      </c:pt>
                      <c:pt idx="51">
                        <c:v>0.77740410426646045</c:v>
                      </c:pt>
                      <c:pt idx="52">
                        <c:v>0.792430517094873</c:v>
                      </c:pt>
                      <c:pt idx="53">
                        <c:v>0.80200225252920787</c:v>
                      </c:pt>
                      <c:pt idx="54">
                        <c:v>0.81308925249768549</c:v>
                      </c:pt>
                      <c:pt idx="55">
                        <c:v>0.81308925249768549</c:v>
                      </c:pt>
                      <c:pt idx="56">
                        <c:v>0.81308925249768549</c:v>
                      </c:pt>
                      <c:pt idx="57">
                        <c:v>0.81308925249768549</c:v>
                      </c:pt>
                      <c:pt idx="58">
                        <c:v>0.82703378648958537</c:v>
                      </c:pt>
                      <c:pt idx="59">
                        <c:v>0.83239544680717903</c:v>
                      </c:pt>
                      <c:pt idx="60">
                        <c:v>0.84402211673900274</c:v>
                      </c:pt>
                      <c:pt idx="61">
                        <c:v>0.85207665138692956</c:v>
                      </c:pt>
                      <c:pt idx="62">
                        <c:v>0.85207665138692956</c:v>
                      </c:pt>
                      <c:pt idx="63">
                        <c:v>0.85207665138692956</c:v>
                      </c:pt>
                      <c:pt idx="64">
                        <c:v>0.86474878414274348</c:v>
                      </c:pt>
                      <c:pt idx="65">
                        <c:v>0.87846423719668743</c:v>
                      </c:pt>
                      <c:pt idx="66">
                        <c:v>0.8877188464772745</c:v>
                      </c:pt>
                      <c:pt idx="67">
                        <c:v>0.89822375364938711</c:v>
                      </c:pt>
                      <c:pt idx="68">
                        <c:v>0.91063296325659371</c:v>
                      </c:pt>
                      <c:pt idx="69">
                        <c:v>0.91063296325659371</c:v>
                      </c:pt>
                      <c:pt idx="70">
                        <c:v>0.91063296325659371</c:v>
                      </c:pt>
                      <c:pt idx="71">
                        <c:v>0.93863857197315637</c:v>
                      </c:pt>
                      <c:pt idx="72">
                        <c:v>0.96446630430748448</c:v>
                      </c:pt>
                      <c:pt idx="73">
                        <c:v>0.96593664378675326</c:v>
                      </c:pt>
                      <c:pt idx="74">
                        <c:v>0.96641504459153571</c:v>
                      </c:pt>
                      <c:pt idx="75">
                        <c:v>0.96808740519705982</c:v>
                      </c:pt>
                      <c:pt idx="76">
                        <c:v>0.96808740519705982</c:v>
                      </c:pt>
                      <c:pt idx="77">
                        <c:v>0.96808740519705982</c:v>
                      </c:pt>
                      <c:pt idx="78">
                        <c:v>0.97001653178700542</c:v>
                      </c:pt>
                      <c:pt idx="79">
                        <c:v>0.97132013370024306</c:v>
                      </c:pt>
                      <c:pt idx="80">
                        <c:v>0.97265265958431202</c:v>
                      </c:pt>
                      <c:pt idx="81">
                        <c:v>0.97432726456969787</c:v>
                      </c:pt>
                      <c:pt idx="82">
                        <c:v>0.97647553171148427</c:v>
                      </c:pt>
                      <c:pt idx="83">
                        <c:v>0.97647553171148427</c:v>
                      </c:pt>
                      <c:pt idx="84">
                        <c:v>0.97647553171148427</c:v>
                      </c:pt>
                      <c:pt idx="85">
                        <c:v>0.97849155644104879</c:v>
                      </c:pt>
                      <c:pt idx="86">
                        <c:v>0.97893041762507627</c:v>
                      </c:pt>
                      <c:pt idx="87">
                        <c:v>0.98198692177277469</c:v>
                      </c:pt>
                      <c:pt idx="88">
                        <c:v>0.99037413006183039</c:v>
                      </c:pt>
                      <c:pt idx="89">
                        <c:v>0.99198803160168336</c:v>
                      </c:pt>
                      <c:pt idx="90">
                        <c:v>0.99198803160168336</c:v>
                      </c:pt>
                      <c:pt idx="91">
                        <c:v>0.99198803160168336</c:v>
                      </c:pt>
                      <c:pt idx="92">
                        <c:v>0.99198803160168336</c:v>
                      </c:pt>
                      <c:pt idx="93">
                        <c:v>0.99300969830352681</c:v>
                      </c:pt>
                      <c:pt idx="94">
                        <c:v>0.9931732447862569</c:v>
                      </c:pt>
                      <c:pt idx="95">
                        <c:v>0.99312483437468235</c:v>
                      </c:pt>
                      <c:pt idx="96">
                        <c:v>0.99329573153498596</c:v>
                      </c:pt>
                      <c:pt idx="97">
                        <c:v>0.99329573153498596</c:v>
                      </c:pt>
                      <c:pt idx="98">
                        <c:v>0.99329573153498596</c:v>
                      </c:pt>
                      <c:pt idx="99">
                        <c:v>0.99401355723145746</c:v>
                      </c:pt>
                      <c:pt idx="100">
                        <c:v>0.99418230468224333</c:v>
                      </c:pt>
                      <c:pt idx="101">
                        <c:v>0.99412062605520013</c:v>
                      </c:pt>
                      <c:pt idx="102">
                        <c:v>0.99395978806792018</c:v>
                      </c:pt>
                      <c:pt idx="103">
                        <c:v>0.99486249904527246</c:v>
                      </c:pt>
                      <c:pt idx="104">
                        <c:v>0.99486249904527246</c:v>
                      </c:pt>
                      <c:pt idx="105">
                        <c:v>0.99486249904527246</c:v>
                      </c:pt>
                      <c:pt idx="106">
                        <c:v>0.99478256263948361</c:v>
                      </c:pt>
                      <c:pt idx="107">
                        <c:v>0.99489047656922358</c:v>
                      </c:pt>
                      <c:pt idx="108">
                        <c:v>0.9949656432829681</c:v>
                      </c:pt>
                      <c:pt idx="109">
                        <c:v>0.99570492066363736</c:v>
                      </c:pt>
                      <c:pt idx="110">
                        <c:v>0.99570492066363736</c:v>
                      </c:pt>
                      <c:pt idx="111">
                        <c:v>0.99570492066363736</c:v>
                      </c:pt>
                      <c:pt idx="112">
                        <c:v>0.99570492066363736</c:v>
                      </c:pt>
                      <c:pt idx="113">
                        <c:v>0.99624099648918285</c:v>
                      </c:pt>
                      <c:pt idx="114">
                        <c:v>0.99660565972699633</c:v>
                      </c:pt>
                      <c:pt idx="115">
                        <c:v>0.99666626593659347</c:v>
                      </c:pt>
                      <c:pt idx="116">
                        <c:v>0.99676891552815561</c:v>
                      </c:pt>
                      <c:pt idx="117">
                        <c:v>0.99669410491857746</c:v>
                      </c:pt>
                      <c:pt idx="118">
                        <c:v>0.99669410491857746</c:v>
                      </c:pt>
                      <c:pt idx="119">
                        <c:v>0.99669410491857746</c:v>
                      </c:pt>
                      <c:pt idx="120">
                        <c:v>0.99820299293042036</c:v>
                      </c:pt>
                      <c:pt idx="121">
                        <c:v>0.99820299293042036</c:v>
                      </c:pt>
                      <c:pt idx="122">
                        <c:v>0.99829056710352537</c:v>
                      </c:pt>
                      <c:pt idx="123">
                        <c:v>0.99865080212958646</c:v>
                      </c:pt>
                      <c:pt idx="124">
                        <c:v>0.99865080212958646</c:v>
                      </c:pt>
                      <c:pt idx="125">
                        <c:v>0.99865080212958646</c:v>
                      </c:pt>
                      <c:pt idx="126">
                        <c:v>0.99865080212958646</c:v>
                      </c:pt>
                      <c:pt idx="127">
                        <c:v>0.99910523594379641</c:v>
                      </c:pt>
                      <c:pt idx="128">
                        <c:v>0.9994095202834623</c:v>
                      </c:pt>
                      <c:pt idx="129">
                        <c:v>0.99944614924011888</c:v>
                      </c:pt>
                      <c:pt idx="130">
                        <c:v>0.99944614924011888</c:v>
                      </c:pt>
                      <c:pt idx="131">
                        <c:v>0.9998140284474758</c:v>
                      </c:pt>
                      <c:pt idx="132">
                        <c:v>0.9998140284474758</c:v>
                      </c:pt>
                      <c:pt idx="133">
                        <c:v>0.9998140284474758</c:v>
                      </c:pt>
                      <c:pt idx="134">
                        <c:v>0.9997860429701898</c:v>
                      </c:pt>
                      <c:pt idx="135">
                        <c:v>0.99978596292372002</c:v>
                      </c:pt>
                      <c:pt idx="136">
                        <c:v>0.99982870055487438</c:v>
                      </c:pt>
                      <c:pt idx="137">
                        <c:v>0.99982870055487438</c:v>
                      </c:pt>
                      <c:pt idx="138">
                        <c:v>0.99982870055487438</c:v>
                      </c:pt>
                      <c:pt idx="139">
                        <c:v>0.99982870055487438</c:v>
                      </c:pt>
                      <c:pt idx="140">
                        <c:v>0.99982870055487438</c:v>
                      </c:pt>
                      <c:pt idx="141">
                        <c:v>0.99982870055487438</c:v>
                      </c:pt>
                      <c:pt idx="142">
                        <c:v>0.99956737448727273</c:v>
                      </c:pt>
                      <c:pt idx="143">
                        <c:v>0.99963812325163282</c:v>
                      </c:pt>
                      <c:pt idx="144">
                        <c:v>0.99957444936370887</c:v>
                      </c:pt>
                      <c:pt idx="145">
                        <c:v>0.99954409635814634</c:v>
                      </c:pt>
                      <c:pt idx="146">
                        <c:v>0.99954409635814634</c:v>
                      </c:pt>
                      <c:pt idx="147">
                        <c:v>0.99954409635814634</c:v>
                      </c:pt>
                      <c:pt idx="148">
                        <c:v>0.99954394858004847</c:v>
                      </c:pt>
                      <c:pt idx="149">
                        <c:v>0.99954310578308392</c:v>
                      </c:pt>
                      <c:pt idx="150">
                        <c:v>0.9996501225253096</c:v>
                      </c:pt>
                      <c:pt idx="151">
                        <c:v>0.99965448428822978</c:v>
                      </c:pt>
                      <c:pt idx="152">
                        <c:v>0.99946509280160001</c:v>
                      </c:pt>
                      <c:pt idx="153">
                        <c:v>0.99946509280160001</c:v>
                      </c:pt>
                      <c:pt idx="154">
                        <c:v>0.99946509280160001</c:v>
                      </c:pt>
                      <c:pt idx="155">
                        <c:v>0.99947672416938749</c:v>
                      </c:pt>
                      <c:pt idx="156">
                        <c:v>0.99949262365598779</c:v>
                      </c:pt>
                      <c:pt idx="157">
                        <c:v>0.99962360995437771</c:v>
                      </c:pt>
                      <c:pt idx="158">
                        <c:v>0.99997211996854429</c:v>
                      </c:pt>
                      <c:pt idx="159">
                        <c:v>0.99997211996854429</c:v>
                      </c:pt>
                      <c:pt idx="160">
                        <c:v>0.99997211996854429</c:v>
                      </c:pt>
                      <c:pt idx="161">
                        <c:v>0.99997211996854429</c:v>
                      </c:pt>
                      <c:pt idx="162">
                        <c:v>0.99997211996854429</c:v>
                      </c:pt>
                      <c:pt idx="163">
                        <c:v>0.99997793565243798</c:v>
                      </c:pt>
                      <c:pt idx="164">
                        <c:v>0.99999563823707982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CFB2-44FF-84ED-41744D219589}"/>
                  </c:ext>
                </c:extLst>
              </c15:ser>
            </c15:filteredLineSeries>
            <c15:filteredLineSeries>
              <c15:ser>
                <c:idx val="37"/>
                <c:order val="3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Data'!$AM$3</c15:sqref>
                        </c15:formulaRef>
                      </c:ext>
                    </c:extLst>
                    <c:strCache>
                      <c:ptCount val="1"/>
                      <c:pt idx="0">
                        <c:v>Indicated End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Data'!$AM$5:$AM$169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65"/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597765.71696866571</c:v>
                      </c:pt>
                      <c:pt idx="10">
                        <c:v>14432044.177021138</c:v>
                      </c:pt>
                      <c:pt idx="11">
                        <c:v>15982846.457395364</c:v>
                      </c:pt>
                      <c:pt idx="12">
                        <c:v>17324838.188755333</c:v>
                      </c:pt>
                      <c:pt idx="13">
                        <c:v>17324838.188755333</c:v>
                      </c:pt>
                      <c:pt idx="14">
                        <c:v>17324838.188755333</c:v>
                      </c:pt>
                      <c:pt idx="15">
                        <c:v>20080556.830473099</c:v>
                      </c:pt>
                      <c:pt idx="16">
                        <c:v>22473016.121835478</c:v>
                      </c:pt>
                      <c:pt idx="17">
                        <c:v>23502041.354613274</c:v>
                      </c:pt>
                      <c:pt idx="18">
                        <c:v>23161685.285908282</c:v>
                      </c:pt>
                      <c:pt idx="19">
                        <c:v>24489629.808701798</c:v>
                      </c:pt>
                      <c:pt idx="20">
                        <c:v>24489629.808701798</c:v>
                      </c:pt>
                      <c:pt idx="21">
                        <c:v>24489629.808701798</c:v>
                      </c:pt>
                      <c:pt idx="22">
                        <c:v>25682678.140737135</c:v>
                      </c:pt>
                      <c:pt idx="23">
                        <c:v>28974345.263670024</c:v>
                      </c:pt>
                      <c:pt idx="24">
                        <c:v>26887904.600320335</c:v>
                      </c:pt>
                      <c:pt idx="25">
                        <c:v>27737310.512751039</c:v>
                      </c:pt>
                      <c:pt idx="26">
                        <c:v>29806159.761584722</c:v>
                      </c:pt>
                      <c:pt idx="27">
                        <c:v>29806159.761584722</c:v>
                      </c:pt>
                      <c:pt idx="28">
                        <c:v>29806159.761584722</c:v>
                      </c:pt>
                      <c:pt idx="29">
                        <c:v>34314724.408235043</c:v>
                      </c:pt>
                      <c:pt idx="30">
                        <c:v>34323223.667467192</c:v>
                      </c:pt>
                      <c:pt idx="31">
                        <c:v>36483704.970179789</c:v>
                      </c:pt>
                      <c:pt idx="32">
                        <c:v>36686545.141274661</c:v>
                      </c:pt>
                      <c:pt idx="33">
                        <c:v>37733597.485124789</c:v>
                      </c:pt>
                      <c:pt idx="34">
                        <c:v>37733597.485124789</c:v>
                      </c:pt>
                      <c:pt idx="35">
                        <c:v>37733597.485124789</c:v>
                      </c:pt>
                      <c:pt idx="36">
                        <c:v>37737926.21345821</c:v>
                      </c:pt>
                      <c:pt idx="37">
                        <c:v>38095508.959848329</c:v>
                      </c:pt>
                      <c:pt idx="38">
                        <c:v>38929586.749897994</c:v>
                      </c:pt>
                      <c:pt idx="39">
                        <c:v>39579190.467007555</c:v>
                      </c:pt>
                      <c:pt idx="40">
                        <c:v>40658472.464396782</c:v>
                      </c:pt>
                      <c:pt idx="41">
                        <c:v>40658472.464396782</c:v>
                      </c:pt>
                      <c:pt idx="42">
                        <c:v>40658472.464396782</c:v>
                      </c:pt>
                      <c:pt idx="43">
                        <c:v>41613241.18931447</c:v>
                      </c:pt>
                      <c:pt idx="44">
                        <c:v>41582940.532401197</c:v>
                      </c:pt>
                      <c:pt idx="45">
                        <c:v>42833729.232841678</c:v>
                      </c:pt>
                      <c:pt idx="46">
                        <c:v>42395526.949466482</c:v>
                      </c:pt>
                      <c:pt idx="47">
                        <c:v>42723404.907793842</c:v>
                      </c:pt>
                      <c:pt idx="48">
                        <c:v>42723404.907793842</c:v>
                      </c:pt>
                      <c:pt idx="49">
                        <c:v>42723404.907793842</c:v>
                      </c:pt>
                      <c:pt idx="50">
                        <c:v>42982671.995930336</c:v>
                      </c:pt>
                      <c:pt idx="51">
                        <c:v>43023404.09118288</c:v>
                      </c:pt>
                      <c:pt idx="52">
                        <c:v>43268458.647580057</c:v>
                      </c:pt>
                      <c:pt idx="53">
                        <c:v>43586169.016061381</c:v>
                      </c:pt>
                      <c:pt idx="54">
                        <c:v>43540410.45463305</c:v>
                      </c:pt>
                      <c:pt idx="55">
                        <c:v>43540410.45463305</c:v>
                      </c:pt>
                      <c:pt idx="56">
                        <c:v>43540410.45463305</c:v>
                      </c:pt>
                      <c:pt idx="57">
                        <c:v>43540410.45463305</c:v>
                      </c:pt>
                      <c:pt idx="58">
                        <c:v>43731041.936646976</c:v>
                      </c:pt>
                      <c:pt idx="59">
                        <c:v>43829548.047072947</c:v>
                      </c:pt>
                      <c:pt idx="60">
                        <c:v>43685344.908327512</c:v>
                      </c:pt>
                      <c:pt idx="61">
                        <c:v>43554502.602075726</c:v>
                      </c:pt>
                      <c:pt idx="62">
                        <c:v>43554502.602075726</c:v>
                      </c:pt>
                      <c:pt idx="63">
                        <c:v>43554502.602075726</c:v>
                      </c:pt>
                      <c:pt idx="64">
                        <c:v>43281817.027477659</c:v>
                      </c:pt>
                      <c:pt idx="65">
                        <c:v>43206908.662693515</c:v>
                      </c:pt>
                      <c:pt idx="66">
                        <c:v>43078542.256654665</c:v>
                      </c:pt>
                      <c:pt idx="67">
                        <c:v>42889530.212799989</c:v>
                      </c:pt>
                      <c:pt idx="68">
                        <c:v>42587651.957281798</c:v>
                      </c:pt>
                      <c:pt idx="69">
                        <c:v>42587651.957281798</c:v>
                      </c:pt>
                      <c:pt idx="70">
                        <c:v>42587651.957281798</c:v>
                      </c:pt>
                      <c:pt idx="71">
                        <c:v>41712981.118700214</c:v>
                      </c:pt>
                      <c:pt idx="72">
                        <c:v>43646551.011676781</c:v>
                      </c:pt>
                      <c:pt idx="73">
                        <c:v>42736011.999885693</c:v>
                      </c:pt>
                      <c:pt idx="74">
                        <c:v>42711640.543061063</c:v>
                      </c:pt>
                      <c:pt idx="75">
                        <c:v>42335417.00881584</c:v>
                      </c:pt>
                      <c:pt idx="76">
                        <c:v>42335417.00881584</c:v>
                      </c:pt>
                      <c:pt idx="77">
                        <c:v>42335417.00881584</c:v>
                      </c:pt>
                      <c:pt idx="78">
                        <c:v>42380207.607664518</c:v>
                      </c:pt>
                      <c:pt idx="79">
                        <c:v>42532906.059115559</c:v>
                      </c:pt>
                      <c:pt idx="80">
                        <c:v>42615382.368578218</c:v>
                      </c:pt>
                      <c:pt idx="81">
                        <c:v>42597194.504589446</c:v>
                      </c:pt>
                      <c:pt idx="82">
                        <c:v>42493819.509509362</c:v>
                      </c:pt>
                      <c:pt idx="83">
                        <c:v>42493819.509509362</c:v>
                      </c:pt>
                      <c:pt idx="84">
                        <c:v>42493819.509509362</c:v>
                      </c:pt>
                      <c:pt idx="85">
                        <c:v>42482160.143713385</c:v>
                      </c:pt>
                      <c:pt idx="86">
                        <c:v>42463115.101527505</c:v>
                      </c:pt>
                      <c:pt idx="87">
                        <c:v>42330945.635158531</c:v>
                      </c:pt>
                      <c:pt idx="88">
                        <c:v>41972456.406353049</c:v>
                      </c:pt>
                      <c:pt idx="89">
                        <c:v>42210130.229487486</c:v>
                      </c:pt>
                      <c:pt idx="90">
                        <c:v>42210130.229487486</c:v>
                      </c:pt>
                      <c:pt idx="91">
                        <c:v>42210130.229487486</c:v>
                      </c:pt>
                      <c:pt idx="92">
                        <c:v>41870657.383775555</c:v>
                      </c:pt>
                      <c:pt idx="93">
                        <c:v>42191967.582569979</c:v>
                      </c:pt>
                      <c:pt idx="94">
                        <c:v>42522934.665934324</c:v>
                      </c:pt>
                      <c:pt idx="95">
                        <c:v>42656272.941431098</c:v>
                      </c:pt>
                      <c:pt idx="96">
                        <c:v>42416218.717553228</c:v>
                      </c:pt>
                      <c:pt idx="97">
                        <c:v>42416218.717553228</c:v>
                      </c:pt>
                      <c:pt idx="98">
                        <c:v>42416218.717553228</c:v>
                      </c:pt>
                      <c:pt idx="99">
                        <c:v>42474434.772894122</c:v>
                      </c:pt>
                      <c:pt idx="100">
                        <c:v>42502728.001687303</c:v>
                      </c:pt>
                      <c:pt idx="101">
                        <c:v>42585150.866439521</c:v>
                      </c:pt>
                      <c:pt idx="102">
                        <c:v>42618904.978382602</c:v>
                      </c:pt>
                      <c:pt idx="103">
                        <c:v>42630978.955082707</c:v>
                      </c:pt>
                      <c:pt idx="104">
                        <c:v>42630978.955082707</c:v>
                      </c:pt>
                      <c:pt idx="105">
                        <c:v>42630978.955082707</c:v>
                      </c:pt>
                      <c:pt idx="106">
                        <c:v>42642756.722077176</c:v>
                      </c:pt>
                      <c:pt idx="107">
                        <c:v>42649282.819873959</c:v>
                      </c:pt>
                      <c:pt idx="108">
                        <c:v>42652999.424152538</c:v>
                      </c:pt>
                      <c:pt idx="109">
                        <c:v>42626956.469905928</c:v>
                      </c:pt>
                      <c:pt idx="110">
                        <c:v>42617526.015355453</c:v>
                      </c:pt>
                      <c:pt idx="111">
                        <c:v>42617526.015355453</c:v>
                      </c:pt>
                      <c:pt idx="112">
                        <c:v>42617526.015355453</c:v>
                      </c:pt>
                      <c:pt idx="113">
                        <c:v>42609704.689522795</c:v>
                      </c:pt>
                      <c:pt idx="114">
                        <c:v>42658607.991094448</c:v>
                      </c:pt>
                      <c:pt idx="115">
                        <c:v>42662151.266896658</c:v>
                      </c:pt>
                      <c:pt idx="116">
                        <c:v>42716819.7128608</c:v>
                      </c:pt>
                      <c:pt idx="117">
                        <c:v>42756950.853523284</c:v>
                      </c:pt>
                      <c:pt idx="118">
                        <c:v>42756950.853523284</c:v>
                      </c:pt>
                      <c:pt idx="119">
                        <c:v>42756950.853523284</c:v>
                      </c:pt>
                      <c:pt idx="120">
                        <c:v>42736139.003916577</c:v>
                      </c:pt>
                      <c:pt idx="121">
                        <c:v>42739291.669278517</c:v>
                      </c:pt>
                      <c:pt idx="122">
                        <c:v>42794813.121348113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2-CFB2-44FF-84ED-41744D219589}"/>
                  </c:ext>
                </c:extLst>
              </c15:ser>
            </c15:filteredLineSeries>
            <c15:filteredLineSeries>
              <c15:ser>
                <c:idx val="38"/>
                <c:order val="3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Data'!$AN$3</c15:sqref>
                        </c15:formulaRef>
                      </c:ext>
                    </c:extLst>
                    <c:strCache>
                      <c:ptCount val="1"/>
                      <c:pt idx="0">
                        <c:v>Average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Data'!$AN$5:$AN$169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65"/>
                      <c:pt idx="12">
                        <c:v>9667498.9080280997</c:v>
                      </c:pt>
                      <c:pt idx="13">
                        <c:v>13132466.545779167</c:v>
                      </c:pt>
                      <c:pt idx="14">
                        <c:v>16477881.040136501</c:v>
                      </c:pt>
                      <c:pt idx="15">
                        <c:v>17607583.570826892</c:v>
                      </c:pt>
                      <c:pt idx="16">
                        <c:v>18905617.503714912</c:v>
                      </c:pt>
                      <c:pt idx="17">
                        <c:v>20141058.1368865</c:v>
                      </c:pt>
                      <c:pt idx="18">
                        <c:v>21308427.556317091</c:v>
                      </c:pt>
                      <c:pt idx="19">
                        <c:v>22741385.880306385</c:v>
                      </c:pt>
                      <c:pt idx="20">
                        <c:v>23623200.475952126</c:v>
                      </c:pt>
                      <c:pt idx="21">
                        <c:v>24026523.213325389</c:v>
                      </c:pt>
                      <c:pt idx="22">
                        <c:v>24462650.570550162</c:v>
                      </c:pt>
                      <c:pt idx="23">
                        <c:v>25625182.566102512</c:v>
                      </c:pt>
                      <c:pt idx="24">
                        <c:v>26104837.524426218</c:v>
                      </c:pt>
                      <c:pt idx="25">
                        <c:v>26754373.665236067</c:v>
                      </c:pt>
                      <c:pt idx="26">
                        <c:v>27817679.655812651</c:v>
                      </c:pt>
                      <c:pt idx="27">
                        <c:v>28642375.979982167</c:v>
                      </c:pt>
                      <c:pt idx="28">
                        <c:v>28808738.879565109</c:v>
                      </c:pt>
                      <c:pt idx="29">
                        <c:v>30294102.841148049</c:v>
                      </c:pt>
                      <c:pt idx="30">
                        <c:v>31611285.47209128</c:v>
                      </c:pt>
                      <c:pt idx="31">
                        <c:v>32946794.513810296</c:v>
                      </c:pt>
                      <c:pt idx="32">
                        <c:v>34322871.589748278</c:v>
                      </c:pt>
                      <c:pt idx="33">
                        <c:v>35908359.134456292</c:v>
                      </c:pt>
                      <c:pt idx="34">
                        <c:v>36592133.749834247</c:v>
                      </c:pt>
                      <c:pt idx="35">
                        <c:v>37274208.513365768</c:v>
                      </c:pt>
                      <c:pt idx="36">
                        <c:v>37525052.762021452</c:v>
                      </c:pt>
                      <c:pt idx="37">
                        <c:v>37806845.525736175</c:v>
                      </c:pt>
                      <c:pt idx="38">
                        <c:v>38046043.378690824</c:v>
                      </c:pt>
                      <c:pt idx="39">
                        <c:v>38415161.975067377</c:v>
                      </c:pt>
                      <c:pt idx="40">
                        <c:v>39000136.97092177</c:v>
                      </c:pt>
                      <c:pt idx="41">
                        <c:v>39584246.221109487</c:v>
                      </c:pt>
                      <c:pt idx="42">
                        <c:v>40096838.922019176</c:v>
                      </c:pt>
                      <c:pt idx="43">
                        <c:v>40633569.809902474</c:v>
                      </c:pt>
                      <c:pt idx="44">
                        <c:v>41034319.822981201</c:v>
                      </c:pt>
                      <c:pt idx="45">
                        <c:v>41469371.176670179</c:v>
                      </c:pt>
                      <c:pt idx="46">
                        <c:v>41816782.073684119</c:v>
                      </c:pt>
                      <c:pt idx="47">
                        <c:v>42229768.562363535</c:v>
                      </c:pt>
                      <c:pt idx="48">
                        <c:v>42451801.306059405</c:v>
                      </c:pt>
                      <c:pt idx="49">
                        <c:v>42679894.181137942</c:v>
                      </c:pt>
                      <c:pt idx="50">
                        <c:v>42709682.73375567</c:v>
                      </c:pt>
                      <c:pt idx="51">
                        <c:v>42835258.162098952</c:v>
                      </c:pt>
                      <c:pt idx="52">
                        <c:v>42944268.910056189</c:v>
                      </c:pt>
                      <c:pt idx="53">
                        <c:v>43116821.731709696</c:v>
                      </c:pt>
                      <c:pt idx="54">
                        <c:v>43280222.841077544</c:v>
                      </c:pt>
                      <c:pt idx="55">
                        <c:v>43391770.532818086</c:v>
                      </c:pt>
                      <c:pt idx="56">
                        <c:v>43495171.805508122</c:v>
                      </c:pt>
                      <c:pt idx="57">
                        <c:v>43549562.166918717</c:v>
                      </c:pt>
                      <c:pt idx="58">
                        <c:v>43578536.751035832</c:v>
                      </c:pt>
                      <c:pt idx="59">
                        <c:v>43636364.269523814</c:v>
                      </c:pt>
                      <c:pt idx="60">
                        <c:v>43665351.160262711</c:v>
                      </c:pt>
                      <c:pt idx="61">
                        <c:v>43668169.589751244</c:v>
                      </c:pt>
                      <c:pt idx="62">
                        <c:v>43670988.019239776</c:v>
                      </c:pt>
                      <c:pt idx="63">
                        <c:v>43635680.152325526</c:v>
                      </c:pt>
                      <c:pt idx="64">
                        <c:v>43526133.948406473</c:v>
                      </c:pt>
                      <c:pt idx="65">
                        <c:v>43430446.699279666</c:v>
                      </c:pt>
                      <c:pt idx="66">
                        <c:v>43335254.630195461</c:v>
                      </c:pt>
                      <c:pt idx="67">
                        <c:v>43202260.152340308</c:v>
                      </c:pt>
                      <c:pt idx="68">
                        <c:v>43008890.023381524</c:v>
                      </c:pt>
                      <c:pt idx="69">
                        <c:v>42870057.009342358</c:v>
                      </c:pt>
                      <c:pt idx="70">
                        <c:v>42746205.668260008</c:v>
                      </c:pt>
                      <c:pt idx="71">
                        <c:v>42473093.440669119</c:v>
                      </c:pt>
                      <c:pt idx="72">
                        <c:v>42624497.600444481</c:v>
                      </c:pt>
                      <c:pt idx="73">
                        <c:v>42654169.608965255</c:v>
                      </c:pt>
                      <c:pt idx="74">
                        <c:v>42678967.326121114</c:v>
                      </c:pt>
                      <c:pt idx="75">
                        <c:v>42628520.336427912</c:v>
                      </c:pt>
                      <c:pt idx="76">
                        <c:v>42753007.514451042</c:v>
                      </c:pt>
                      <c:pt idx="77">
                        <c:v>42490780.713878855</c:v>
                      </c:pt>
                      <c:pt idx="78">
                        <c:v>42419619.835434623</c:v>
                      </c:pt>
                      <c:pt idx="79">
                        <c:v>42383872.938645519</c:v>
                      </c:pt>
                      <c:pt idx="80">
                        <c:v>42439866.010597996</c:v>
                      </c:pt>
                      <c:pt idx="81">
                        <c:v>42492221.509752713</c:v>
                      </c:pt>
                      <c:pt idx="82">
                        <c:v>42523902.009891421</c:v>
                      </c:pt>
                      <c:pt idx="83">
                        <c:v>42546624.390260383</c:v>
                      </c:pt>
                      <c:pt idx="84">
                        <c:v>42538807.080339149</c:v>
                      </c:pt>
                      <c:pt idx="85">
                        <c:v>42512162.635366186</c:v>
                      </c:pt>
                      <c:pt idx="86">
                        <c:v>42485346.754753798</c:v>
                      </c:pt>
                      <c:pt idx="87">
                        <c:v>42452771.979883626</c:v>
                      </c:pt>
                      <c:pt idx="88">
                        <c:v>42348499.359252371</c:v>
                      </c:pt>
                      <c:pt idx="89">
                        <c:v>42291761.503247991</c:v>
                      </c:pt>
                      <c:pt idx="90">
                        <c:v>42237355.520402804</c:v>
                      </c:pt>
                      <c:pt idx="91">
                        <c:v>42186758.545994803</c:v>
                      </c:pt>
                      <c:pt idx="92">
                        <c:v>42094700.895718209</c:v>
                      </c:pt>
                      <c:pt idx="93">
                        <c:v>42138603.130961604</c:v>
                      </c:pt>
                      <c:pt idx="94">
                        <c:v>42201164.018250965</c:v>
                      </c:pt>
                      <c:pt idx="95">
                        <c:v>42290392.560639694</c:v>
                      </c:pt>
                      <c:pt idx="96">
                        <c:v>42331610.258252837</c:v>
                      </c:pt>
                      <c:pt idx="97">
                        <c:v>42440722.525008373</c:v>
                      </c:pt>
                      <c:pt idx="98">
                        <c:v>42485572.752005026</c:v>
                      </c:pt>
                      <c:pt idx="99">
                        <c:v>42475872.773396984</c:v>
                      </c:pt>
                      <c:pt idx="100">
                        <c:v>42445163.785448216</c:v>
                      </c:pt>
                      <c:pt idx="101">
                        <c:v>42478950.21522548</c:v>
                      </c:pt>
                      <c:pt idx="102">
                        <c:v>42519487.467391349</c:v>
                      </c:pt>
                      <c:pt idx="103">
                        <c:v>42562439.51489725</c:v>
                      </c:pt>
                      <c:pt idx="104">
                        <c:v>42593748.351334974</c:v>
                      </c:pt>
                      <c:pt idx="105">
                        <c:v>42619398.542014048</c:v>
                      </c:pt>
                      <c:pt idx="106">
                        <c:v>42630919.713141583</c:v>
                      </c:pt>
                      <c:pt idx="107">
                        <c:v>42636995.281439848</c:v>
                      </c:pt>
                      <c:pt idx="108">
                        <c:v>42641399.375253819</c:v>
                      </c:pt>
                      <c:pt idx="109">
                        <c:v>42640594.878218457</c:v>
                      </c:pt>
                      <c:pt idx="110">
                        <c:v>42637904.290273011</c:v>
                      </c:pt>
                      <c:pt idx="111">
                        <c:v>42632858.148928665</c:v>
                      </c:pt>
                      <c:pt idx="112">
                        <c:v>42626506.788024962</c:v>
                      </c:pt>
                      <c:pt idx="113">
                        <c:v>42617847.841099016</c:v>
                      </c:pt>
                      <c:pt idx="114">
                        <c:v>42624178.145336717</c:v>
                      </c:pt>
                      <c:pt idx="115">
                        <c:v>42633103.19564496</c:v>
                      </c:pt>
                      <c:pt idx="116">
                        <c:v>42652961.935146026</c:v>
                      </c:pt>
                      <c:pt idx="117">
                        <c:v>42680846.902779594</c:v>
                      </c:pt>
                      <c:pt idx="118">
                        <c:v>42710296.13557969</c:v>
                      </c:pt>
                      <c:pt idx="119">
                        <c:v>42729964.708065465</c:v>
                      </c:pt>
                      <c:pt idx="120">
                        <c:v>42744762.255469441</c:v>
                      </c:pt>
                      <c:pt idx="121">
                        <c:v>42749256.646752991</c:v>
                      </c:pt>
                      <c:pt idx="122">
                        <c:v>42756829.100317955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CFB2-44FF-84ED-41744D219589}"/>
                  </c:ext>
                </c:extLst>
              </c15:ser>
            </c15:filteredLineSeries>
            <c15:filteredLineSeries>
              <c15:ser>
                <c:idx val="39"/>
                <c:order val="3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Data'!$AO$3</c15:sqref>
                        </c15:formulaRef>
                      </c:ext>
                    </c:extLst>
                    <c:strCache>
                      <c:ptCount val="1"/>
                      <c:pt idx="0">
                        <c:v>of Budget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Data'!$AO$5:$AO$169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65"/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-42775690</c:v>
                      </c:pt>
                      <c:pt idx="8">
                        <c:v>-42775690</c:v>
                      </c:pt>
                      <c:pt idx="9">
                        <c:v>-42177924.283031337</c:v>
                      </c:pt>
                      <c:pt idx="10">
                        <c:v>-28343645.822978862</c:v>
                      </c:pt>
                      <c:pt idx="11">
                        <c:v>-26792843.542604636</c:v>
                      </c:pt>
                      <c:pt idx="12">
                        <c:v>-25450851.811244667</c:v>
                      </c:pt>
                      <c:pt idx="13">
                        <c:v>-25450851.811244667</c:v>
                      </c:pt>
                      <c:pt idx="14">
                        <c:v>-25450851.811244667</c:v>
                      </c:pt>
                      <c:pt idx="15">
                        <c:v>-22695133.169526901</c:v>
                      </c:pt>
                      <c:pt idx="16">
                        <c:v>-20302673.878164522</c:v>
                      </c:pt>
                      <c:pt idx="17">
                        <c:v>-19273648.645386726</c:v>
                      </c:pt>
                      <c:pt idx="18">
                        <c:v>-19614004.714091718</c:v>
                      </c:pt>
                      <c:pt idx="19">
                        <c:v>-18286060.191298202</c:v>
                      </c:pt>
                      <c:pt idx="20">
                        <c:v>-18286060.191298202</c:v>
                      </c:pt>
                      <c:pt idx="21">
                        <c:v>-18286060.191298202</c:v>
                      </c:pt>
                      <c:pt idx="22">
                        <c:v>-17093011.859262865</c:v>
                      </c:pt>
                      <c:pt idx="23">
                        <c:v>-13801344.736329976</c:v>
                      </c:pt>
                      <c:pt idx="24">
                        <c:v>-15887785.399679665</c:v>
                      </c:pt>
                      <c:pt idx="25">
                        <c:v>-15038379.487248961</c:v>
                      </c:pt>
                      <c:pt idx="26">
                        <c:v>-12969530.238415278</c:v>
                      </c:pt>
                      <c:pt idx="27">
                        <c:v>-12969530.238415278</c:v>
                      </c:pt>
                      <c:pt idx="28">
                        <c:v>-12969530.238415278</c:v>
                      </c:pt>
                      <c:pt idx="29">
                        <c:v>-8460965.5917649567</c:v>
                      </c:pt>
                      <c:pt idx="30">
                        <c:v>-8452466.3325328082</c:v>
                      </c:pt>
                      <c:pt idx="31">
                        <c:v>-6291985.0298202112</c:v>
                      </c:pt>
                      <c:pt idx="32">
                        <c:v>-6089144.8587253392</c:v>
                      </c:pt>
                      <c:pt idx="33">
                        <c:v>-5042092.5148752108</c:v>
                      </c:pt>
                      <c:pt idx="34">
                        <c:v>-5042092.5148752108</c:v>
                      </c:pt>
                      <c:pt idx="35">
                        <c:v>-5042092.5148752108</c:v>
                      </c:pt>
                      <c:pt idx="36">
                        <c:v>-5037763.7865417898</c:v>
                      </c:pt>
                      <c:pt idx="37">
                        <c:v>-4680181.0401516706</c:v>
                      </c:pt>
                      <c:pt idx="38">
                        <c:v>-3846103.2501020059</c:v>
                      </c:pt>
                      <c:pt idx="39">
                        <c:v>-3196499.5329924449</c:v>
                      </c:pt>
                      <c:pt idx="40">
                        <c:v>-2117217.5356032178</c:v>
                      </c:pt>
                      <c:pt idx="41">
                        <c:v>-2117217.5356032178</c:v>
                      </c:pt>
                      <c:pt idx="42">
                        <c:v>-2117217.5356032178</c:v>
                      </c:pt>
                      <c:pt idx="43">
                        <c:v>-1162448.8106855303</c:v>
                      </c:pt>
                      <c:pt idx="44">
                        <c:v>-1192749.4675988033</c:v>
                      </c:pt>
                      <c:pt idx="45">
                        <c:v>58039.232841677964</c:v>
                      </c:pt>
                      <c:pt idx="46">
                        <c:v>-380163.0505335182</c:v>
                      </c:pt>
                      <c:pt idx="47">
                        <c:v>-52285.092206157744</c:v>
                      </c:pt>
                      <c:pt idx="48">
                        <c:v>-52285.092206157744</c:v>
                      </c:pt>
                      <c:pt idx="49">
                        <c:v>-52285.092206157744</c:v>
                      </c:pt>
                      <c:pt idx="50">
                        <c:v>206981.99593033642</c:v>
                      </c:pt>
                      <c:pt idx="51">
                        <c:v>247714.0911828801</c:v>
                      </c:pt>
                      <c:pt idx="52">
                        <c:v>492768.64758005738</c:v>
                      </c:pt>
                      <c:pt idx="53">
                        <c:v>810479.01606138051</c:v>
                      </c:pt>
                      <c:pt idx="54">
                        <c:v>764720.45463304967</c:v>
                      </c:pt>
                      <c:pt idx="55">
                        <c:v>764720.45463304967</c:v>
                      </c:pt>
                      <c:pt idx="56">
                        <c:v>764720.45463304967</c:v>
                      </c:pt>
                      <c:pt idx="57">
                        <c:v>764720.45463304967</c:v>
                      </c:pt>
                      <c:pt idx="58">
                        <c:v>955351.93664697558</c:v>
                      </c:pt>
                      <c:pt idx="59">
                        <c:v>1053858.047072947</c:v>
                      </c:pt>
                      <c:pt idx="60">
                        <c:v>909654.90832751244</c:v>
                      </c:pt>
                      <c:pt idx="61">
                        <c:v>778812.60207572579</c:v>
                      </c:pt>
                      <c:pt idx="62">
                        <c:v>778812.60207572579</c:v>
                      </c:pt>
                      <c:pt idx="63">
                        <c:v>778812.60207572579</c:v>
                      </c:pt>
                      <c:pt idx="64">
                        <c:v>506127.02747765929</c:v>
                      </c:pt>
                      <c:pt idx="65">
                        <c:v>431218.66269351542</c:v>
                      </c:pt>
                      <c:pt idx="66">
                        <c:v>302852.25665466487</c:v>
                      </c:pt>
                      <c:pt idx="67">
                        <c:v>113840.21279998869</c:v>
                      </c:pt>
                      <c:pt idx="68">
                        <c:v>-188038.04271820188</c:v>
                      </c:pt>
                      <c:pt idx="69">
                        <c:v>-188038.04271820188</c:v>
                      </c:pt>
                      <c:pt idx="70">
                        <c:v>-188038.04271820188</c:v>
                      </c:pt>
                      <c:pt idx="71">
                        <c:v>-1062708.8812997863</c:v>
                      </c:pt>
                      <c:pt idx="72">
                        <c:v>870861.01167678088</c:v>
                      </c:pt>
                      <c:pt idx="73">
                        <c:v>-39678.000114306808</c:v>
                      </c:pt>
                      <c:pt idx="74">
                        <c:v>-64049.456938937306</c:v>
                      </c:pt>
                      <c:pt idx="75">
                        <c:v>-440272.99118416011</c:v>
                      </c:pt>
                      <c:pt idx="76">
                        <c:v>-440272.99118416011</c:v>
                      </c:pt>
                      <c:pt idx="77">
                        <c:v>-440272.99118416011</c:v>
                      </c:pt>
                      <c:pt idx="78">
                        <c:v>-395482.39233548194</c:v>
                      </c:pt>
                      <c:pt idx="79">
                        <c:v>-242783.94088444114</c:v>
                      </c:pt>
                      <c:pt idx="80">
                        <c:v>-160307.63142178208</c:v>
                      </c:pt>
                      <c:pt idx="81">
                        <c:v>-178495.49541055411</c:v>
                      </c:pt>
                      <c:pt idx="82">
                        <c:v>-281870.49049063772</c:v>
                      </c:pt>
                      <c:pt idx="83">
                        <c:v>-281870.49049063772</c:v>
                      </c:pt>
                      <c:pt idx="84">
                        <c:v>-281870.49049063772</c:v>
                      </c:pt>
                      <c:pt idx="85">
                        <c:v>-293529.85628661513</c:v>
                      </c:pt>
                      <c:pt idx="86">
                        <c:v>-312574.89847249538</c:v>
                      </c:pt>
                      <c:pt idx="87">
                        <c:v>-444744.36484146863</c:v>
                      </c:pt>
                      <c:pt idx="88">
                        <c:v>-803233.59364695102</c:v>
                      </c:pt>
                      <c:pt idx="89">
                        <c:v>-565559.77051251382</c:v>
                      </c:pt>
                      <c:pt idx="90">
                        <c:v>-565559.77051251382</c:v>
                      </c:pt>
                      <c:pt idx="91">
                        <c:v>-565559.77051251382</c:v>
                      </c:pt>
                      <c:pt idx="92">
                        <c:v>-905032.6162244454</c:v>
                      </c:pt>
                      <c:pt idx="93">
                        <c:v>-583722.41743002087</c:v>
                      </c:pt>
                      <c:pt idx="94">
                        <c:v>-252755.33406567574</c:v>
                      </c:pt>
                      <c:pt idx="95">
                        <c:v>-119417.05856890231</c:v>
                      </c:pt>
                      <c:pt idx="96">
                        <c:v>-359471.28244677186</c:v>
                      </c:pt>
                      <c:pt idx="97">
                        <c:v>-359471.28244677186</c:v>
                      </c:pt>
                      <c:pt idx="98">
                        <c:v>-359471.28244677186</c:v>
                      </c:pt>
                      <c:pt idx="99">
                        <c:v>-301255.22710587829</c:v>
                      </c:pt>
                      <c:pt idx="100">
                        <c:v>-272961.99831269681</c:v>
                      </c:pt>
                      <c:pt idx="101">
                        <c:v>-190539.13356047869</c:v>
                      </c:pt>
                      <c:pt idx="102">
                        <c:v>-156785.02161739767</c:v>
                      </c:pt>
                      <c:pt idx="103">
                        <c:v>-144711.04491729289</c:v>
                      </c:pt>
                      <c:pt idx="104">
                        <c:v>-144711.04491729289</c:v>
                      </c:pt>
                      <c:pt idx="105">
                        <c:v>-144711.04491729289</c:v>
                      </c:pt>
                      <c:pt idx="106">
                        <c:v>-132933.27792282403</c:v>
                      </c:pt>
                      <c:pt idx="107">
                        <c:v>-126407.18012604117</c:v>
                      </c:pt>
                      <c:pt idx="108">
                        <c:v>-122690.57584746182</c:v>
                      </c:pt>
                      <c:pt idx="109">
                        <c:v>-148733.53009407222</c:v>
                      </c:pt>
                      <c:pt idx="110">
                        <c:v>-158163.9846445471</c:v>
                      </c:pt>
                      <c:pt idx="111">
                        <c:v>-158163.9846445471</c:v>
                      </c:pt>
                      <c:pt idx="112">
                        <c:v>-158163.9846445471</c:v>
                      </c:pt>
                      <c:pt idx="113">
                        <c:v>-165985.31047720462</c:v>
                      </c:pt>
                      <c:pt idx="114">
                        <c:v>-117082.00890555233</c:v>
                      </c:pt>
                      <c:pt idx="115">
                        <c:v>-113538.73310334235</c:v>
                      </c:pt>
                      <c:pt idx="116">
                        <c:v>-58870.287139199674</c:v>
                      </c:pt>
                      <c:pt idx="117">
                        <c:v>-18739.146476715803</c:v>
                      </c:pt>
                      <c:pt idx="118">
                        <c:v>-18739.146476715803</c:v>
                      </c:pt>
                      <c:pt idx="119">
                        <c:v>-18739.146476715803</c:v>
                      </c:pt>
                      <c:pt idx="120">
                        <c:v>-39550.996083423495</c:v>
                      </c:pt>
                      <c:pt idx="121">
                        <c:v>-36398.330721482635</c:v>
                      </c:pt>
                      <c:pt idx="122">
                        <c:v>19123.121348112822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CFB2-44FF-84ED-41744D219589}"/>
                  </c:ext>
                </c:extLst>
              </c15:ser>
            </c15:filteredLineSeries>
            <c15:filteredLineSeries>
              <c15:ser>
                <c:idx val="40"/>
                <c:order val="4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Data'!$AP$3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Data'!$AP$5:$AP$169</c15:sqref>
                        </c15:formulaRef>
                      </c:ext>
                    </c:extLst>
                    <c:numCache>
                      <c:formatCode>General</c:formatCode>
                      <c:ptCount val="165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CFB2-44FF-84ED-41744D219589}"/>
                  </c:ext>
                </c:extLst>
              </c15:ser>
            </c15:filteredLineSeries>
            <c15:filteredLineSeries>
              <c15:ser>
                <c:idx val="41"/>
                <c:order val="4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Data'!$AR$3</c15:sqref>
                        </c15:formulaRef>
                      </c:ext>
                    </c:extLst>
                    <c:strCache>
                      <c:ptCount val="1"/>
                      <c:pt idx="0">
                        <c:v>Variance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Data'!$O$5:$O$174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70"/>
                      <c:pt idx="0">
                        <c:v>50</c:v>
                      </c:pt>
                      <c:pt idx="1">
                        <c:v>49</c:v>
                      </c:pt>
                      <c:pt idx="2">
                        <c:v>48</c:v>
                      </c:pt>
                      <c:pt idx="3">
                        <c:v>47</c:v>
                      </c:pt>
                      <c:pt idx="4">
                        <c:v>46</c:v>
                      </c:pt>
                      <c:pt idx="5">
                        <c:v>45</c:v>
                      </c:pt>
                      <c:pt idx="6">
                        <c:v>44</c:v>
                      </c:pt>
                      <c:pt idx="7">
                        <c:v>43</c:v>
                      </c:pt>
                      <c:pt idx="8">
                        <c:v>42</c:v>
                      </c:pt>
                      <c:pt idx="9">
                        <c:v>41</c:v>
                      </c:pt>
                      <c:pt idx="10">
                        <c:v>40</c:v>
                      </c:pt>
                      <c:pt idx="11">
                        <c:v>39</c:v>
                      </c:pt>
                      <c:pt idx="12">
                        <c:v>38</c:v>
                      </c:pt>
                      <c:pt idx="13">
                        <c:v>37</c:v>
                      </c:pt>
                      <c:pt idx="14">
                        <c:v>36</c:v>
                      </c:pt>
                      <c:pt idx="15">
                        <c:v>35</c:v>
                      </c:pt>
                      <c:pt idx="16">
                        <c:v>34</c:v>
                      </c:pt>
                      <c:pt idx="17">
                        <c:v>33</c:v>
                      </c:pt>
                      <c:pt idx="18">
                        <c:v>32</c:v>
                      </c:pt>
                      <c:pt idx="19">
                        <c:v>31</c:v>
                      </c:pt>
                      <c:pt idx="20">
                        <c:v>30</c:v>
                      </c:pt>
                      <c:pt idx="21">
                        <c:v>29</c:v>
                      </c:pt>
                      <c:pt idx="22">
                        <c:v>28</c:v>
                      </c:pt>
                      <c:pt idx="23">
                        <c:v>27</c:v>
                      </c:pt>
                      <c:pt idx="24">
                        <c:v>26</c:v>
                      </c:pt>
                      <c:pt idx="25">
                        <c:v>25</c:v>
                      </c:pt>
                      <c:pt idx="26">
                        <c:v>24</c:v>
                      </c:pt>
                      <c:pt idx="27">
                        <c:v>23</c:v>
                      </c:pt>
                      <c:pt idx="28">
                        <c:v>22</c:v>
                      </c:pt>
                      <c:pt idx="29">
                        <c:v>21</c:v>
                      </c:pt>
                      <c:pt idx="30">
                        <c:v>20</c:v>
                      </c:pt>
                      <c:pt idx="31">
                        <c:v>19</c:v>
                      </c:pt>
                      <c:pt idx="32">
                        <c:v>18</c:v>
                      </c:pt>
                      <c:pt idx="33">
                        <c:v>17</c:v>
                      </c:pt>
                      <c:pt idx="34">
                        <c:v>16</c:v>
                      </c:pt>
                      <c:pt idx="35">
                        <c:v>15</c:v>
                      </c:pt>
                      <c:pt idx="36">
                        <c:v>14</c:v>
                      </c:pt>
                      <c:pt idx="37">
                        <c:v>13</c:v>
                      </c:pt>
                      <c:pt idx="38">
                        <c:v>12</c:v>
                      </c:pt>
                      <c:pt idx="39">
                        <c:v>11</c:v>
                      </c:pt>
                      <c:pt idx="40">
                        <c:v>10</c:v>
                      </c:pt>
                      <c:pt idx="41">
                        <c:v>9</c:v>
                      </c:pt>
                      <c:pt idx="42">
                        <c:v>8</c:v>
                      </c:pt>
                      <c:pt idx="43">
                        <c:v>7</c:v>
                      </c:pt>
                      <c:pt idx="44">
                        <c:v>6</c:v>
                      </c:pt>
                      <c:pt idx="45">
                        <c:v>5</c:v>
                      </c:pt>
                      <c:pt idx="46">
                        <c:v>4</c:v>
                      </c:pt>
                      <c:pt idx="47">
                        <c:v>3</c:v>
                      </c:pt>
                      <c:pt idx="48">
                        <c:v>2</c:v>
                      </c:pt>
                      <c:pt idx="49">
                        <c:v>1</c:v>
                      </c:pt>
                      <c:pt idx="50">
                        <c:v>0</c:v>
                      </c:pt>
                      <c:pt idx="51">
                        <c:v>-1</c:v>
                      </c:pt>
                      <c:pt idx="52">
                        <c:v>-2</c:v>
                      </c:pt>
                      <c:pt idx="53">
                        <c:v>-3</c:v>
                      </c:pt>
                      <c:pt idx="54">
                        <c:v>-4</c:v>
                      </c:pt>
                      <c:pt idx="55">
                        <c:v>-5</c:v>
                      </c:pt>
                      <c:pt idx="56">
                        <c:v>-6</c:v>
                      </c:pt>
                      <c:pt idx="57">
                        <c:v>-7</c:v>
                      </c:pt>
                      <c:pt idx="58">
                        <c:v>-8</c:v>
                      </c:pt>
                      <c:pt idx="59">
                        <c:v>-9</c:v>
                      </c:pt>
                      <c:pt idx="60">
                        <c:v>-10</c:v>
                      </c:pt>
                      <c:pt idx="61">
                        <c:v>-11</c:v>
                      </c:pt>
                      <c:pt idx="62">
                        <c:v>-12</c:v>
                      </c:pt>
                      <c:pt idx="63">
                        <c:v>-13</c:v>
                      </c:pt>
                      <c:pt idx="64">
                        <c:v>-14</c:v>
                      </c:pt>
                      <c:pt idx="65">
                        <c:v>-15</c:v>
                      </c:pt>
                      <c:pt idx="66">
                        <c:v>-16</c:v>
                      </c:pt>
                      <c:pt idx="67">
                        <c:v>-17</c:v>
                      </c:pt>
                      <c:pt idx="68">
                        <c:v>-18</c:v>
                      </c:pt>
                      <c:pt idx="69">
                        <c:v>-19</c:v>
                      </c:pt>
                      <c:pt idx="70">
                        <c:v>-20</c:v>
                      </c:pt>
                      <c:pt idx="71">
                        <c:v>-21</c:v>
                      </c:pt>
                      <c:pt idx="72">
                        <c:v>-22</c:v>
                      </c:pt>
                      <c:pt idx="73">
                        <c:v>-23</c:v>
                      </c:pt>
                      <c:pt idx="74">
                        <c:v>-24</c:v>
                      </c:pt>
                      <c:pt idx="75">
                        <c:v>-25</c:v>
                      </c:pt>
                      <c:pt idx="76">
                        <c:v>-26</c:v>
                      </c:pt>
                      <c:pt idx="77">
                        <c:v>-27</c:v>
                      </c:pt>
                      <c:pt idx="78">
                        <c:v>-28</c:v>
                      </c:pt>
                      <c:pt idx="79">
                        <c:v>-29</c:v>
                      </c:pt>
                      <c:pt idx="80">
                        <c:v>-30</c:v>
                      </c:pt>
                      <c:pt idx="81">
                        <c:v>-31</c:v>
                      </c:pt>
                      <c:pt idx="82">
                        <c:v>-32</c:v>
                      </c:pt>
                      <c:pt idx="83">
                        <c:v>-33</c:v>
                      </c:pt>
                      <c:pt idx="84">
                        <c:v>-34</c:v>
                      </c:pt>
                      <c:pt idx="85">
                        <c:v>-35</c:v>
                      </c:pt>
                      <c:pt idx="86">
                        <c:v>-36</c:v>
                      </c:pt>
                      <c:pt idx="87">
                        <c:v>-37</c:v>
                      </c:pt>
                      <c:pt idx="88">
                        <c:v>-38</c:v>
                      </c:pt>
                      <c:pt idx="89">
                        <c:v>-39</c:v>
                      </c:pt>
                      <c:pt idx="90">
                        <c:v>-40</c:v>
                      </c:pt>
                      <c:pt idx="91">
                        <c:v>-41</c:v>
                      </c:pt>
                      <c:pt idx="92">
                        <c:v>-42</c:v>
                      </c:pt>
                      <c:pt idx="93">
                        <c:v>-43</c:v>
                      </c:pt>
                      <c:pt idx="94">
                        <c:v>-44</c:v>
                      </c:pt>
                      <c:pt idx="95">
                        <c:v>-45</c:v>
                      </c:pt>
                      <c:pt idx="96">
                        <c:v>-46</c:v>
                      </c:pt>
                      <c:pt idx="97">
                        <c:v>-47</c:v>
                      </c:pt>
                      <c:pt idx="98">
                        <c:v>-48</c:v>
                      </c:pt>
                      <c:pt idx="99">
                        <c:v>-49</c:v>
                      </c:pt>
                      <c:pt idx="100">
                        <c:v>-50</c:v>
                      </c:pt>
                      <c:pt idx="101">
                        <c:v>-51</c:v>
                      </c:pt>
                      <c:pt idx="102">
                        <c:v>-52</c:v>
                      </c:pt>
                      <c:pt idx="103">
                        <c:v>-53</c:v>
                      </c:pt>
                      <c:pt idx="104">
                        <c:v>-54</c:v>
                      </c:pt>
                      <c:pt idx="105">
                        <c:v>-55</c:v>
                      </c:pt>
                      <c:pt idx="106">
                        <c:v>-56</c:v>
                      </c:pt>
                      <c:pt idx="107">
                        <c:v>-57</c:v>
                      </c:pt>
                      <c:pt idx="108">
                        <c:v>-58</c:v>
                      </c:pt>
                      <c:pt idx="109">
                        <c:v>-59</c:v>
                      </c:pt>
                      <c:pt idx="110">
                        <c:v>-60</c:v>
                      </c:pt>
                      <c:pt idx="111">
                        <c:v>-61</c:v>
                      </c:pt>
                      <c:pt idx="112">
                        <c:v>-62</c:v>
                      </c:pt>
                      <c:pt idx="113">
                        <c:v>-63</c:v>
                      </c:pt>
                      <c:pt idx="114">
                        <c:v>-64</c:v>
                      </c:pt>
                      <c:pt idx="115">
                        <c:v>-65</c:v>
                      </c:pt>
                      <c:pt idx="116">
                        <c:v>-66</c:v>
                      </c:pt>
                      <c:pt idx="117">
                        <c:v>-67</c:v>
                      </c:pt>
                      <c:pt idx="118">
                        <c:v>-68</c:v>
                      </c:pt>
                      <c:pt idx="119">
                        <c:v>-69</c:v>
                      </c:pt>
                      <c:pt idx="120">
                        <c:v>-70</c:v>
                      </c:pt>
                      <c:pt idx="121">
                        <c:v>-71</c:v>
                      </c:pt>
                      <c:pt idx="122">
                        <c:v>-72</c:v>
                      </c:pt>
                      <c:pt idx="123">
                        <c:v>-73</c:v>
                      </c:pt>
                      <c:pt idx="124">
                        <c:v>-74</c:v>
                      </c:pt>
                      <c:pt idx="125">
                        <c:v>-75</c:v>
                      </c:pt>
                      <c:pt idx="126">
                        <c:v>-76</c:v>
                      </c:pt>
                      <c:pt idx="127">
                        <c:v>-77</c:v>
                      </c:pt>
                      <c:pt idx="128">
                        <c:v>-78</c:v>
                      </c:pt>
                      <c:pt idx="129">
                        <c:v>-79</c:v>
                      </c:pt>
                      <c:pt idx="130">
                        <c:v>-80</c:v>
                      </c:pt>
                      <c:pt idx="131">
                        <c:v>-81</c:v>
                      </c:pt>
                      <c:pt idx="132">
                        <c:v>-82</c:v>
                      </c:pt>
                      <c:pt idx="133">
                        <c:v>-83</c:v>
                      </c:pt>
                      <c:pt idx="134">
                        <c:v>-84</c:v>
                      </c:pt>
                      <c:pt idx="135">
                        <c:v>-85</c:v>
                      </c:pt>
                      <c:pt idx="136">
                        <c:v>-86</c:v>
                      </c:pt>
                      <c:pt idx="137">
                        <c:v>-87</c:v>
                      </c:pt>
                      <c:pt idx="138">
                        <c:v>-88</c:v>
                      </c:pt>
                      <c:pt idx="139">
                        <c:v>-89</c:v>
                      </c:pt>
                      <c:pt idx="140">
                        <c:v>-90</c:v>
                      </c:pt>
                      <c:pt idx="141">
                        <c:v>-91</c:v>
                      </c:pt>
                      <c:pt idx="142">
                        <c:v>-92</c:v>
                      </c:pt>
                      <c:pt idx="143">
                        <c:v>-93</c:v>
                      </c:pt>
                      <c:pt idx="144">
                        <c:v>-94</c:v>
                      </c:pt>
                      <c:pt idx="145">
                        <c:v>-95</c:v>
                      </c:pt>
                      <c:pt idx="146">
                        <c:v>-96</c:v>
                      </c:pt>
                      <c:pt idx="147">
                        <c:v>-97</c:v>
                      </c:pt>
                      <c:pt idx="148">
                        <c:v>-98</c:v>
                      </c:pt>
                      <c:pt idx="149">
                        <c:v>-99</c:v>
                      </c:pt>
                      <c:pt idx="150">
                        <c:v>-100</c:v>
                      </c:pt>
                      <c:pt idx="151">
                        <c:v>-101</c:v>
                      </c:pt>
                      <c:pt idx="152">
                        <c:v>-102</c:v>
                      </c:pt>
                      <c:pt idx="153">
                        <c:v>-103</c:v>
                      </c:pt>
                      <c:pt idx="154">
                        <c:v>-104</c:v>
                      </c:pt>
                      <c:pt idx="155">
                        <c:v>-105</c:v>
                      </c:pt>
                      <c:pt idx="156">
                        <c:v>-106</c:v>
                      </c:pt>
                      <c:pt idx="157">
                        <c:v>-107</c:v>
                      </c:pt>
                      <c:pt idx="158">
                        <c:v>-109</c:v>
                      </c:pt>
                      <c:pt idx="159">
                        <c:v>-110</c:v>
                      </c:pt>
                      <c:pt idx="160">
                        <c:v>-111</c:v>
                      </c:pt>
                      <c:pt idx="161">
                        <c:v>-112</c:v>
                      </c:pt>
                      <c:pt idx="162">
                        <c:v>-113</c:v>
                      </c:pt>
                      <c:pt idx="163">
                        <c:v>-114</c:v>
                      </c:pt>
                      <c:pt idx="164">
                        <c:v>-115</c:v>
                      </c:pt>
                      <c:pt idx="165">
                        <c:v>-116</c:v>
                      </c:pt>
                      <c:pt idx="166">
                        <c:v>-117</c:v>
                      </c:pt>
                      <c:pt idx="167">
                        <c:v>-118</c:v>
                      </c:pt>
                      <c:pt idx="168">
                        <c:v>-119</c:v>
                      </c:pt>
                      <c:pt idx="169">
                        <c:v>-120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'Days Before Start Data'!$AR$5:$AR$169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65"/>
                      <c:pt idx="5">
                        <c:v>0</c:v>
                      </c:pt>
                      <c:pt idx="6">
                        <c:v>0</c:v>
                      </c:pt>
                      <c:pt idx="7">
                        <c:v>-21270423.000613827</c:v>
                      </c:pt>
                      <c:pt idx="8">
                        <c:v>-21270423.000613827</c:v>
                      </c:pt>
                      <c:pt idx="9">
                        <c:v>-21527612.764752962</c:v>
                      </c:pt>
                      <c:pt idx="10">
                        <c:v>-14111417.397932842</c:v>
                      </c:pt>
                      <c:pt idx="11">
                        <c:v>-12991340.107310681</c:v>
                      </c:pt>
                      <c:pt idx="12">
                        <c:v>-12410039.488303043</c:v>
                      </c:pt>
                      <c:pt idx="13">
                        <c:v>-12505363.444764815</c:v>
                      </c:pt>
                      <c:pt idx="14">
                        <c:v>-12505363.444764815</c:v>
                      </c:pt>
                      <c:pt idx="15">
                        <c:v>-10993049.50723988</c:v>
                      </c:pt>
                      <c:pt idx="16">
                        <c:v>-9886553.8609667085</c:v>
                      </c:pt>
                      <c:pt idx="17">
                        <c:v>-9354959.0027640648</c:v>
                      </c:pt>
                      <c:pt idx="18">
                        <c:v>-9609887.8607768156</c:v>
                      </c:pt>
                      <c:pt idx="19">
                        <c:v>-8808779.3116474599</c:v>
                      </c:pt>
                      <c:pt idx="20">
                        <c:v>-8879370.5820124634</c:v>
                      </c:pt>
                      <c:pt idx="21">
                        <c:v>-8879370.5820124634</c:v>
                      </c:pt>
                      <c:pt idx="22">
                        <c:v>-8145353.8078557272</c:v>
                      </c:pt>
                      <c:pt idx="23">
                        <c:v>-6377441.9858386796</c:v>
                      </c:pt>
                      <c:pt idx="24">
                        <c:v>-7739856.525322495</c:v>
                      </c:pt>
                      <c:pt idx="25">
                        <c:v>-7551799.922687551</c:v>
                      </c:pt>
                      <c:pt idx="26">
                        <c:v>-6479597.1231906712</c:v>
                      </c:pt>
                      <c:pt idx="27">
                        <c:v>-6550190.6902318522</c:v>
                      </c:pt>
                      <c:pt idx="28">
                        <c:v>-6550190.6902318522</c:v>
                      </c:pt>
                      <c:pt idx="29">
                        <c:v>-4163532.6071776561</c:v>
                      </c:pt>
                      <c:pt idx="30">
                        <c:v>-4179858.4702914171</c:v>
                      </c:pt>
                      <c:pt idx="31">
                        <c:v>-3065385.0944088548</c:v>
                      </c:pt>
                      <c:pt idx="32">
                        <c:v>-2947515.8319167271</c:v>
                      </c:pt>
                      <c:pt idx="33">
                        <c:v>-2206977.1649826691</c:v>
                      </c:pt>
                      <c:pt idx="34">
                        <c:v>-2298343.4605384059</c:v>
                      </c:pt>
                      <c:pt idx="35">
                        <c:v>-2298343.4605384059</c:v>
                      </c:pt>
                      <c:pt idx="36">
                        <c:v>-2224473.7163349986</c:v>
                      </c:pt>
                      <c:pt idx="37">
                        <c:v>-2183080.793252293</c:v>
                      </c:pt>
                      <c:pt idx="38">
                        <c:v>-1826371.2727816552</c:v>
                      </c:pt>
                      <c:pt idx="39">
                        <c:v>-1534498.5253378749</c:v>
                      </c:pt>
                      <c:pt idx="40">
                        <c:v>-880607.10653481632</c:v>
                      </c:pt>
                      <c:pt idx="41">
                        <c:v>-997078.42115065083</c:v>
                      </c:pt>
                      <c:pt idx="42">
                        <c:v>-997078.42115065083</c:v>
                      </c:pt>
                      <c:pt idx="43">
                        <c:v>-413009.03739345446</c:v>
                      </c:pt>
                      <c:pt idx="44">
                        <c:v>-530684.96288342029</c:v>
                      </c:pt>
                      <c:pt idx="45">
                        <c:v>95503.459286589175</c:v>
                      </c:pt>
                      <c:pt idx="46">
                        <c:v>-71660.982369560748</c:v>
                      </c:pt>
                      <c:pt idx="47">
                        <c:v>39959.743308000267</c:v>
                      </c:pt>
                      <c:pt idx="48">
                        <c:v>-9500.3630348183215</c:v>
                      </c:pt>
                      <c:pt idx="49">
                        <c:v>-9500.3630348183215</c:v>
                      </c:pt>
                      <c:pt idx="50">
                        <c:v>210778.57170129567</c:v>
                      </c:pt>
                      <c:pt idx="51">
                        <c:v>131800.4700826183</c:v>
                      </c:pt>
                      <c:pt idx="52">
                        <c:v>76204.40981066227</c:v>
                      </c:pt>
                      <c:pt idx="53">
                        <c:v>208944.43691975623</c:v>
                      </c:pt>
                      <c:pt idx="54">
                        <c:v>297249.25696150213</c:v>
                      </c:pt>
                      <c:pt idx="55">
                        <c:v>326606.26181073859</c:v>
                      </c:pt>
                      <c:pt idx="56">
                        <c:v>326606.26181073859</c:v>
                      </c:pt>
                      <c:pt idx="57">
                        <c:v>326606.26181073859</c:v>
                      </c:pt>
                      <c:pt idx="58">
                        <c:v>367715.89274896309</c:v>
                      </c:pt>
                      <c:pt idx="59">
                        <c:v>366858.18656206131</c:v>
                      </c:pt>
                      <c:pt idx="60">
                        <c:v>340657.7725094445</c:v>
                      </c:pt>
                      <c:pt idx="61">
                        <c:v>324996.71154502034</c:v>
                      </c:pt>
                      <c:pt idx="62">
                        <c:v>320174.49589960277</c:v>
                      </c:pt>
                      <c:pt idx="63">
                        <c:v>320174.49589960277</c:v>
                      </c:pt>
                      <c:pt idx="64">
                        <c:v>133012.01123252884</c:v>
                      </c:pt>
                      <c:pt idx="65">
                        <c:v>42306.866138648242</c:v>
                      </c:pt>
                      <c:pt idx="66">
                        <c:v>-20697.401250939816</c:v>
                      </c:pt>
                      <c:pt idx="67">
                        <c:v>-55166.552909985185</c:v>
                      </c:pt>
                      <c:pt idx="68">
                        <c:v>-163399.77107504383</c:v>
                      </c:pt>
                      <c:pt idx="69">
                        <c:v>-114751.08571830764</c:v>
                      </c:pt>
                      <c:pt idx="70">
                        <c:v>-114751.08571830764</c:v>
                      </c:pt>
                      <c:pt idx="71">
                        <c:v>-880520.64752203971</c:v>
                      </c:pt>
                      <c:pt idx="72">
                        <c:v>363964.51379538327</c:v>
                      </c:pt>
                      <c:pt idx="73">
                        <c:v>-269291.89437342435</c:v>
                      </c:pt>
                      <c:pt idx="74">
                        <c:v>382477.30676884577</c:v>
                      </c:pt>
                      <c:pt idx="75">
                        <c:v>-95253.756085235626</c:v>
                      </c:pt>
                      <c:pt idx="76">
                        <c:v>-96504.935633737594</c:v>
                      </c:pt>
                      <c:pt idx="77">
                        <c:v>-96504.935633737594</c:v>
                      </c:pt>
                      <c:pt idx="78">
                        <c:v>-53776.174981325865</c:v>
                      </c:pt>
                      <c:pt idx="79">
                        <c:v>49976.356715466827</c:v>
                      </c:pt>
                      <c:pt idx="80">
                        <c:v>81114.365065924823</c:v>
                      </c:pt>
                      <c:pt idx="81">
                        <c:v>49574.366352975368</c:v>
                      </c:pt>
                      <c:pt idx="82">
                        <c:v>-770.86995337158442</c:v>
                      </c:pt>
                      <c:pt idx="83">
                        <c:v>12397.412353154272</c:v>
                      </c:pt>
                      <c:pt idx="84">
                        <c:v>12397.412353154272</c:v>
                      </c:pt>
                      <c:pt idx="85">
                        <c:v>6567.729455165565</c:v>
                      </c:pt>
                      <c:pt idx="86">
                        <c:v>-4295.3263737931848</c:v>
                      </c:pt>
                      <c:pt idx="87">
                        <c:v>-48887.228299610317</c:v>
                      </c:pt>
                      <c:pt idx="88">
                        <c:v>-225450.80611674488</c:v>
                      </c:pt>
                      <c:pt idx="89">
                        <c:v>19744.544270932674</c:v>
                      </c:pt>
                      <c:pt idx="90">
                        <c:v>203246.63868999854</c:v>
                      </c:pt>
                      <c:pt idx="91">
                        <c:v>203246.63868999854</c:v>
                      </c:pt>
                      <c:pt idx="92">
                        <c:v>-134147.60725101456</c:v>
                      </c:pt>
                      <c:pt idx="93">
                        <c:v>6096.6297270096838</c:v>
                      </c:pt>
                      <c:pt idx="94">
                        <c:v>337733.70404021442</c:v>
                      </c:pt>
                      <c:pt idx="95">
                        <c:v>404146.16920700669</c:v>
                      </c:pt>
                      <c:pt idx="96">
                        <c:v>154022.35270475969</c:v>
                      </c:pt>
                      <c:pt idx="97">
                        <c:v>158726.58866105974</c:v>
                      </c:pt>
                      <c:pt idx="98">
                        <c:v>158726.58866105974</c:v>
                      </c:pt>
                      <c:pt idx="99">
                        <c:v>187834.69104849175</c:v>
                      </c:pt>
                      <c:pt idx="100">
                        <c:v>201236.4216739051</c:v>
                      </c:pt>
                      <c:pt idx="101">
                        <c:v>249695.40326728672</c:v>
                      </c:pt>
                      <c:pt idx="102">
                        <c:v>280742.86376907676</c:v>
                      </c:pt>
                      <c:pt idx="103">
                        <c:v>300081.63571331277</c:v>
                      </c:pt>
                      <c:pt idx="104">
                        <c:v>300517.98464975506</c:v>
                      </c:pt>
                      <c:pt idx="105">
                        <c:v>300517.98464975506</c:v>
                      </c:pt>
                      <c:pt idx="106">
                        <c:v>288818.68358502537</c:v>
                      </c:pt>
                      <c:pt idx="107">
                        <c:v>296779.77218788862</c:v>
                      </c:pt>
                      <c:pt idx="108">
                        <c:v>298655.42539706081</c:v>
                      </c:pt>
                      <c:pt idx="109">
                        <c:v>289950.90306000412</c:v>
                      </c:pt>
                      <c:pt idx="110">
                        <c:v>265636.49948667362</c:v>
                      </c:pt>
                      <c:pt idx="111">
                        <c:v>265636.49948667362</c:v>
                      </c:pt>
                      <c:pt idx="112">
                        <c:v>265636.49948667362</c:v>
                      </c:pt>
                      <c:pt idx="113">
                        <c:v>258148.71981804445</c:v>
                      </c:pt>
                      <c:pt idx="114">
                        <c:v>280735.96390321478</c:v>
                      </c:pt>
                      <c:pt idx="115">
                        <c:v>281773.8935396485</c:v>
                      </c:pt>
                      <c:pt idx="116">
                        <c:v>316829.13348874822</c:v>
                      </c:pt>
                      <c:pt idx="117">
                        <c:v>286763.12305539846</c:v>
                      </c:pt>
                      <c:pt idx="118">
                        <c:v>288383.83144991472</c:v>
                      </c:pt>
                      <c:pt idx="119">
                        <c:v>288383.83144991472</c:v>
                      </c:pt>
                      <c:pt idx="120">
                        <c:v>276792.51146369427</c:v>
                      </c:pt>
                      <c:pt idx="121">
                        <c:v>240046.88025374338</c:v>
                      </c:pt>
                      <c:pt idx="122">
                        <c:v>265063.69845984131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6-CFB2-44FF-84ED-41744D219589}"/>
                  </c:ext>
                </c:extLst>
              </c15:ser>
            </c15:filteredLineSeries>
          </c:ext>
        </c:extLst>
      </c:lineChart>
      <c:catAx>
        <c:axId val="1997726832"/>
        <c:scaling>
          <c:orientation val="minMax"/>
        </c:scaling>
        <c:delete val="0"/>
        <c:axPos val="b"/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7715184"/>
        <c:crosses val="autoZero"/>
        <c:auto val="1"/>
        <c:lblAlgn val="ctr"/>
        <c:lblOffset val="100"/>
        <c:noMultiLvlLbl val="0"/>
      </c:catAx>
      <c:valAx>
        <c:axId val="1997715184"/>
        <c:scaling>
          <c:orientation val="minMax"/>
          <c:max val="10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7726832"/>
        <c:crosses val="autoZero"/>
        <c:crossBetween val="between"/>
        <c:majorUnit val="1000"/>
        <c:minorUnit val="5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University of Montana</a:t>
            </a:r>
          </a:p>
          <a:p>
            <a:pPr>
              <a:defRPr/>
            </a:pPr>
            <a:r>
              <a:rPr lang="en-US"/>
              <a:t>Assessment vs. Budget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'Data for Write Up'!$Y$4</c:f>
              <c:strCache>
                <c:ptCount val="1"/>
                <c:pt idx="0">
                  <c:v>Ahead Behind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'Data for Write Up'!$A$5:$A$111</c:f>
              <c:numCache>
                <c:formatCode>m/d/yyyy</c:formatCode>
                <c:ptCount val="107"/>
                <c:pt idx="8">
                  <c:v>45123</c:v>
                </c:pt>
                <c:pt idx="9">
                  <c:v>45124</c:v>
                </c:pt>
                <c:pt idx="10">
                  <c:v>45125</c:v>
                </c:pt>
                <c:pt idx="11">
                  <c:v>45126</c:v>
                </c:pt>
                <c:pt idx="12">
                  <c:v>45127</c:v>
                </c:pt>
                <c:pt idx="13">
                  <c:v>45128</c:v>
                </c:pt>
                <c:pt idx="14">
                  <c:v>45129</c:v>
                </c:pt>
                <c:pt idx="15">
                  <c:v>45130</c:v>
                </c:pt>
                <c:pt idx="16">
                  <c:v>45131</c:v>
                </c:pt>
                <c:pt idx="17">
                  <c:v>45132</c:v>
                </c:pt>
                <c:pt idx="18">
                  <c:v>45133</c:v>
                </c:pt>
                <c:pt idx="19">
                  <c:v>45134</c:v>
                </c:pt>
                <c:pt idx="20">
                  <c:v>45135</c:v>
                </c:pt>
                <c:pt idx="21">
                  <c:v>45136</c:v>
                </c:pt>
                <c:pt idx="22">
                  <c:v>45137</c:v>
                </c:pt>
                <c:pt idx="23">
                  <c:v>45138</c:v>
                </c:pt>
                <c:pt idx="24">
                  <c:v>45139</c:v>
                </c:pt>
                <c:pt idx="25">
                  <c:v>45140</c:v>
                </c:pt>
                <c:pt idx="26">
                  <c:v>45141</c:v>
                </c:pt>
                <c:pt idx="27">
                  <c:v>45142</c:v>
                </c:pt>
                <c:pt idx="28">
                  <c:v>45143</c:v>
                </c:pt>
                <c:pt idx="29">
                  <c:v>45144</c:v>
                </c:pt>
                <c:pt idx="30">
                  <c:v>45145</c:v>
                </c:pt>
                <c:pt idx="31">
                  <c:v>45146</c:v>
                </c:pt>
                <c:pt idx="32">
                  <c:v>45147</c:v>
                </c:pt>
                <c:pt idx="33">
                  <c:v>45148</c:v>
                </c:pt>
                <c:pt idx="34">
                  <c:v>45149</c:v>
                </c:pt>
                <c:pt idx="35">
                  <c:v>45150</c:v>
                </c:pt>
                <c:pt idx="36">
                  <c:v>45151</c:v>
                </c:pt>
                <c:pt idx="37">
                  <c:v>45152</c:v>
                </c:pt>
                <c:pt idx="38">
                  <c:v>45153</c:v>
                </c:pt>
                <c:pt idx="39">
                  <c:v>45154</c:v>
                </c:pt>
                <c:pt idx="40">
                  <c:v>45155</c:v>
                </c:pt>
                <c:pt idx="41">
                  <c:v>45156</c:v>
                </c:pt>
                <c:pt idx="42">
                  <c:v>45157</c:v>
                </c:pt>
                <c:pt idx="43">
                  <c:v>45158</c:v>
                </c:pt>
                <c:pt idx="44">
                  <c:v>45159</c:v>
                </c:pt>
                <c:pt idx="45">
                  <c:v>45160</c:v>
                </c:pt>
                <c:pt idx="46">
                  <c:v>45161</c:v>
                </c:pt>
                <c:pt idx="47">
                  <c:v>45162</c:v>
                </c:pt>
                <c:pt idx="48">
                  <c:v>45163</c:v>
                </c:pt>
                <c:pt idx="49">
                  <c:v>45164</c:v>
                </c:pt>
                <c:pt idx="50">
                  <c:v>45165</c:v>
                </c:pt>
                <c:pt idx="51">
                  <c:v>45166</c:v>
                </c:pt>
                <c:pt idx="52">
                  <c:v>45167</c:v>
                </c:pt>
                <c:pt idx="53">
                  <c:v>45168</c:v>
                </c:pt>
                <c:pt idx="54">
                  <c:v>45169</c:v>
                </c:pt>
                <c:pt idx="55">
                  <c:v>45170</c:v>
                </c:pt>
                <c:pt idx="56">
                  <c:v>45171</c:v>
                </c:pt>
                <c:pt idx="57">
                  <c:v>45172</c:v>
                </c:pt>
                <c:pt idx="58">
                  <c:v>45173</c:v>
                </c:pt>
                <c:pt idx="59">
                  <c:v>45174</c:v>
                </c:pt>
                <c:pt idx="60">
                  <c:v>45175</c:v>
                </c:pt>
                <c:pt idx="61">
                  <c:v>45176</c:v>
                </c:pt>
                <c:pt idx="62">
                  <c:v>45177</c:v>
                </c:pt>
                <c:pt idx="63">
                  <c:v>45178</c:v>
                </c:pt>
                <c:pt idx="64">
                  <c:v>45179</c:v>
                </c:pt>
                <c:pt idx="65">
                  <c:v>45180</c:v>
                </c:pt>
                <c:pt idx="66">
                  <c:v>45181</c:v>
                </c:pt>
                <c:pt idx="67">
                  <c:v>45182</c:v>
                </c:pt>
                <c:pt idx="68">
                  <c:v>45183</c:v>
                </c:pt>
                <c:pt idx="69">
                  <c:v>45184</c:v>
                </c:pt>
                <c:pt idx="70">
                  <c:v>45185</c:v>
                </c:pt>
                <c:pt idx="71">
                  <c:v>45186</c:v>
                </c:pt>
                <c:pt idx="72">
                  <c:v>45187</c:v>
                </c:pt>
                <c:pt idx="73">
                  <c:v>45188</c:v>
                </c:pt>
                <c:pt idx="74">
                  <c:v>45189</c:v>
                </c:pt>
                <c:pt idx="75">
                  <c:v>45190</c:v>
                </c:pt>
                <c:pt idx="76">
                  <c:v>45191</c:v>
                </c:pt>
                <c:pt idx="77">
                  <c:v>45192</c:v>
                </c:pt>
                <c:pt idx="78">
                  <c:v>45193</c:v>
                </c:pt>
                <c:pt idx="79">
                  <c:v>45194</c:v>
                </c:pt>
                <c:pt idx="80">
                  <c:v>45195</c:v>
                </c:pt>
                <c:pt idx="81">
                  <c:v>45196</c:v>
                </c:pt>
                <c:pt idx="82">
                  <c:v>45197</c:v>
                </c:pt>
                <c:pt idx="83">
                  <c:v>45198</c:v>
                </c:pt>
                <c:pt idx="84">
                  <c:v>45199</c:v>
                </c:pt>
                <c:pt idx="85">
                  <c:v>45200</c:v>
                </c:pt>
                <c:pt idx="86">
                  <c:v>45201</c:v>
                </c:pt>
                <c:pt idx="87">
                  <c:v>45202</c:v>
                </c:pt>
                <c:pt idx="88">
                  <c:v>45203</c:v>
                </c:pt>
                <c:pt idx="89">
                  <c:v>45204</c:v>
                </c:pt>
                <c:pt idx="90">
                  <c:v>45205</c:v>
                </c:pt>
                <c:pt idx="91">
                  <c:v>45206</c:v>
                </c:pt>
                <c:pt idx="92">
                  <c:v>45207</c:v>
                </c:pt>
                <c:pt idx="93">
                  <c:v>45208</c:v>
                </c:pt>
                <c:pt idx="94">
                  <c:v>45209</c:v>
                </c:pt>
                <c:pt idx="95">
                  <c:v>45210</c:v>
                </c:pt>
                <c:pt idx="96">
                  <c:v>45211</c:v>
                </c:pt>
                <c:pt idx="97">
                  <c:v>45212</c:v>
                </c:pt>
                <c:pt idx="98">
                  <c:v>45213</c:v>
                </c:pt>
                <c:pt idx="99">
                  <c:v>45214</c:v>
                </c:pt>
                <c:pt idx="100">
                  <c:v>45215</c:v>
                </c:pt>
                <c:pt idx="101">
                  <c:v>45216</c:v>
                </c:pt>
                <c:pt idx="102">
                  <c:v>45217</c:v>
                </c:pt>
                <c:pt idx="103">
                  <c:v>45218</c:v>
                </c:pt>
                <c:pt idx="104">
                  <c:v>45219</c:v>
                </c:pt>
                <c:pt idx="105">
                  <c:v>45220</c:v>
                </c:pt>
                <c:pt idx="106">
                  <c:v>45221</c:v>
                </c:pt>
              </c:numCache>
            </c:numRef>
          </c:cat>
          <c:val>
            <c:numRef>
              <c:f>'Data for Write Up'!$Y$5:$Y$105</c:f>
              <c:numCache>
                <c:formatCode>_("$"* #,##0_);_("$"* \(#,##0\);_("$"* "-"??_);_(@_)</c:formatCode>
                <c:ptCount val="101"/>
                <c:pt idx="8">
                  <c:v>-4624722.9600000009</c:v>
                </c:pt>
                <c:pt idx="9">
                  <c:v>-4624722.9600000009</c:v>
                </c:pt>
                <c:pt idx="10">
                  <c:v>-4205705.5799999982</c:v>
                </c:pt>
                <c:pt idx="11">
                  <c:v>-3398739.9299999997</c:v>
                </c:pt>
                <c:pt idx="12">
                  <c:v>-2518683.9699999988</c:v>
                </c:pt>
                <c:pt idx="13">
                  <c:v>-2419091</c:v>
                </c:pt>
                <c:pt idx="14">
                  <c:v>-2419091</c:v>
                </c:pt>
                <c:pt idx="15">
                  <c:v>-2419091</c:v>
                </c:pt>
                <c:pt idx="16">
                  <c:v>-2167973.1599999964</c:v>
                </c:pt>
                <c:pt idx="17">
                  <c:v>-2126591.3000000045</c:v>
                </c:pt>
                <c:pt idx="18">
                  <c:v>-1849976.8900000006</c:v>
                </c:pt>
                <c:pt idx="19">
                  <c:v>-1764702.8400000036</c:v>
                </c:pt>
                <c:pt idx="20">
                  <c:v>-1424565.3100000024</c:v>
                </c:pt>
                <c:pt idx="21">
                  <c:v>-1424565.3100000024</c:v>
                </c:pt>
                <c:pt idx="22">
                  <c:v>-1424565.3100000024</c:v>
                </c:pt>
                <c:pt idx="23">
                  <c:v>-1161975.0600000024</c:v>
                </c:pt>
                <c:pt idx="24">
                  <c:v>-913363.37000000477</c:v>
                </c:pt>
                <c:pt idx="25">
                  <c:v>-550146.61999999732</c:v>
                </c:pt>
                <c:pt idx="26">
                  <c:v>-781963</c:v>
                </c:pt>
                <c:pt idx="27">
                  <c:v>-478674.70000000298</c:v>
                </c:pt>
                <c:pt idx="28">
                  <c:v>-478674.70000000298</c:v>
                </c:pt>
                <c:pt idx="29">
                  <c:v>-478674.70000000298</c:v>
                </c:pt>
                <c:pt idx="30">
                  <c:v>-216082.57000000775</c:v>
                </c:pt>
                <c:pt idx="31">
                  <c:v>-91903.810000002384</c:v>
                </c:pt>
                <c:pt idx="32">
                  <c:v>98474.320000000298</c:v>
                </c:pt>
                <c:pt idx="33">
                  <c:v>278640.36999999732</c:v>
                </c:pt>
                <c:pt idx="34">
                  <c:v>930340.61999999732</c:v>
                </c:pt>
                <c:pt idx="35">
                  <c:v>930340.61999999732</c:v>
                </c:pt>
                <c:pt idx="36">
                  <c:v>930340.61999999732</c:v>
                </c:pt>
                <c:pt idx="37">
                  <c:v>1075360.4300000072</c:v>
                </c:pt>
                <c:pt idx="38">
                  <c:v>1030623.1299999952</c:v>
                </c:pt>
                <c:pt idx="39">
                  <c:v>1121999.0900000036</c:v>
                </c:pt>
                <c:pt idx="40">
                  <c:v>1124431.3900000006</c:v>
                </c:pt>
                <c:pt idx="41">
                  <c:v>1313169.0300000012</c:v>
                </c:pt>
                <c:pt idx="42">
                  <c:v>1313169.0300000012</c:v>
                </c:pt>
                <c:pt idx="43">
                  <c:v>1313169.0300000012</c:v>
                </c:pt>
                <c:pt idx="44">
                  <c:v>1532458.4399999976</c:v>
                </c:pt>
                <c:pt idx="45">
                  <c:v>1470927.5600000024</c:v>
                </c:pt>
                <c:pt idx="46">
                  <c:v>1581073.4300000072</c:v>
                </c:pt>
                <c:pt idx="47">
                  <c:v>1763980.4899999946</c:v>
                </c:pt>
                <c:pt idx="48">
                  <c:v>1867091.3299999982</c:v>
                </c:pt>
                <c:pt idx="49">
                  <c:v>1867091.3299999982</c:v>
                </c:pt>
                <c:pt idx="50">
                  <c:v>1867091.3299999982</c:v>
                </c:pt>
                <c:pt idx="51">
                  <c:v>2056148.0600000024</c:v>
                </c:pt>
                <c:pt idx="52">
                  <c:v>2095946.9200000018</c:v>
                </c:pt>
                <c:pt idx="53">
                  <c:v>2010811.549999997</c:v>
                </c:pt>
                <c:pt idx="54">
                  <c:v>2021969.2800000012</c:v>
                </c:pt>
                <c:pt idx="55">
                  <c:v>2061621.0799999982</c:v>
                </c:pt>
                <c:pt idx="56">
                  <c:v>2061621.0799999982</c:v>
                </c:pt>
                <c:pt idx="57">
                  <c:v>2061621.0799999982</c:v>
                </c:pt>
                <c:pt idx="58">
                  <c:v>2061621.0799999982</c:v>
                </c:pt>
                <c:pt idx="59">
                  <c:v>1947686.8099999949</c:v>
                </c:pt>
                <c:pt idx="60">
                  <c:v>1802193.4700000063</c:v>
                </c:pt>
                <c:pt idx="61">
                  <c:v>1891954.6899999976</c:v>
                </c:pt>
                <c:pt idx="62">
                  <c:v>1864371.7299999967</c:v>
                </c:pt>
                <c:pt idx="63">
                  <c:v>1864371.7299999967</c:v>
                </c:pt>
                <c:pt idx="64">
                  <c:v>1864371.7299999967</c:v>
                </c:pt>
                <c:pt idx="65">
                  <c:v>1757957.9399999976</c:v>
                </c:pt>
                <c:pt idx="66">
                  <c:v>1668990.0100000054</c:v>
                </c:pt>
                <c:pt idx="67">
                  <c:v>1473198.6600000039</c:v>
                </c:pt>
                <c:pt idx="68">
                  <c:v>1494544.7899999991</c:v>
                </c:pt>
                <c:pt idx="69">
                  <c:v>1449640.3899999931</c:v>
                </c:pt>
                <c:pt idx="70">
                  <c:v>1449640.3899999931</c:v>
                </c:pt>
                <c:pt idx="71">
                  <c:v>1449640.3899999931</c:v>
                </c:pt>
                <c:pt idx="72">
                  <c:v>769852.3200000003</c:v>
                </c:pt>
                <c:pt idx="73">
                  <c:v>1294776.1199999973</c:v>
                </c:pt>
                <c:pt idx="74">
                  <c:v>803225.67000000179</c:v>
                </c:pt>
                <c:pt idx="75">
                  <c:v>802986</c:v>
                </c:pt>
                <c:pt idx="76">
                  <c:v>837080.34000000358</c:v>
                </c:pt>
                <c:pt idx="77">
                  <c:v>837080.34000000358</c:v>
                </c:pt>
                <c:pt idx="78">
                  <c:v>837080.34000000358</c:v>
                </c:pt>
                <c:pt idx="79">
                  <c:v>878304.78000000119</c:v>
                </c:pt>
                <c:pt idx="80">
                  <c:v>930336.53999999911</c:v>
                </c:pt>
                <c:pt idx="81">
                  <c:v>929009.6400000006</c:v>
                </c:pt>
                <c:pt idx="82">
                  <c:v>900160.18999999762</c:v>
                </c:pt>
                <c:pt idx="83">
                  <c:v>919018.3900000006</c:v>
                </c:pt>
                <c:pt idx="84">
                  <c:v>919018.3900000006</c:v>
                </c:pt>
                <c:pt idx="85">
                  <c:v>919018.3900000006</c:v>
                </c:pt>
                <c:pt idx="86">
                  <c:v>919018.3900000006</c:v>
                </c:pt>
                <c:pt idx="87">
                  <c:v>919018.3900000006</c:v>
                </c:pt>
                <c:pt idx="88">
                  <c:v>919018.3900000006</c:v>
                </c:pt>
                <c:pt idx="89">
                  <c:v>919018.3900000006</c:v>
                </c:pt>
                <c:pt idx="90">
                  <c:v>1159580.7899999991</c:v>
                </c:pt>
                <c:pt idx="91">
                  <c:v>1159580.7899999991</c:v>
                </c:pt>
                <c:pt idx="92">
                  <c:v>1159580.7899999991</c:v>
                </c:pt>
                <c:pt idx="93">
                  <c:v>822827.78999999911</c:v>
                </c:pt>
                <c:pt idx="94">
                  <c:v>781831.07999999821</c:v>
                </c:pt>
                <c:pt idx="95">
                  <c:v>1092683.6799999997</c:v>
                </c:pt>
                <c:pt idx="96">
                  <c:v>1092683.7299999967</c:v>
                </c:pt>
                <c:pt idx="97">
                  <c:v>841515.13000000268</c:v>
                </c:pt>
                <c:pt idx="98">
                  <c:v>841515.13000000268</c:v>
                </c:pt>
                <c:pt idx="99">
                  <c:v>841515.13000000268</c:v>
                </c:pt>
                <c:pt idx="100">
                  <c:v>841515.28000000119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C3DB-4316-91D2-E96E00B8CC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7657760"/>
        <c:axId val="527658416"/>
        <c:extLst/>
      </c:lineChart>
      <c:dateAx>
        <c:axId val="52765776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7658416"/>
        <c:crosses val="autoZero"/>
        <c:auto val="1"/>
        <c:lblOffset val="100"/>
        <c:baseTimeUnit val="days"/>
      </c:dateAx>
      <c:valAx>
        <c:axId val="527658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_);_(&quot;$&quot;* \(#,##0\);_(&quot;$&quot;* &quot;-&quot;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7657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97896</xdr:colOff>
      <xdr:row>195</xdr:row>
      <xdr:rowOff>31750</xdr:rowOff>
    </xdr:from>
    <xdr:to>
      <xdr:col>12</xdr:col>
      <xdr:colOff>370417</xdr:colOff>
      <xdr:row>229</xdr:row>
      <xdr:rowOff>23813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603250</xdr:colOff>
      <xdr:row>230</xdr:row>
      <xdr:rowOff>137585</xdr:rowOff>
    </xdr:from>
    <xdr:to>
      <xdr:col>25</xdr:col>
      <xdr:colOff>444500</xdr:colOff>
      <xdr:row>257</xdr:row>
      <xdr:rowOff>74083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10584</xdr:colOff>
      <xdr:row>195</xdr:row>
      <xdr:rowOff>52917</xdr:rowOff>
    </xdr:from>
    <xdr:to>
      <xdr:col>25</xdr:col>
      <xdr:colOff>433918</xdr:colOff>
      <xdr:row>229</xdr:row>
      <xdr:rowOff>14553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23815</xdr:colOff>
      <xdr:row>230</xdr:row>
      <xdr:rowOff>137583</xdr:rowOff>
    </xdr:from>
    <xdr:to>
      <xdr:col>12</xdr:col>
      <xdr:colOff>370417</xdr:colOff>
      <xdr:row>257</xdr:row>
      <xdr:rowOff>83344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3969</xdr:colOff>
      <xdr:row>257</xdr:row>
      <xdr:rowOff>179917</xdr:rowOff>
    </xdr:from>
    <xdr:to>
      <xdr:col>12</xdr:col>
      <xdr:colOff>338667</xdr:colOff>
      <xdr:row>285</xdr:row>
      <xdr:rowOff>105834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148166</xdr:colOff>
      <xdr:row>1</xdr:row>
      <xdr:rowOff>0</xdr:rowOff>
    </xdr:from>
    <xdr:to>
      <xdr:col>12</xdr:col>
      <xdr:colOff>518583</xdr:colOff>
      <xdr:row>33</xdr:row>
      <xdr:rowOff>116417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152400</xdr:colOff>
      <xdr:row>161</xdr:row>
      <xdr:rowOff>180976</xdr:rowOff>
    </xdr:from>
    <xdr:to>
      <xdr:col>25</xdr:col>
      <xdr:colOff>554568</xdr:colOff>
      <xdr:row>193</xdr:row>
      <xdr:rowOff>117476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114300</xdr:colOff>
      <xdr:row>34</xdr:row>
      <xdr:rowOff>161925</xdr:rowOff>
    </xdr:from>
    <xdr:to>
      <xdr:col>25</xdr:col>
      <xdr:colOff>484717</xdr:colOff>
      <xdr:row>67</xdr:row>
      <xdr:rowOff>87842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47625</xdr:colOff>
      <xdr:row>162</xdr:row>
      <xdr:rowOff>9525</xdr:rowOff>
    </xdr:from>
    <xdr:to>
      <xdr:col>12</xdr:col>
      <xdr:colOff>449793</xdr:colOff>
      <xdr:row>193</xdr:row>
      <xdr:rowOff>136525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26</xdr:col>
      <xdr:colOff>0</xdr:colOff>
      <xdr:row>1</xdr:row>
      <xdr:rowOff>0</xdr:rowOff>
    </xdr:from>
    <xdr:to>
      <xdr:col>38</xdr:col>
      <xdr:colOff>370417</xdr:colOff>
      <xdr:row>33</xdr:row>
      <xdr:rowOff>106892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133350</xdr:colOff>
      <xdr:row>101</xdr:row>
      <xdr:rowOff>180975</xdr:rowOff>
    </xdr:from>
    <xdr:to>
      <xdr:col>12</xdr:col>
      <xdr:colOff>552450</xdr:colOff>
      <xdr:row>132</xdr:row>
      <xdr:rowOff>47624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123825</xdr:colOff>
      <xdr:row>133</xdr:row>
      <xdr:rowOff>161925</xdr:rowOff>
    </xdr:from>
    <xdr:to>
      <xdr:col>25</xdr:col>
      <xdr:colOff>438150</xdr:colOff>
      <xdr:row>161</xdr:row>
      <xdr:rowOff>0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161925</xdr:colOff>
      <xdr:row>35</xdr:row>
      <xdr:rowOff>19050</xdr:rowOff>
    </xdr:from>
    <xdr:to>
      <xdr:col>12</xdr:col>
      <xdr:colOff>532342</xdr:colOff>
      <xdr:row>67</xdr:row>
      <xdr:rowOff>135467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161925</xdr:colOff>
      <xdr:row>68</xdr:row>
      <xdr:rowOff>104775</xdr:rowOff>
    </xdr:from>
    <xdr:to>
      <xdr:col>12</xdr:col>
      <xdr:colOff>532342</xdr:colOff>
      <xdr:row>101</xdr:row>
      <xdr:rowOff>30692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13</xdr:col>
      <xdr:colOff>76200</xdr:colOff>
      <xdr:row>68</xdr:row>
      <xdr:rowOff>95250</xdr:rowOff>
    </xdr:from>
    <xdr:to>
      <xdr:col>25</xdr:col>
      <xdr:colOff>446617</xdr:colOff>
      <xdr:row>101</xdr:row>
      <xdr:rowOff>21167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26</xdr:col>
      <xdr:colOff>57150</xdr:colOff>
      <xdr:row>68</xdr:row>
      <xdr:rowOff>19050</xdr:rowOff>
    </xdr:from>
    <xdr:to>
      <xdr:col>38</xdr:col>
      <xdr:colOff>427567</xdr:colOff>
      <xdr:row>100</xdr:row>
      <xdr:rowOff>135467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13</xdr:col>
      <xdr:colOff>66675</xdr:colOff>
      <xdr:row>102</xdr:row>
      <xdr:rowOff>19050</xdr:rowOff>
    </xdr:from>
    <xdr:to>
      <xdr:col>25</xdr:col>
      <xdr:colOff>485775</xdr:colOff>
      <xdr:row>132</xdr:row>
      <xdr:rowOff>76199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13</xdr:col>
      <xdr:colOff>0</xdr:colOff>
      <xdr:row>1</xdr:row>
      <xdr:rowOff>0</xdr:rowOff>
    </xdr:from>
    <xdr:to>
      <xdr:col>25</xdr:col>
      <xdr:colOff>370417</xdr:colOff>
      <xdr:row>33</xdr:row>
      <xdr:rowOff>116417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38099</xdr:colOff>
      <xdr:row>133</xdr:row>
      <xdr:rowOff>171450</xdr:rowOff>
    </xdr:from>
    <xdr:to>
      <xdr:col>12</xdr:col>
      <xdr:colOff>581024</xdr:colOff>
      <xdr:row>160</xdr:row>
      <xdr:rowOff>133350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26</xdr:col>
      <xdr:colOff>0</xdr:colOff>
      <xdr:row>162</xdr:row>
      <xdr:rowOff>0</xdr:rowOff>
    </xdr:from>
    <xdr:to>
      <xdr:col>38</xdr:col>
      <xdr:colOff>402168</xdr:colOff>
      <xdr:row>193</xdr:row>
      <xdr:rowOff>127000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5" name="Table16" displayName="Table16" ref="A1:Z83" totalsRowShown="0" headerRowDxfId="107" dataDxfId="106" headerRowCellStyle="Currency">
  <autoFilter ref="A1:Z83"/>
  <tableColumns count="26">
    <tableColumn id="1" name="DATE" dataDxfId="105" totalsRowDxfId="104"/>
    <tableColumn id="2" name="BUDGET" dataDxfId="103" totalsRowDxfId="102" dataCellStyle="Currency"/>
    <tableColumn id="25" name="1st Day of Class" dataDxfId="101" totalsRowDxfId="100" dataCellStyle="Currency"/>
    <tableColumn id="26" name="Days Before (After) 1st Day of Class" dataDxfId="99" totalsRowDxfId="98" dataCellStyle="Comma">
      <calculatedColumnFormula>+Table16[[#This Row],[1st Day of Class]]-Table16[[#This Row],[DATE]]</calculatedColumnFormula>
    </tableColumn>
    <tableColumn id="3" name="BUDGET_BAL" dataDxfId="97" totalsRowDxfId="96" dataCellStyle="Currency">
      <calculatedColumnFormula>B2-Q2</calculatedColumnFormula>
    </tableColumn>
    <tableColumn id="4" name="%_OF_BUDGET_(FED)" dataDxfId="95" totalsRowDxfId="94" dataCellStyle="Percent">
      <calculatedColumnFormula>+T2/B2</calculatedColumnFormula>
    </tableColumn>
    <tableColumn id="22" name="#_CONFIRMED" dataDxfId="93" totalsRowDxfId="92" dataCellStyle="Comma"/>
    <tableColumn id="5" name="#_NOT_FINALIZED" dataDxfId="91" totalsRowDxfId="90" dataCellStyle="Comma"/>
    <tableColumn id="6" name="#_FINALIZED" dataDxfId="89" totalsRowDxfId="88" dataCellStyle="Comma"/>
    <tableColumn id="7" name="TOTAL_STUDENTS" dataDxfId="87" totalsRowDxfId="86" dataCellStyle="Comma">
      <calculatedColumnFormula>Table16[[#This Row],['#_FINALIZED]]+Table16[[#This Row],['#_NOT_FINALIZED]]+Table16[[#This Row],['#_CONFIRMED]]</calculatedColumnFormula>
    </tableColumn>
    <tableColumn id="8" name="CHANGE_IN_STUDENTS" dataDxfId="85" totalsRowDxfId="84" dataCellStyle="Comma"/>
    <tableColumn id="9" name="CHANGE_IN_FINAL" dataDxfId="83" totalsRowDxfId="82" dataCellStyle="Comma"/>
    <tableColumn id="10" name="%_OF_STUDENTS_PAID" dataDxfId="81" totalsRowDxfId="80" dataCellStyle="Percent">
      <calculatedColumnFormula>+Table16[[#This Row],['#_FINALIZED]]/Table16[[#This Row],[TOTAL_STUDENTS]]</calculatedColumnFormula>
    </tableColumn>
    <tableColumn id="24" name="%_OF_STUDENTS_PAID_PY" dataDxfId="79" totalsRowDxfId="78" dataCellStyle="Percent"/>
    <tableColumn id="23" name="CONFIRMED_TUITION" dataDxfId="77" totalsRowDxfId="76" dataCellStyle="Currency"/>
    <tableColumn id="11" name="NOT_FINALIZED_TUITION" dataDxfId="75" totalsRowDxfId="74" dataCellStyle="Currency"/>
    <tableColumn id="12" name="FINALIZED_TUITION" dataDxfId="73" totalsRowDxfId="72" dataCellStyle="Currency">
      <calculatedColumnFormula>S2+T2</calculatedColumnFormula>
    </tableColumn>
    <tableColumn id="13" name="%_OF_TUITION_FINALIZED" dataDxfId="71" totalsRowDxfId="70" dataCellStyle="Percent">
      <calculatedColumnFormula>Q2/(P2+Q2)</calculatedColumnFormula>
    </tableColumn>
    <tableColumn id="14" name="PENDING_FINALIZED" dataDxfId="69" totalsRowDxfId="68" dataCellStyle="Currency"/>
    <tableColumn id="15" name="FED_FINALIZED" dataDxfId="67" totalsRowDxfId="66" dataCellStyle="Currency"/>
    <tableColumn id="16" name="TUITION_ASSESSED" dataDxfId="65" totalsRowDxfId="64" dataCellStyle="Currency">
      <calculatedColumnFormula>O2+P2+Q2</calculatedColumnFormula>
    </tableColumn>
    <tableColumn id="18" name="CHANGE_IN_ASSESSED" dataDxfId="63" totalsRowDxfId="62" dataCellStyle="Currency"/>
    <tableColumn id="17" name="CHANGE_IN_FINALIZED_$" dataDxfId="61" totalsRowDxfId="60" dataCellStyle="Currency"/>
    <tableColumn id="19" name="BUDGET_VARIANCE" dataDxfId="59" totalsRowDxfId="58">
      <calculatedColumnFormula>+Table16[[#This Row],[TUITION_ASSESSED]]-Table16[[#This Row],[BUDGET]]</calculatedColumnFormula>
    </tableColumn>
    <tableColumn id="20" name="FINALIZED_AVG_STU" dataDxfId="57" totalsRowDxfId="56">
      <calculatedColumnFormula>IFERROR(+Table16[[#This Row],[CHANGE_IN_FINALIZED_$]]/Table16[[#This Row],[CHANGE_IN_FINAL]],0)</calculatedColumnFormula>
    </tableColumn>
    <tableColumn id="21" name="CUMULAT_FINAL_AVG/STUDENT" dataDxfId="55" totalsRowDxfId="54" dataCellStyle="Currency">
      <calculatedColumnFormula>+Table16[[#This Row],[FED_FINALIZED]]/Table16[[#This Row],['#_FINALIZED]]</calculatedColumnFormula>
    </tableColumn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" name="Table1" displayName="Table1" ref="A1:Z116" totalsRowShown="0" headerRowDxfId="53" dataDxfId="52" headerRowCellStyle="Currency">
  <autoFilter ref="A1:Z116"/>
  <tableColumns count="26">
    <tableColumn id="1" name="DATE" dataDxfId="51" totalsRowDxfId="50"/>
    <tableColumn id="2" name="BUDGET" dataDxfId="49" totalsRowDxfId="48" dataCellStyle="Currency"/>
    <tableColumn id="25" name="1st Day of Class" dataDxfId="47" totalsRowDxfId="46" dataCellStyle="Currency"/>
    <tableColumn id="26" name="Days Before (After) 1st Day of Class" dataDxfId="45" totalsRowDxfId="44" dataCellStyle="Comma"/>
    <tableColumn id="3" name="BUDGET_BAL" dataDxfId="43" totalsRowDxfId="42" dataCellStyle="Currency">
      <calculatedColumnFormula>B2-Q2</calculatedColumnFormula>
    </tableColumn>
    <tableColumn id="4" name="%_OF_BUDGET_(FED)" dataDxfId="41" totalsRowDxfId="40" dataCellStyle="Percent">
      <calculatedColumnFormula>+T2/B2</calculatedColumnFormula>
    </tableColumn>
    <tableColumn id="22" name="#_CONFIRMED" dataDxfId="39" totalsRowDxfId="38" dataCellStyle="Percent"/>
    <tableColumn id="5" name="#_NOT_FINALIZED" dataDxfId="37" totalsRowDxfId="36" dataCellStyle="Comma"/>
    <tableColumn id="6" name="#_FINALIZED" dataDxfId="35" totalsRowDxfId="34" dataCellStyle="Comma"/>
    <tableColumn id="7" name="TOTAL_STUDENTS" dataDxfId="33" totalsRowDxfId="32" dataCellStyle="Comma">
      <calculatedColumnFormula>SUM(Table1[[#This Row],['#_CONFIRMED]:['#_FINALIZED]])</calculatedColumnFormula>
    </tableColumn>
    <tableColumn id="8" name="CHANGE_IN_STUDENTS" dataDxfId="31" totalsRowDxfId="30" dataCellStyle="Comma">
      <calculatedColumnFormula>+J2-J1</calculatedColumnFormula>
    </tableColumn>
    <tableColumn id="9" name="CHANGE_IN_FINAL" dataDxfId="29" totalsRowDxfId="28" dataCellStyle="Comma">
      <calculatedColumnFormula>+I2-I1</calculatedColumnFormula>
    </tableColumn>
    <tableColumn id="10" name="%_OF_STUDENTS_PAID" dataDxfId="27" totalsRowDxfId="26" dataCellStyle="Percent">
      <calculatedColumnFormula>I2/J2</calculatedColumnFormula>
    </tableColumn>
    <tableColumn id="24" name="%_OF_STUDENTS_PAID_PY" dataDxfId="25" totalsRowDxfId="24" dataCellStyle="Percent"/>
    <tableColumn id="23" name="CONFIRMED_TUITION" dataDxfId="23" totalsRowDxfId="22" dataCellStyle="Currency"/>
    <tableColumn id="11" name="NOT_FINALIZED_TUITION" dataDxfId="21" totalsRowDxfId="20" dataCellStyle="Currency"/>
    <tableColumn id="12" name="FINALIZED_TUITION" dataDxfId="19" totalsRowDxfId="18" dataCellStyle="Currency">
      <calculatedColumnFormula>S2+T2</calculatedColumnFormula>
    </tableColumn>
    <tableColumn id="13" name="%_OF_TUITION_FINALIZED" dataDxfId="17" totalsRowDxfId="16" dataCellStyle="Percent">
      <calculatedColumnFormula>Q2/(P2+Q2)</calculatedColumnFormula>
    </tableColumn>
    <tableColumn id="14" name="PENDING_FINALIZED" dataDxfId="15" totalsRowDxfId="14" dataCellStyle="Currency"/>
    <tableColumn id="15" name="FED_FINALIZED" dataDxfId="13" totalsRowDxfId="12" dataCellStyle="Currency"/>
    <tableColumn id="16" name="TUITION_ASSESSED" dataDxfId="11" totalsRowDxfId="10" dataCellStyle="Currency">
      <calculatedColumnFormula>O2+P2+Q2</calculatedColumnFormula>
    </tableColumn>
    <tableColumn id="18" name="CHANGE_IN_ASSESSED" dataDxfId="9" totalsRowDxfId="8" dataCellStyle="Currency">
      <calculatedColumnFormula>+Table1[[#This Row],[TUITION_ASSESSED]]-U1</calculatedColumnFormula>
    </tableColumn>
    <tableColumn id="17" name="CHANGE_IN_FINALIZED_$" dataDxfId="7" totalsRowDxfId="6" dataCellStyle="Currency">
      <calculatedColumnFormula>+Q2-Q1</calculatedColumnFormula>
    </tableColumn>
    <tableColumn id="19" name="BUDGET_VARIANCE" dataDxfId="5" totalsRowDxfId="4">
      <calculatedColumnFormula>+U2-B2</calculatedColumnFormula>
    </tableColumn>
    <tableColumn id="20" name="FINALIZED_AVG_STU" dataDxfId="3" totalsRowDxfId="2">
      <calculatedColumnFormula>IFERROR(+W2/L2,0)</calculatedColumnFormula>
    </tableColumn>
    <tableColumn id="21" name="CUMULAT_FINAL_AVG/STUDENT" dataDxfId="1" totalsRowDxfId="0" dataCellStyle="Currency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83"/>
  <sheetViews>
    <sheetView zoomScale="90" zoomScaleNormal="90" workbookViewId="0">
      <pane xSplit="1" ySplit="1" topLeftCell="P52" activePane="bottomRight" state="frozen"/>
      <selection activeCell="G24" sqref="G24"/>
      <selection pane="topRight" activeCell="G24" sqref="G24"/>
      <selection pane="bottomLeft" activeCell="G24" sqref="G24"/>
      <selection pane="bottomRight" activeCell="V74" sqref="V74"/>
    </sheetView>
  </sheetViews>
  <sheetFormatPr defaultColWidth="15.5703125" defaultRowHeight="15"/>
  <cols>
    <col min="1" max="1" width="11.5703125" style="21" bestFit="1" customWidth="1"/>
    <col min="2" max="2" width="16.140625" style="2" bestFit="1" customWidth="1"/>
    <col min="3" max="3" width="19.28515625" style="45" bestFit="1" customWidth="1"/>
    <col min="4" max="4" width="38.7109375" style="46" bestFit="1" customWidth="1"/>
    <col min="5" max="5" width="18.7109375" style="1" bestFit="1" customWidth="1"/>
    <col min="6" max="6" width="24.85546875" style="30" bestFit="1" customWidth="1"/>
    <col min="7" max="7" width="18.5703125" style="24" bestFit="1" customWidth="1"/>
    <col min="8" max="8" width="21.7109375" bestFit="1" customWidth="1"/>
    <col min="9" max="9" width="16.85546875" bestFit="1" customWidth="1"/>
    <col min="10" max="10" width="21.5703125" bestFit="1" customWidth="1"/>
    <col min="11" max="11" width="28.140625" style="5" bestFit="1" customWidth="1"/>
    <col min="12" max="12" width="24" style="5" bestFit="1" customWidth="1"/>
    <col min="13" max="13" width="26.42578125" style="3" bestFit="1" customWidth="1"/>
    <col min="14" max="14" width="29.7109375" style="3" bestFit="1" customWidth="1"/>
    <col min="15" max="15" width="26.7109375" style="9" bestFit="1" customWidth="1"/>
    <col min="16" max="16" width="29.7109375" style="4" bestFit="1" customWidth="1"/>
    <col min="17" max="17" width="24.7109375" style="4" bestFit="1" customWidth="1"/>
    <col min="18" max="18" width="31" style="1" bestFit="1" customWidth="1"/>
    <col min="19" max="19" width="25.5703125" style="1" bestFit="1" customWidth="1"/>
    <col min="20" max="20" width="20.42578125" style="1" bestFit="1" customWidth="1"/>
    <col min="21" max="21" width="24.28515625" bestFit="1" customWidth="1"/>
    <col min="22" max="22" width="27.5703125" bestFit="1" customWidth="1"/>
    <col min="23" max="23" width="30.140625" bestFit="1" customWidth="1"/>
    <col min="24" max="24" width="24.7109375" style="25" bestFit="1" customWidth="1"/>
    <col min="25" max="25" width="25.7109375" bestFit="1" customWidth="1"/>
    <col min="26" max="26" width="36.85546875" bestFit="1" customWidth="1"/>
  </cols>
  <sheetData>
    <row r="1" spans="1:26" s="19" customFormat="1">
      <c r="A1" s="20" t="s">
        <v>1</v>
      </c>
      <c r="B1" s="65" t="s">
        <v>0</v>
      </c>
      <c r="C1" s="44" t="s">
        <v>25</v>
      </c>
      <c r="D1" s="31" t="s">
        <v>24</v>
      </c>
      <c r="E1" s="11" t="s">
        <v>2</v>
      </c>
      <c r="F1" s="12" t="s">
        <v>3</v>
      </c>
      <c r="G1" s="23" t="s">
        <v>21</v>
      </c>
      <c r="H1" s="13" t="s">
        <v>4</v>
      </c>
      <c r="I1" s="13" t="s">
        <v>5</v>
      </c>
      <c r="J1" s="13" t="s">
        <v>6</v>
      </c>
      <c r="K1" s="31" t="s">
        <v>7</v>
      </c>
      <c r="L1" s="31" t="s">
        <v>8</v>
      </c>
      <c r="M1" s="26" t="s">
        <v>9</v>
      </c>
      <c r="N1" s="26" t="s">
        <v>23</v>
      </c>
      <c r="O1" s="32" t="s">
        <v>22</v>
      </c>
      <c r="P1" s="11" t="s">
        <v>10</v>
      </c>
      <c r="Q1" s="11" t="s">
        <v>11</v>
      </c>
      <c r="R1" s="11" t="s">
        <v>12</v>
      </c>
      <c r="S1" s="11" t="s">
        <v>13</v>
      </c>
      <c r="T1" s="11" t="s">
        <v>14</v>
      </c>
      <c r="U1" s="33" t="s">
        <v>15</v>
      </c>
      <c r="V1" s="33" t="s">
        <v>16</v>
      </c>
      <c r="W1" s="33" t="s">
        <v>20</v>
      </c>
      <c r="X1" s="34" t="s">
        <v>17</v>
      </c>
      <c r="Y1" s="33" t="s">
        <v>18</v>
      </c>
      <c r="Z1" s="33" t="s">
        <v>19</v>
      </c>
    </row>
    <row r="2" spans="1:26">
      <c r="A2" s="28">
        <v>45123</v>
      </c>
      <c r="B2" s="35">
        <v>42775690</v>
      </c>
      <c r="C2" s="86">
        <v>45166</v>
      </c>
      <c r="D2" s="123">
        <f>+Table16[[#This Row],[1st Day of Class]]-Table16[[#This Row],[DATE]]</f>
        <v>43</v>
      </c>
      <c r="E2" s="103">
        <f t="shared" ref="E2:E3" si="0">B2-Q2</f>
        <v>42775690</v>
      </c>
      <c r="F2" s="104">
        <f t="shared" ref="F2:F3" si="1">+T2/B2</f>
        <v>0</v>
      </c>
      <c r="G2" s="121">
        <v>0</v>
      </c>
      <c r="H2" s="105">
        <v>7494</v>
      </c>
      <c r="I2" s="105">
        <v>0</v>
      </c>
      <c r="J2" s="106">
        <f>Table16[[#This Row],['#_FINALIZED]]+Table16[[#This Row],['#_NOT_FINALIZED]]+Table16[[#This Row],['#_CONFIRMED]]</f>
        <v>7494</v>
      </c>
      <c r="K2" s="107">
        <f>+Table16[[#This Row],[TOTAL_STUDENTS]]</f>
        <v>7494</v>
      </c>
      <c r="L2" s="107">
        <f>+Table16[[#This Row],['#_FINALIZED]]</f>
        <v>0</v>
      </c>
      <c r="M2" s="108">
        <f>+Table16[[#This Row],['#_FINALIZED]]/Table16[[#This Row],[TOTAL_STUDENTS]]</f>
        <v>0</v>
      </c>
      <c r="N2" s="109">
        <v>6.2466487935656838E-2</v>
      </c>
      <c r="O2" s="122">
        <v>0</v>
      </c>
      <c r="P2" s="110">
        <v>38150967.039999999</v>
      </c>
      <c r="Q2" s="111">
        <f t="shared" ref="Q2:Q3" si="2">S2+T2</f>
        <v>0</v>
      </c>
      <c r="R2" s="112">
        <f t="shared" ref="R2:R3" si="3">Q2/(P2+Q2)</f>
        <v>0</v>
      </c>
      <c r="S2" s="110">
        <v>0</v>
      </c>
      <c r="T2" s="110">
        <v>0</v>
      </c>
      <c r="U2" s="103">
        <f t="shared" ref="U2:U3" si="4">O2+P2+Q2</f>
        <v>38150967.039999999</v>
      </c>
      <c r="V2" s="103">
        <f>+Table16[[#This Row],[TUITION_ASSESSED]]</f>
        <v>38150967.039999999</v>
      </c>
      <c r="W2" s="103">
        <f>+Table16[[#This Row],[FED_FINALIZED]]</f>
        <v>0</v>
      </c>
      <c r="X2" s="29">
        <f>+Table16[[#This Row],[TUITION_ASSESSED]]-Table16[[#This Row],[BUDGET]]</f>
        <v>-4624722.9600000009</v>
      </c>
      <c r="Y2" s="29">
        <f>IFERROR(+Table16[[#This Row],[CHANGE_IN_FINALIZED_$]]/Table16[[#This Row],[CHANGE_IN_FINAL]],0)</f>
        <v>0</v>
      </c>
      <c r="Z2" s="113"/>
    </row>
    <row r="3" spans="1:26">
      <c r="A3" s="28">
        <v>45125</v>
      </c>
      <c r="B3" s="41">
        <f t="shared" ref="B3:C83" si="5">+B2</f>
        <v>42775690</v>
      </c>
      <c r="C3" s="98">
        <f t="shared" si="5"/>
        <v>45166</v>
      </c>
      <c r="D3" s="123">
        <f>+Table16[[#This Row],[1st Day of Class]]-Table16[[#This Row],[DATE]]</f>
        <v>41</v>
      </c>
      <c r="E3" s="103">
        <f t="shared" si="0"/>
        <v>42751388.799999997</v>
      </c>
      <c r="F3" s="104">
        <f t="shared" si="1"/>
        <v>5.6810772660826746E-4</v>
      </c>
      <c r="G3" s="121">
        <v>6</v>
      </c>
      <c r="H3" s="105">
        <v>7739</v>
      </c>
      <c r="I3" s="105">
        <v>164</v>
      </c>
      <c r="J3" s="106">
        <f>Table16[[#This Row],['#_FINALIZED]]+Table16[[#This Row],['#_NOT_FINALIZED]]+Table16[[#This Row],['#_CONFIRMED]]</f>
        <v>7909</v>
      </c>
      <c r="K3" s="107">
        <f>+Table16[[#This Row],[TOTAL_STUDENTS]]-J2</f>
        <v>415</v>
      </c>
      <c r="L3" s="107">
        <f>+Table16[[#This Row],['#_FINALIZED]]-I2</f>
        <v>164</v>
      </c>
      <c r="M3" s="108">
        <f>+Table16[[#This Row],['#_FINALIZED]]/Table16[[#This Row],[TOTAL_STUDENTS]]</f>
        <v>2.073587052724744E-2</v>
      </c>
      <c r="N3" s="109">
        <v>6.8754163890739503E-2</v>
      </c>
      <c r="O3" s="122">
        <v>0</v>
      </c>
      <c r="P3" s="110">
        <v>38545683.219999999</v>
      </c>
      <c r="Q3" s="111">
        <f t="shared" si="2"/>
        <v>24301.200000000001</v>
      </c>
      <c r="R3" s="112">
        <f t="shared" si="3"/>
        <v>6.3005470096583465E-4</v>
      </c>
      <c r="S3" s="110">
        <v>0</v>
      </c>
      <c r="T3" s="110">
        <v>24301.200000000001</v>
      </c>
      <c r="U3" s="103">
        <f t="shared" si="4"/>
        <v>38569984.420000002</v>
      </c>
      <c r="V3" s="103">
        <f>+Table16[[#This Row],[TUITION_ASSESSED]]-U2</f>
        <v>419017.38000000268</v>
      </c>
      <c r="W3" s="103">
        <f>+Table16[[#This Row],[FED_FINALIZED]]-T2</f>
        <v>24301.200000000001</v>
      </c>
      <c r="X3" s="29">
        <f>+Table16[[#This Row],[TUITION_ASSESSED]]-Table16[[#This Row],[BUDGET]]</f>
        <v>-4205705.5799999982</v>
      </c>
      <c r="Y3" s="29">
        <f>IFERROR(+Table16[[#This Row],[CHANGE_IN_FINALIZED_$]]/Table16[[#This Row],[CHANGE_IN_FINAL]],0)</f>
        <v>148.17804878048781</v>
      </c>
      <c r="Z3" s="113">
        <f>+Table16[[#This Row],[FED_FINALIZED]]/Table16[[#This Row],['#_FINALIZED]]</f>
        <v>148.17804878048781</v>
      </c>
    </row>
    <row r="4" spans="1:26">
      <c r="A4" s="28">
        <v>45126</v>
      </c>
      <c r="B4" s="41">
        <f t="shared" si="5"/>
        <v>42775690</v>
      </c>
      <c r="C4" s="98">
        <f t="shared" si="5"/>
        <v>45166</v>
      </c>
      <c r="D4" s="132">
        <f>+Table16[[#This Row],[1st Day of Class]]-Table16[[#This Row],[DATE]]</f>
        <v>40</v>
      </c>
      <c r="E4" s="133">
        <f t="shared" ref="E4:E9" si="6">B4-Q4</f>
        <v>42127260.649999999</v>
      </c>
      <c r="F4" s="134">
        <f t="shared" ref="F4:F9" si="7">+T4/B4</f>
        <v>1.2213075931679886E-2</v>
      </c>
      <c r="G4" s="135">
        <v>6</v>
      </c>
      <c r="H4" s="136">
        <v>7723</v>
      </c>
      <c r="I4" s="136">
        <v>214</v>
      </c>
      <c r="J4" s="137">
        <f>Table16[[#This Row],['#_FINALIZED]]+Table16[[#This Row],['#_NOT_FINALIZED]]+Table16[[#This Row],['#_CONFIRMED]]</f>
        <v>7943</v>
      </c>
      <c r="K4" s="138">
        <f>+Table16[[#This Row],[TOTAL_STUDENTS]]-J3</f>
        <v>34</v>
      </c>
      <c r="L4" s="138">
        <f>+Table16[[#This Row],['#_FINALIZED]]-I3</f>
        <v>50</v>
      </c>
      <c r="M4" s="139">
        <f>+Table16[[#This Row],['#_FINALIZED]]/Table16[[#This Row],[TOTAL_STUDENTS]]</f>
        <v>2.6941961475513029E-2</v>
      </c>
      <c r="N4" s="140">
        <v>7.4514466904478799E-2</v>
      </c>
      <c r="O4" s="141">
        <v>0</v>
      </c>
      <c r="P4" s="131">
        <v>38728520.719999999</v>
      </c>
      <c r="Q4" s="142">
        <f t="shared" ref="Q4:Q9" si="8">S4+T4</f>
        <v>648429.35</v>
      </c>
      <c r="R4" s="143">
        <f t="shared" ref="R4:R9" si="9">Q4/(P4+Q4)</f>
        <v>1.6467231434818944E-2</v>
      </c>
      <c r="S4" s="131">
        <v>126006.6</v>
      </c>
      <c r="T4" s="131">
        <v>522422.75</v>
      </c>
      <c r="U4" s="133">
        <f t="shared" ref="U4:U9" si="10">O4+P4+Q4</f>
        <v>39376950.07</v>
      </c>
      <c r="V4" s="133">
        <f>+Table16[[#This Row],[TUITION_ASSESSED]]-U3</f>
        <v>806965.64999999851</v>
      </c>
      <c r="W4" s="133">
        <f>+Table16[[#This Row],[FED_FINALIZED]]-T3</f>
        <v>498121.55</v>
      </c>
      <c r="X4" s="29">
        <f>+Table16[[#This Row],[TUITION_ASSESSED]]-Table16[[#This Row],[BUDGET]]</f>
        <v>-3398739.9299999997</v>
      </c>
      <c r="Y4" s="29">
        <f>IFERROR(+Table16[[#This Row],[CHANGE_IN_FINALIZED_$]]/Table16[[#This Row],[CHANGE_IN_FINAL]],0)</f>
        <v>9962.4310000000005</v>
      </c>
      <c r="Z4" s="113">
        <f>+Table16[[#This Row],[FED_FINALIZED]]/Table16[[#This Row],['#_FINALIZED]]</f>
        <v>2441.2278037383176</v>
      </c>
    </row>
    <row r="5" spans="1:26">
      <c r="A5" s="28">
        <v>45127</v>
      </c>
      <c r="B5" s="41">
        <f t="shared" si="5"/>
        <v>42775690</v>
      </c>
      <c r="C5" s="98">
        <v>45166</v>
      </c>
      <c r="D5" s="132">
        <f>+Table16[[#This Row],[1st Day of Class]]-Table16[[#This Row],[DATE]]</f>
        <v>39</v>
      </c>
      <c r="E5" s="133">
        <f t="shared" si="6"/>
        <v>41965360.549999997</v>
      </c>
      <c r="F5" s="134">
        <f t="shared" si="7"/>
        <v>1.8311802802012077E-2</v>
      </c>
      <c r="G5" s="135">
        <v>6</v>
      </c>
      <c r="H5" s="136">
        <v>7696</v>
      </c>
      <c r="I5" s="136">
        <v>274</v>
      </c>
      <c r="J5" s="137">
        <f>Table16[[#This Row],['#_FINALIZED]]+Table16[[#This Row],['#_NOT_FINALIZED]]+Table16[[#This Row],['#_CONFIRMED]]</f>
        <v>7976</v>
      </c>
      <c r="K5" s="138">
        <f>+Table16[[#This Row],[TOTAL_STUDENTS]]-J4</f>
        <v>33</v>
      </c>
      <c r="L5" s="138">
        <f>+Table16[[#This Row],['#_FINALIZED]]-I4</f>
        <v>60</v>
      </c>
      <c r="M5" s="139">
        <f>+Table16[[#This Row],['#_FINALIZED]]/Table16[[#This Row],[TOTAL_STUDENTS]]</f>
        <v>3.4353059177532598E-2</v>
      </c>
      <c r="N5" s="140">
        <v>7.4514466904478799E-2</v>
      </c>
      <c r="O5" s="141">
        <v>0</v>
      </c>
      <c r="P5" s="131">
        <v>39446676.579999998</v>
      </c>
      <c r="Q5" s="142">
        <f t="shared" si="8"/>
        <v>810329.45</v>
      </c>
      <c r="R5" s="143">
        <f t="shared" si="9"/>
        <v>2.0128905000936552E-2</v>
      </c>
      <c r="S5" s="131">
        <v>27029.45</v>
      </c>
      <c r="T5" s="131">
        <v>783300</v>
      </c>
      <c r="U5" s="133">
        <f t="shared" si="10"/>
        <v>40257006.030000001</v>
      </c>
      <c r="V5" s="133">
        <f>+Table16[[#This Row],[TUITION_ASSESSED]]-U4</f>
        <v>880055.96000000089</v>
      </c>
      <c r="W5" s="133">
        <f>+Table16[[#This Row],[FED_FINALIZED]]-T4</f>
        <v>260877.25</v>
      </c>
      <c r="X5" s="29">
        <f>+Table16[[#This Row],[TUITION_ASSESSED]]-Table16[[#This Row],[BUDGET]]</f>
        <v>-2518683.9699999988</v>
      </c>
      <c r="Y5" s="29">
        <f>IFERROR(+Table16[[#This Row],[CHANGE_IN_FINALIZED_$]]/Table16[[#This Row],[CHANGE_IN_FINAL]],0)</f>
        <v>4347.9541666666664</v>
      </c>
      <c r="Z5" s="148">
        <f>+Table16[[#This Row],[FED_FINALIZED]]/Table16[[#This Row],['#_FINALIZED]]</f>
        <v>2858.7591240875913</v>
      </c>
    </row>
    <row r="6" spans="1:26">
      <c r="A6" s="28">
        <v>45128</v>
      </c>
      <c r="B6" s="41">
        <f t="shared" si="5"/>
        <v>42775690</v>
      </c>
      <c r="C6" s="98">
        <v>45166</v>
      </c>
      <c r="D6" s="132">
        <f>+Table16[[#This Row],[1st Day of Class]]-Table16[[#This Row],[DATE]]</f>
        <v>38</v>
      </c>
      <c r="E6" s="133">
        <f t="shared" si="6"/>
        <v>41807158</v>
      </c>
      <c r="F6" s="134">
        <f t="shared" si="7"/>
        <v>2.1958266482668076E-2</v>
      </c>
      <c r="G6" s="135">
        <v>6</v>
      </c>
      <c r="H6" s="136">
        <v>7691</v>
      </c>
      <c r="I6" s="136">
        <v>326</v>
      </c>
      <c r="J6" s="137">
        <f>Table16[[#This Row],['#_FINALIZED]]+Table16[[#This Row],['#_NOT_FINALIZED]]+Table16[[#This Row],['#_CONFIRMED]]</f>
        <v>8023</v>
      </c>
      <c r="K6" s="138">
        <f>+Table16[[#This Row],[TOTAL_STUDENTS]]-J5</f>
        <v>47</v>
      </c>
      <c r="L6" s="138">
        <f>+Table16[[#This Row],['#_FINALIZED]]-I5</f>
        <v>52</v>
      </c>
      <c r="M6" s="139">
        <f>+Table16[[#This Row],['#_FINALIZED]]/Table16[[#This Row],[TOTAL_STUDENTS]]</f>
        <v>4.0633179608625204E-2</v>
      </c>
      <c r="N6" s="140">
        <v>8.0755112742527529E-2</v>
      </c>
      <c r="O6" s="141">
        <v>0</v>
      </c>
      <c r="P6" s="131">
        <v>39388067</v>
      </c>
      <c r="Q6" s="142">
        <f t="shared" si="8"/>
        <v>968532</v>
      </c>
      <c r="R6" s="143">
        <f t="shared" si="9"/>
        <v>2.3999346426590604E-2</v>
      </c>
      <c r="S6" s="131">
        <v>29252</v>
      </c>
      <c r="T6" s="131">
        <v>939280</v>
      </c>
      <c r="U6" s="133">
        <f t="shared" si="10"/>
        <v>40356599</v>
      </c>
      <c r="V6" s="133">
        <f>+Table16[[#This Row],[TUITION_ASSESSED]]-U5</f>
        <v>99592.969999998808</v>
      </c>
      <c r="W6" s="133">
        <f>+Table16[[#This Row],[FED_FINALIZED]]-T5</f>
        <v>155980</v>
      </c>
      <c r="X6" s="29">
        <f>+Table16[[#This Row],[TUITION_ASSESSED]]-Table16[[#This Row],[BUDGET]]</f>
        <v>-2419091</v>
      </c>
      <c r="Y6" s="29">
        <f>IFERROR(+Table16[[#This Row],[CHANGE_IN_FINALIZED_$]]/Table16[[#This Row],[CHANGE_IN_FINAL]],0)</f>
        <v>2999.6153846153848</v>
      </c>
      <c r="Z6" s="148">
        <f>+Table16[[#This Row],[FED_FINALIZED]]/Table16[[#This Row],['#_FINALIZED]]</f>
        <v>2881.2269938650306</v>
      </c>
    </row>
    <row r="7" spans="1:26">
      <c r="A7" s="28">
        <v>45131</v>
      </c>
      <c r="B7" s="41">
        <f t="shared" si="5"/>
        <v>42775690</v>
      </c>
      <c r="C7" s="151">
        <v>45166</v>
      </c>
      <c r="D7" s="132">
        <f>+Table16[[#This Row],[1st Day of Class]]-Table16[[#This Row],[DATE]]</f>
        <v>35</v>
      </c>
      <c r="E7" s="133">
        <f t="shared" si="6"/>
        <v>41465408.049999997</v>
      </c>
      <c r="F7" s="134">
        <f t="shared" si="7"/>
        <v>2.6300859202972527E-2</v>
      </c>
      <c r="G7" s="135">
        <v>6</v>
      </c>
      <c r="H7" s="136">
        <v>7638</v>
      </c>
      <c r="I7" s="136">
        <v>430</v>
      </c>
      <c r="J7" s="137">
        <f>Table16[[#This Row],['#_FINALIZED]]+Table16[[#This Row],['#_NOT_FINALIZED]]+Table16[[#This Row],['#_CONFIRMED]]</f>
        <v>8074</v>
      </c>
      <c r="K7" s="138">
        <f>+Table16[[#This Row],[TOTAL_STUDENTS]]-J6</f>
        <v>51</v>
      </c>
      <c r="L7" s="138">
        <f>+Table16[[#This Row],['#_FINALIZED]]-I6</f>
        <v>104</v>
      </c>
      <c r="M7" s="139">
        <f>+Table16[[#This Row],['#_FINALIZED]]/Table16[[#This Row],[TOTAL_STUDENTS]]</f>
        <v>5.3257369333663609E-2</v>
      </c>
      <c r="N7" s="140">
        <v>8.6209141815340534E-2</v>
      </c>
      <c r="O7" s="141">
        <v>0</v>
      </c>
      <c r="P7" s="131">
        <v>39297434.890000001</v>
      </c>
      <c r="Q7" s="142">
        <f t="shared" si="8"/>
        <v>1310281.95</v>
      </c>
      <c r="R7" s="143">
        <f t="shared" si="9"/>
        <v>3.2266821480328264E-2</v>
      </c>
      <c r="S7" s="131">
        <v>185244.55</v>
      </c>
      <c r="T7" s="131">
        <v>1125037.3999999999</v>
      </c>
      <c r="U7" s="133">
        <f t="shared" si="10"/>
        <v>40607716.840000004</v>
      </c>
      <c r="V7" s="133">
        <f>+Table16[[#This Row],[TUITION_ASSESSED]]-U6</f>
        <v>251117.84000000358</v>
      </c>
      <c r="W7" s="133">
        <f>+Table16[[#This Row],[FED_FINALIZED]]-T6</f>
        <v>185757.39999999991</v>
      </c>
      <c r="X7" s="29">
        <f>+Table16[[#This Row],[TUITION_ASSESSED]]-Table16[[#This Row],[BUDGET]]</f>
        <v>-2167973.1599999964</v>
      </c>
      <c r="Y7" s="29">
        <f>IFERROR(+Table16[[#This Row],[CHANGE_IN_FINALIZED_$]]/Table16[[#This Row],[CHANGE_IN_FINAL]],0)</f>
        <v>1786.1288461538452</v>
      </c>
      <c r="Z7" s="148">
        <f>+Table16[[#This Row],[FED_FINALIZED]]/Table16[[#This Row],['#_FINALIZED]]</f>
        <v>2616.3660465116277</v>
      </c>
    </row>
    <row r="8" spans="1:26">
      <c r="A8" s="28">
        <v>45132</v>
      </c>
      <c r="B8" s="41">
        <f t="shared" si="5"/>
        <v>42775690</v>
      </c>
      <c r="C8" s="151">
        <v>45166</v>
      </c>
      <c r="D8" s="132">
        <f>+Table16[[#This Row],[1st Day of Class]]-Table16[[#This Row],[DATE]]</f>
        <v>34</v>
      </c>
      <c r="E8" s="133">
        <f t="shared" si="6"/>
        <v>41197947.740000002</v>
      </c>
      <c r="F8" s="134">
        <f t="shared" si="7"/>
        <v>3.5919461731651788E-2</v>
      </c>
      <c r="G8" s="135">
        <v>6</v>
      </c>
      <c r="H8" s="136">
        <v>7611</v>
      </c>
      <c r="I8" s="136">
        <v>491</v>
      </c>
      <c r="J8" s="137">
        <f>Table16[[#This Row],['#_FINALIZED]]+Table16[[#This Row],['#_NOT_FINALIZED]]+Table16[[#This Row],['#_CONFIRMED]]</f>
        <v>8108</v>
      </c>
      <c r="K8" s="138">
        <f>+Table16[[#This Row],[TOTAL_STUDENTS]]-J7</f>
        <v>34</v>
      </c>
      <c r="L8" s="138">
        <f>+Table16[[#This Row],['#_FINALIZED]]-I7</f>
        <v>61</v>
      </c>
      <c r="M8" s="139">
        <f>+Table16[[#This Row],['#_FINALIZED]]/Table16[[#This Row],[TOTAL_STUDENTS]]</f>
        <v>6.055747409965466E-2</v>
      </c>
      <c r="N8" s="140">
        <v>9.592233009708738E-2</v>
      </c>
      <c r="O8" s="141">
        <v>0</v>
      </c>
      <c r="P8" s="131">
        <v>39071356.439999998</v>
      </c>
      <c r="Q8" s="142">
        <f t="shared" si="8"/>
        <v>1577742.26</v>
      </c>
      <c r="R8" s="143">
        <f t="shared" si="9"/>
        <v>3.8813708309847476E-2</v>
      </c>
      <c r="S8" s="131">
        <v>41262.5</v>
      </c>
      <c r="T8" s="131">
        <v>1536479.76</v>
      </c>
      <c r="U8" s="133">
        <f t="shared" si="10"/>
        <v>40649098.699999996</v>
      </c>
      <c r="V8" s="133">
        <f>+Table16[[#This Row],[TUITION_ASSESSED]]-U7</f>
        <v>41381.859999991953</v>
      </c>
      <c r="W8" s="133">
        <f>+Table16[[#This Row],[FED_FINALIZED]]-T7</f>
        <v>411442.3600000001</v>
      </c>
      <c r="X8" s="29">
        <f>+Table16[[#This Row],[TUITION_ASSESSED]]-Table16[[#This Row],[BUDGET]]</f>
        <v>-2126591.3000000045</v>
      </c>
      <c r="Y8" s="29">
        <f>IFERROR(+Table16[[#This Row],[CHANGE_IN_FINALIZED_$]]/Table16[[#This Row],[CHANGE_IN_FINAL]],0)</f>
        <v>6744.9567213114769</v>
      </c>
      <c r="Z8" s="148">
        <f>+Table16[[#This Row],[FED_FINALIZED]]/Table16[[#This Row],['#_FINALIZED]]</f>
        <v>3129.2866802443991</v>
      </c>
    </row>
    <row r="9" spans="1:26">
      <c r="A9" s="28">
        <v>45133</v>
      </c>
      <c r="B9" s="41">
        <f t="shared" si="5"/>
        <v>42775690</v>
      </c>
      <c r="C9" s="151">
        <v>45166</v>
      </c>
      <c r="D9" s="132">
        <f>+Table16[[#This Row],[1st Day of Class]]-Table16[[#This Row],[DATE]]</f>
        <v>33</v>
      </c>
      <c r="E9" s="133">
        <f t="shared" si="6"/>
        <v>40990405.689999998</v>
      </c>
      <c r="F9" s="134">
        <f t="shared" si="7"/>
        <v>4.0806983125228374E-2</v>
      </c>
      <c r="G9" s="135">
        <v>6</v>
      </c>
      <c r="H9" s="136">
        <v>7606</v>
      </c>
      <c r="I9" s="136">
        <v>540</v>
      </c>
      <c r="J9" s="137">
        <f>Table16[[#This Row],['#_FINALIZED]]+Table16[[#This Row],['#_NOT_FINALIZED]]+Table16[[#This Row],['#_CONFIRMED]]</f>
        <v>8152</v>
      </c>
      <c r="K9" s="138">
        <f>+Table16[[#This Row],[TOTAL_STUDENTS]]-J8</f>
        <v>44</v>
      </c>
      <c r="L9" s="138">
        <f>+Table16[[#This Row],['#_FINALIZED]]-I8</f>
        <v>49</v>
      </c>
      <c r="M9" s="139">
        <f>+Table16[[#This Row],['#_FINALIZED]]/Table16[[#This Row],[TOTAL_STUDENTS]]</f>
        <v>6.6241413150147199E-2</v>
      </c>
      <c r="N9" s="140">
        <v>9.1322421408157967E-2</v>
      </c>
      <c r="O9" s="141">
        <v>0</v>
      </c>
      <c r="P9" s="131">
        <v>39140428.799999997</v>
      </c>
      <c r="Q9" s="142">
        <f t="shared" si="8"/>
        <v>1785284.31</v>
      </c>
      <c r="R9" s="143">
        <f t="shared" si="9"/>
        <v>4.3622558395049062E-2</v>
      </c>
      <c r="S9" s="131">
        <v>39737.449999999997</v>
      </c>
      <c r="T9" s="131">
        <v>1745546.86</v>
      </c>
      <c r="U9" s="133">
        <f t="shared" si="10"/>
        <v>40925713.109999999</v>
      </c>
      <c r="V9" s="133">
        <f>+Table16[[#This Row],[TUITION_ASSESSED]]-U8</f>
        <v>276614.41000000387</v>
      </c>
      <c r="W9" s="133">
        <f>+Table16[[#This Row],[FED_FINALIZED]]-T8</f>
        <v>209067.10000000009</v>
      </c>
      <c r="X9" s="29">
        <f>+Table16[[#This Row],[TUITION_ASSESSED]]-Table16[[#This Row],[BUDGET]]</f>
        <v>-1849976.8900000006</v>
      </c>
      <c r="Y9" s="29">
        <f>IFERROR(+Table16[[#This Row],[CHANGE_IN_FINALIZED_$]]/Table16[[#This Row],[CHANGE_IN_FINAL]],0)</f>
        <v>4266.6755102040834</v>
      </c>
      <c r="Z9" s="148">
        <f>+Table16[[#This Row],[FED_FINALIZED]]/Table16[[#This Row],['#_FINALIZED]]</f>
        <v>3232.4941851851854</v>
      </c>
    </row>
    <row r="10" spans="1:26">
      <c r="A10" s="28">
        <v>45134</v>
      </c>
      <c r="B10" s="41">
        <f t="shared" si="5"/>
        <v>42775690</v>
      </c>
      <c r="C10" s="151">
        <v>45166</v>
      </c>
      <c r="D10" s="132">
        <f>+Table16[[#This Row],[1st Day of Class]]-Table16[[#This Row],[DATE]]</f>
        <v>32</v>
      </c>
      <c r="E10" s="133">
        <f t="shared" ref="E10:E15" si="11">B10-Q10</f>
        <v>40817344.390000001</v>
      </c>
      <c r="F10" s="134">
        <f t="shared" ref="F10:F15" si="12">+T10/B10</f>
        <v>4.4988214333889179E-2</v>
      </c>
      <c r="G10" s="135">
        <v>6</v>
      </c>
      <c r="H10" s="136">
        <v>7594</v>
      </c>
      <c r="I10" s="136">
        <v>590</v>
      </c>
      <c r="J10" s="137">
        <f>Table16[[#This Row],['#_FINALIZED]]+Table16[[#This Row],['#_NOT_FINALIZED]]+Table16[[#This Row],['#_CONFIRMED]]</f>
        <v>8190</v>
      </c>
      <c r="K10" s="138">
        <f>+Table16[[#This Row],[TOTAL_STUDENTS]]-J9</f>
        <v>38</v>
      </c>
      <c r="L10" s="138">
        <f>+Table16[[#This Row],['#_FINALIZED]]-I9</f>
        <v>50</v>
      </c>
      <c r="M10" s="139">
        <f>+Table16[[#This Row],['#_FINALIZED]]/Table16[[#This Row],[TOTAL_STUDENTS]]</f>
        <v>7.2039072039072033E-2</v>
      </c>
      <c r="N10" s="140">
        <v>9.8840206185567006E-2</v>
      </c>
      <c r="O10" s="141">
        <v>0</v>
      </c>
      <c r="P10" s="131">
        <v>39052641.549999997</v>
      </c>
      <c r="Q10" s="142">
        <f t="shared" ref="Q10:Q15" si="13">S10+T10</f>
        <v>1958345.6099999999</v>
      </c>
      <c r="R10" s="143">
        <f t="shared" ref="R10:R15" si="14">Q10/(P10+Q10)</f>
        <v>4.7751730587701366E-2</v>
      </c>
      <c r="S10" s="131">
        <v>33943.699999999997</v>
      </c>
      <c r="T10" s="131">
        <v>1924401.91</v>
      </c>
      <c r="U10" s="133">
        <f t="shared" ref="U10:U15" si="15">O10+P10+Q10</f>
        <v>41010987.159999996</v>
      </c>
      <c r="V10" s="133">
        <f>+Table16[[#This Row],[TUITION_ASSESSED]]-U9</f>
        <v>85274.04999999702</v>
      </c>
      <c r="W10" s="133">
        <f>+Table16[[#This Row],[FED_FINALIZED]]-T9</f>
        <v>178855.04999999981</v>
      </c>
      <c r="X10" s="29">
        <f>+Table16[[#This Row],[TUITION_ASSESSED]]-Table16[[#This Row],[BUDGET]]</f>
        <v>-1764702.8400000036</v>
      </c>
      <c r="Y10" s="29">
        <f>IFERROR(+Table16[[#This Row],[CHANGE_IN_FINALIZED_$]]/Table16[[#This Row],[CHANGE_IN_FINAL]],0)</f>
        <v>3577.1009999999965</v>
      </c>
      <c r="Z10" s="148">
        <f>+Table16[[#This Row],[FED_FINALIZED]]/Table16[[#This Row],['#_FINALIZED]]</f>
        <v>3261.6981525423726</v>
      </c>
    </row>
    <row r="11" spans="1:26">
      <c r="A11" s="28">
        <v>45135</v>
      </c>
      <c r="B11" s="41">
        <f t="shared" si="5"/>
        <v>42775690</v>
      </c>
      <c r="C11" s="151">
        <v>45166</v>
      </c>
      <c r="D11" s="152">
        <f>+Table16[[#This Row],[1st Day of Class]]-Table16[[#This Row],[DATE]]</f>
        <v>31</v>
      </c>
      <c r="E11" s="153">
        <f t="shared" si="11"/>
        <v>40549782.789999999</v>
      </c>
      <c r="F11" s="154">
        <f t="shared" si="12"/>
        <v>5.0810063145679235E-2</v>
      </c>
      <c r="G11" s="135">
        <v>8</v>
      </c>
      <c r="H11" s="136">
        <v>7600</v>
      </c>
      <c r="I11" s="136">
        <v>643</v>
      </c>
      <c r="J11" s="155">
        <f>Table16[[#This Row],['#_FINALIZED]]+Table16[[#This Row],['#_NOT_FINALIZED]]+Table16[[#This Row],['#_CONFIRMED]]</f>
        <v>8251</v>
      </c>
      <c r="K11" s="138">
        <f>+Table16[[#This Row],[TOTAL_STUDENTS]]-J10</f>
        <v>61</v>
      </c>
      <c r="L11" s="138">
        <f>+Table16[[#This Row],['#_FINALIZED]]-I10</f>
        <v>53</v>
      </c>
      <c r="M11" s="156">
        <f>+Table16[[#This Row],['#_FINALIZED]]/Table16[[#This Row],[TOTAL_STUDENTS]]</f>
        <v>7.7929947885104836E-2</v>
      </c>
      <c r="N11" s="157">
        <v>0.11426390125970225</v>
      </c>
      <c r="O11" s="141">
        <v>1938.9</v>
      </c>
      <c r="P11" s="131">
        <v>39123278.579999998</v>
      </c>
      <c r="Q11" s="158">
        <f t="shared" si="13"/>
        <v>2225907.21</v>
      </c>
      <c r="R11" s="159">
        <f t="shared" si="14"/>
        <v>5.383194777533732E-2</v>
      </c>
      <c r="S11" s="131">
        <v>52471.7</v>
      </c>
      <c r="T11" s="131">
        <v>2173435.5099999998</v>
      </c>
      <c r="U11" s="153">
        <f t="shared" si="15"/>
        <v>41351124.689999998</v>
      </c>
      <c r="V11" s="133">
        <f>+Table16[[#This Row],[TUITION_ASSESSED]]-U10</f>
        <v>340137.53000000119</v>
      </c>
      <c r="W11" s="133">
        <f>+Table16[[#This Row],[FED_FINALIZED]]-T10</f>
        <v>249033.59999999986</v>
      </c>
      <c r="X11" s="18">
        <f>+Table16[[#This Row],[TUITION_ASSESSED]]-Table16[[#This Row],[BUDGET]]</f>
        <v>-1424565.3100000024</v>
      </c>
      <c r="Y11" s="18">
        <f>IFERROR(+Table16[[#This Row],[CHANGE_IN_FINALIZED_$]]/Table16[[#This Row],[CHANGE_IN_FINAL]],0)</f>
        <v>4698.7471698113177</v>
      </c>
      <c r="Z11" s="160">
        <f>+Table16[[#This Row],[FED_FINALIZED]]/Table16[[#This Row],['#_FINALIZED]]</f>
        <v>3380.1485381026437</v>
      </c>
    </row>
    <row r="12" spans="1:26">
      <c r="A12" s="28">
        <v>45138</v>
      </c>
      <c r="B12" s="41">
        <f t="shared" si="5"/>
        <v>42775690</v>
      </c>
      <c r="C12" s="151">
        <v>45166</v>
      </c>
      <c r="D12" s="152">
        <f>+Table16[[#This Row],[1st Day of Class]]-Table16[[#This Row],[DATE]]</f>
        <v>28</v>
      </c>
      <c r="E12" s="153">
        <f t="shared" si="11"/>
        <v>40138564.189999998</v>
      </c>
      <c r="F12" s="154">
        <f t="shared" si="12"/>
        <v>5.4675331011609624E-2</v>
      </c>
      <c r="G12" s="135">
        <v>8</v>
      </c>
      <c r="H12" s="136">
        <v>7556</v>
      </c>
      <c r="I12" s="136">
        <v>742</v>
      </c>
      <c r="J12" s="155">
        <f>Table16[[#This Row],['#_FINALIZED]]+Table16[[#This Row],['#_NOT_FINALIZED]]+Table16[[#This Row],['#_CONFIRMED]]</f>
        <v>8306</v>
      </c>
      <c r="K12" s="138">
        <f>+Table16[[#This Row],[TOTAL_STUDENTS]]-J11</f>
        <v>55</v>
      </c>
      <c r="L12" s="138">
        <f>+Table16[[#This Row],['#_FINALIZED]]-I11</f>
        <v>99</v>
      </c>
      <c r="M12" s="156">
        <f>+Table16[[#This Row],['#_FINALIZED]]/Table16[[#This Row],[TOTAL_STUDENTS]]</f>
        <v>8.9333012280279317E-2</v>
      </c>
      <c r="N12" s="157">
        <v>0.12058711881563963</v>
      </c>
      <c r="O12" s="141">
        <v>1938.9</v>
      </c>
      <c r="P12" s="131">
        <v>38974650.229999997</v>
      </c>
      <c r="Q12" s="158">
        <f t="shared" si="13"/>
        <v>2637125.8099999996</v>
      </c>
      <c r="R12" s="159">
        <f t="shared" si="14"/>
        <v>6.3374507434266189E-2</v>
      </c>
      <c r="S12" s="131">
        <v>298350.8</v>
      </c>
      <c r="T12" s="131">
        <v>2338775.0099999998</v>
      </c>
      <c r="U12" s="153">
        <f t="shared" si="15"/>
        <v>41613714.939999998</v>
      </c>
      <c r="V12" s="133">
        <f>+Table16[[#This Row],[TUITION_ASSESSED]]-U11</f>
        <v>262590.25</v>
      </c>
      <c r="W12" s="133">
        <f>+Table16[[#This Row],[FED_FINALIZED]]-T11</f>
        <v>165339.5</v>
      </c>
      <c r="X12" s="18">
        <f>+Table16[[#This Row],[TUITION_ASSESSED]]-Table16[[#This Row],[BUDGET]]</f>
        <v>-1161975.0600000024</v>
      </c>
      <c r="Y12" s="18">
        <f>IFERROR(+Table16[[#This Row],[CHANGE_IN_FINALIZED_$]]/Table16[[#This Row],[CHANGE_IN_FINAL]],0)</f>
        <v>1670.0959595959596</v>
      </c>
      <c r="Z12" s="160">
        <f>+Table16[[#This Row],[FED_FINALIZED]]/Table16[[#This Row],['#_FINALIZED]]</f>
        <v>3151.9878840970346</v>
      </c>
    </row>
    <row r="13" spans="1:26">
      <c r="A13" s="28">
        <v>45139</v>
      </c>
      <c r="B13" s="41">
        <f t="shared" si="5"/>
        <v>42775690</v>
      </c>
      <c r="C13" s="151">
        <v>45166</v>
      </c>
      <c r="D13" s="152">
        <f>+Table16[[#This Row],[1st Day of Class]]-Table16[[#This Row],[DATE]]</f>
        <v>27</v>
      </c>
      <c r="E13" s="153">
        <f t="shared" si="11"/>
        <v>39587943.659999996</v>
      </c>
      <c r="F13" s="154">
        <f t="shared" si="12"/>
        <v>7.1512614758522886E-2</v>
      </c>
      <c r="G13" s="135">
        <v>8</v>
      </c>
      <c r="H13" s="136">
        <v>7488</v>
      </c>
      <c r="I13" s="136">
        <v>866</v>
      </c>
      <c r="J13" s="155">
        <f>Table16[[#This Row],['#_FINALIZED]]+Table16[[#This Row],['#_NOT_FINALIZED]]+Table16[[#This Row],['#_CONFIRMED]]</f>
        <v>8362</v>
      </c>
      <c r="K13" s="138">
        <f>+Table16[[#This Row],[TOTAL_STUDENTS]]-J12</f>
        <v>56</v>
      </c>
      <c r="L13" s="138">
        <f>+Table16[[#This Row],['#_FINALIZED]]-I12</f>
        <v>124</v>
      </c>
      <c r="M13" s="156">
        <f>+Table16[[#This Row],['#_FINALIZED]]/Table16[[#This Row],[TOTAL_STUDENTS]]</f>
        <v>0.10356374073188232</v>
      </c>
      <c r="N13" s="157">
        <v>0.12804113368447453</v>
      </c>
      <c r="O13" s="141">
        <v>1938.9</v>
      </c>
      <c r="P13" s="131">
        <v>38672641.390000001</v>
      </c>
      <c r="Q13" s="158">
        <f t="shared" si="13"/>
        <v>3187746.34</v>
      </c>
      <c r="R13" s="159">
        <f t="shared" si="14"/>
        <v>7.6151858902048439E-2</v>
      </c>
      <c r="S13" s="131">
        <v>128744.9</v>
      </c>
      <c r="T13" s="131">
        <v>3059001.44</v>
      </c>
      <c r="U13" s="153">
        <f t="shared" si="15"/>
        <v>41862326.629999995</v>
      </c>
      <c r="V13" s="133">
        <f>+Table16[[#This Row],[TUITION_ASSESSED]]-U12</f>
        <v>248611.68999999762</v>
      </c>
      <c r="W13" s="133">
        <f>+Table16[[#This Row],[FED_FINALIZED]]-T12</f>
        <v>720226.43000000017</v>
      </c>
      <c r="X13" s="18">
        <f>+Table16[[#This Row],[TUITION_ASSESSED]]-Table16[[#This Row],[BUDGET]]</f>
        <v>-913363.37000000477</v>
      </c>
      <c r="Y13" s="18">
        <f>IFERROR(+Table16[[#This Row],[CHANGE_IN_FINALIZED_$]]/Table16[[#This Row],[CHANGE_IN_FINAL]],0)</f>
        <v>5808.2776612903235</v>
      </c>
      <c r="Z13" s="160">
        <f>+Table16[[#This Row],[FED_FINALIZED]]/Table16[[#This Row],['#_FINALIZED]]</f>
        <v>3532.3342263279446</v>
      </c>
    </row>
    <row r="14" spans="1:26">
      <c r="A14" s="28">
        <v>45140</v>
      </c>
      <c r="B14" s="41">
        <f t="shared" si="5"/>
        <v>42775690</v>
      </c>
      <c r="C14" s="151">
        <v>45166</v>
      </c>
      <c r="D14" s="152">
        <f>+Table16[[#This Row],[1st Day of Class]]-Table16[[#This Row],[DATE]]</f>
        <v>26</v>
      </c>
      <c r="E14" s="153">
        <f t="shared" si="11"/>
        <v>39365845.359999999</v>
      </c>
      <c r="F14" s="154">
        <f t="shared" si="12"/>
        <v>7.8269511023667873E-2</v>
      </c>
      <c r="G14" s="135">
        <v>8</v>
      </c>
      <c r="H14" s="136">
        <v>7515</v>
      </c>
      <c r="I14" s="136">
        <v>931</v>
      </c>
      <c r="J14" s="155">
        <f>Table16[[#This Row],['#_FINALIZED]]+Table16[[#This Row],['#_NOT_FINALIZED]]+Table16[[#This Row],['#_CONFIRMED]]</f>
        <v>8454</v>
      </c>
      <c r="K14" s="138">
        <f>+Table16[[#This Row],[TOTAL_STUDENTS]]-J13</f>
        <v>92</v>
      </c>
      <c r="L14" s="138">
        <f>+Table16[[#This Row],['#_FINALIZED]]-I13</f>
        <v>65</v>
      </c>
      <c r="M14" s="156">
        <f>+Table16[[#This Row],['#_FINALIZED]]/Table16[[#This Row],[TOTAL_STUDENTS]]</f>
        <v>0.11012538443340431</v>
      </c>
      <c r="N14" s="157">
        <v>0.15192546583850933</v>
      </c>
      <c r="O14" s="141">
        <v>1938.9</v>
      </c>
      <c r="P14" s="131">
        <v>38813759.840000004</v>
      </c>
      <c r="Q14" s="158">
        <f t="shared" si="13"/>
        <v>3409844.6399999997</v>
      </c>
      <c r="R14" s="159">
        <f t="shared" si="14"/>
        <v>8.0756834524042961E-2</v>
      </c>
      <c r="S14" s="131">
        <v>61812.3</v>
      </c>
      <c r="T14" s="131">
        <v>3348032.34</v>
      </c>
      <c r="U14" s="153">
        <f t="shared" si="15"/>
        <v>42225543.380000003</v>
      </c>
      <c r="V14" s="133">
        <f>+Table16[[#This Row],[TUITION_ASSESSED]]-U13</f>
        <v>363216.75000000745</v>
      </c>
      <c r="W14" s="133">
        <f>+Table16[[#This Row],[FED_FINALIZED]]-T13</f>
        <v>289030.89999999991</v>
      </c>
      <c r="X14" s="18">
        <f>+Table16[[#This Row],[TUITION_ASSESSED]]-Table16[[#This Row],[BUDGET]]</f>
        <v>-550146.61999999732</v>
      </c>
      <c r="Y14" s="18">
        <f>IFERROR(+Table16[[#This Row],[CHANGE_IN_FINALIZED_$]]/Table16[[#This Row],[CHANGE_IN_FINAL]],0)</f>
        <v>4446.6292307692293</v>
      </c>
      <c r="Z14" s="160">
        <f>+Table16[[#This Row],[FED_FINALIZED]]/Table16[[#This Row],['#_FINALIZED]]</f>
        <v>3596.1679269602578</v>
      </c>
    </row>
    <row r="15" spans="1:26">
      <c r="A15" s="28">
        <v>45141</v>
      </c>
      <c r="B15" s="41">
        <f t="shared" si="5"/>
        <v>42775690</v>
      </c>
      <c r="C15" s="151">
        <v>45166</v>
      </c>
      <c r="D15" s="152">
        <f>+Table16[[#This Row],[1st Day of Class]]-Table16[[#This Row],[DATE]]</f>
        <v>25</v>
      </c>
      <c r="E15" s="153">
        <f t="shared" si="11"/>
        <v>39015716.149999999</v>
      </c>
      <c r="F15" s="154">
        <f t="shared" si="12"/>
        <v>8.6020828652910095E-2</v>
      </c>
      <c r="G15" s="135">
        <v>8</v>
      </c>
      <c r="H15" s="136">
        <v>7461</v>
      </c>
      <c r="I15" s="136">
        <v>1049</v>
      </c>
      <c r="J15" s="155">
        <f>Table16[[#This Row],['#_FINALIZED]]+Table16[[#This Row],['#_NOT_FINALIZED]]+Table16[[#This Row],['#_CONFIRMED]]</f>
        <v>8518</v>
      </c>
      <c r="K15" s="138">
        <f>+Table16[[#This Row],[TOTAL_STUDENTS]]-J14</f>
        <v>64</v>
      </c>
      <c r="L15" s="138">
        <f>+Table16[[#This Row],['#_FINALIZED]]-I14</f>
        <v>118</v>
      </c>
      <c r="M15" s="156">
        <f>+Table16[[#This Row],['#_FINALIZED]]/Table16[[#This Row],[TOTAL_STUDENTS]]</f>
        <v>0.12315097440713782</v>
      </c>
      <c r="N15" s="157">
        <v>0.16701641772620665</v>
      </c>
      <c r="O15" s="141">
        <v>1938.9</v>
      </c>
      <c r="P15" s="131">
        <v>38231814.25</v>
      </c>
      <c r="Q15" s="158">
        <f t="shared" si="13"/>
        <v>3759973.8499999996</v>
      </c>
      <c r="R15" s="159">
        <f t="shared" si="14"/>
        <v>8.9540694029173751E-2</v>
      </c>
      <c r="S15" s="131">
        <v>80373.55</v>
      </c>
      <c r="T15" s="131">
        <v>3679600.3</v>
      </c>
      <c r="U15" s="153">
        <f t="shared" si="15"/>
        <v>41993727</v>
      </c>
      <c r="V15" s="133">
        <f>+Table16[[#This Row],[TUITION_ASSESSED]]-U14</f>
        <v>-231816.38000000268</v>
      </c>
      <c r="W15" s="133">
        <f>+Table16[[#This Row],[FED_FINALIZED]]-T14</f>
        <v>331567.95999999996</v>
      </c>
      <c r="X15" s="18">
        <f>+Table16[[#This Row],[TUITION_ASSESSED]]-Table16[[#This Row],[BUDGET]]</f>
        <v>-781963</v>
      </c>
      <c r="Y15" s="18">
        <f>IFERROR(+Table16[[#This Row],[CHANGE_IN_FINALIZED_$]]/Table16[[#This Row],[CHANGE_IN_FINAL]],0)</f>
        <v>2809.8979661016947</v>
      </c>
      <c r="Z15" s="160">
        <f>+Table16[[#This Row],[FED_FINALIZED]]/Table16[[#This Row],['#_FINALIZED]]</f>
        <v>3507.7219256434696</v>
      </c>
    </row>
    <row r="16" spans="1:26">
      <c r="A16" s="28">
        <v>45142</v>
      </c>
      <c r="B16" s="41">
        <f t="shared" si="5"/>
        <v>42775690</v>
      </c>
      <c r="C16" s="151">
        <v>45166</v>
      </c>
      <c r="D16" s="152">
        <f>+Table16[[#This Row],[1st Day of Class]]-Table16[[#This Row],[DATE]]</f>
        <v>24</v>
      </c>
      <c r="E16" s="153">
        <f t="shared" ref="E16:E21" si="16">B16-Q16</f>
        <v>38532955.170000002</v>
      </c>
      <c r="F16" s="154">
        <f t="shared" ref="F16:F21" si="17">+T16/B16</f>
        <v>9.7784219260986793E-2</v>
      </c>
      <c r="G16" s="135">
        <v>8</v>
      </c>
      <c r="H16" s="136">
        <v>7405</v>
      </c>
      <c r="I16" s="136">
        <v>1159</v>
      </c>
      <c r="J16" s="155">
        <f>Table16[[#This Row],['#_FINALIZED]]+Table16[[#This Row],['#_NOT_FINALIZED]]+Table16[[#This Row],['#_CONFIRMED]]</f>
        <v>8572</v>
      </c>
      <c r="K16" s="138">
        <f>+Table16[[#This Row],[TOTAL_STUDENTS]]-J15</f>
        <v>54</v>
      </c>
      <c r="L16" s="138">
        <f>+Table16[[#This Row],['#_FINALIZED]]-I15</f>
        <v>110</v>
      </c>
      <c r="M16" s="156">
        <f>+Table16[[#This Row],['#_FINALIZED]]/Table16[[#This Row],[TOTAL_STUDENTS]]</f>
        <v>0.13520765282314512</v>
      </c>
      <c r="N16" s="157">
        <v>0.16544387380777698</v>
      </c>
      <c r="O16" s="141">
        <v>1938.9</v>
      </c>
      <c r="P16" s="131">
        <v>38052341.57</v>
      </c>
      <c r="Q16" s="158">
        <f t="shared" ref="Q16:Q21" si="18">S16+T16</f>
        <v>4242734.83</v>
      </c>
      <c r="R16" s="159">
        <f t="shared" ref="R16:R21" si="19">Q16/(P16+Q16)</f>
        <v>0.10031273592876168</v>
      </c>
      <c r="S16" s="131">
        <v>59947.38</v>
      </c>
      <c r="T16" s="131">
        <v>4182787.45</v>
      </c>
      <c r="U16" s="153">
        <f t="shared" ref="U16:U21" si="20">O16+P16+Q16</f>
        <v>42297015.299999997</v>
      </c>
      <c r="V16" s="133">
        <f>+Table16[[#This Row],[TUITION_ASSESSED]]-U15</f>
        <v>303288.29999999702</v>
      </c>
      <c r="W16" s="133">
        <f>+Table16[[#This Row],[FED_FINALIZED]]-T15</f>
        <v>503187.15000000037</v>
      </c>
      <c r="X16" s="18">
        <f>+Table16[[#This Row],[TUITION_ASSESSED]]-Table16[[#This Row],[BUDGET]]</f>
        <v>-478674.70000000298</v>
      </c>
      <c r="Y16" s="18">
        <f>IFERROR(+Table16[[#This Row],[CHANGE_IN_FINALIZED_$]]/Table16[[#This Row],[CHANGE_IN_FINAL]],0)</f>
        <v>4574.4286363636402</v>
      </c>
      <c r="Z16" s="160">
        <f>+Table16[[#This Row],[FED_FINALIZED]]/Table16[[#This Row],['#_FINALIZED]]</f>
        <v>3608.9624245038826</v>
      </c>
    </row>
    <row r="17" spans="1:26">
      <c r="A17" s="28">
        <v>45145</v>
      </c>
      <c r="B17" s="41">
        <f t="shared" si="5"/>
        <v>42775690</v>
      </c>
      <c r="C17" s="151">
        <v>45166</v>
      </c>
      <c r="D17" s="132">
        <f>+Table16[[#This Row],[1st Day of Class]]-Table16[[#This Row],[DATE]]</f>
        <v>21</v>
      </c>
      <c r="E17" s="133">
        <f t="shared" si="16"/>
        <v>37261089.380000003</v>
      </c>
      <c r="F17" s="134">
        <f t="shared" si="17"/>
        <v>0.11304697200676367</v>
      </c>
      <c r="G17" s="135">
        <v>8</v>
      </c>
      <c r="H17" s="136">
        <v>7207</v>
      </c>
      <c r="I17" s="136">
        <v>1452</v>
      </c>
      <c r="J17" s="137">
        <f>Table16[[#This Row],['#_FINALIZED]]+Table16[[#This Row],['#_NOT_FINALIZED]]+Table16[[#This Row],['#_CONFIRMED]]</f>
        <v>8667</v>
      </c>
      <c r="K17" s="138">
        <f>+Table16[[#This Row],[TOTAL_STUDENTS]]-J16</f>
        <v>95</v>
      </c>
      <c r="L17" s="138">
        <f>+Table16[[#This Row],['#_FINALIZED]]-I16</f>
        <v>293</v>
      </c>
      <c r="M17" s="139">
        <f>+Table16[[#This Row],['#_FINALIZED]]/Table16[[#This Row],[TOTAL_STUDENTS]]</f>
        <v>0.16753201799930773</v>
      </c>
      <c r="N17" s="140">
        <v>0.17438066465256796</v>
      </c>
      <c r="O17" s="141">
        <v>1938.9</v>
      </c>
      <c r="P17" s="131">
        <v>37043067.909999996</v>
      </c>
      <c r="Q17" s="142">
        <f t="shared" si="18"/>
        <v>5514600.6200000001</v>
      </c>
      <c r="R17" s="143">
        <f t="shared" si="19"/>
        <v>0.12957948145379761</v>
      </c>
      <c r="S17" s="131">
        <v>678938.39</v>
      </c>
      <c r="T17" s="131">
        <v>4835662.2300000004</v>
      </c>
      <c r="U17" s="133">
        <f t="shared" si="20"/>
        <v>42559607.429999992</v>
      </c>
      <c r="V17" s="133">
        <f>+Table16[[#This Row],[TUITION_ASSESSED]]-U16</f>
        <v>262592.12999999523</v>
      </c>
      <c r="W17" s="133">
        <f>+Table16[[#This Row],[FED_FINALIZED]]-T16</f>
        <v>652874.78000000026</v>
      </c>
      <c r="X17" s="29">
        <f>+Table16[[#This Row],[TUITION_ASSESSED]]-Table16[[#This Row],[BUDGET]]</f>
        <v>-216082.57000000775</v>
      </c>
      <c r="Y17" s="29">
        <f>IFERROR(+Table16[[#This Row],[CHANGE_IN_FINALIZED_$]]/Table16[[#This Row],[CHANGE_IN_FINAL]],0)</f>
        <v>2228.2415699658713</v>
      </c>
      <c r="Z17" s="148">
        <f>+Table16[[#This Row],[FED_FINALIZED]]/Table16[[#This Row],['#_FINALIZED]]</f>
        <v>3330.3458884297524</v>
      </c>
    </row>
    <row r="18" spans="1:26">
      <c r="A18" s="28">
        <v>45146</v>
      </c>
      <c r="B18" s="41">
        <f t="shared" si="5"/>
        <v>42775690</v>
      </c>
      <c r="C18" s="151">
        <v>45166</v>
      </c>
      <c r="D18" s="132">
        <f>+Table16[[#This Row],[1st Day of Class]]-Table16[[#This Row],[DATE]]</f>
        <v>20</v>
      </c>
      <c r="E18" s="133">
        <f t="shared" si="16"/>
        <v>36736468.82</v>
      </c>
      <c r="F18" s="134">
        <f t="shared" si="17"/>
        <v>0.13995049594758144</v>
      </c>
      <c r="G18" s="135">
        <v>8</v>
      </c>
      <c r="H18" s="136">
        <v>7214</v>
      </c>
      <c r="I18" s="136">
        <v>1579</v>
      </c>
      <c r="J18" s="137">
        <f>Table16[[#This Row],['#_FINALIZED]]+Table16[[#This Row],['#_NOT_FINALIZED]]+Table16[[#This Row],['#_CONFIRMED]]</f>
        <v>8801</v>
      </c>
      <c r="K18" s="138">
        <f>+Table16[[#This Row],[TOTAL_STUDENTS]]-J17</f>
        <v>134</v>
      </c>
      <c r="L18" s="138">
        <f>+Table16[[#This Row],['#_FINALIZED]]-I17</f>
        <v>127</v>
      </c>
      <c r="M18" s="139">
        <f>+Table16[[#This Row],['#_FINALIZED]]/Table16[[#This Row],[TOTAL_STUDENTS]]</f>
        <v>0.17941143051925917</v>
      </c>
      <c r="N18" s="140">
        <v>0.19562647754137116</v>
      </c>
      <c r="O18" s="141">
        <v>1938.9</v>
      </c>
      <c r="P18" s="131">
        <v>36642626.109999999</v>
      </c>
      <c r="Q18" s="142">
        <f t="shared" si="18"/>
        <v>6039221.1800000006</v>
      </c>
      <c r="R18" s="143">
        <f t="shared" si="19"/>
        <v>0.14149390346127169</v>
      </c>
      <c r="S18" s="131">
        <v>52742.15</v>
      </c>
      <c r="T18" s="131">
        <v>5986479.0300000003</v>
      </c>
      <c r="U18" s="133">
        <f t="shared" si="20"/>
        <v>42683786.189999998</v>
      </c>
      <c r="V18" s="133">
        <f>+Table16[[#This Row],[TUITION_ASSESSED]]-U17</f>
        <v>124178.76000000536</v>
      </c>
      <c r="W18" s="133">
        <f>+Table16[[#This Row],[FED_FINALIZED]]-T17</f>
        <v>1150816.7999999998</v>
      </c>
      <c r="X18" s="29">
        <f>+Table16[[#This Row],[TUITION_ASSESSED]]-Table16[[#This Row],[BUDGET]]</f>
        <v>-91903.810000002384</v>
      </c>
      <c r="Y18" s="29">
        <f>IFERROR(+Table16[[#This Row],[CHANGE_IN_FINALIZED_$]]/Table16[[#This Row],[CHANGE_IN_FINAL]],0)</f>
        <v>9061.5496062992115</v>
      </c>
      <c r="Z18" s="148">
        <f>+Table16[[#This Row],[FED_FINALIZED]]/Table16[[#This Row],['#_FINALIZED]]</f>
        <v>3791.3103419886006</v>
      </c>
    </row>
    <row r="19" spans="1:26">
      <c r="A19" s="28">
        <v>45147</v>
      </c>
      <c r="B19" s="41">
        <f t="shared" si="5"/>
        <v>42775690</v>
      </c>
      <c r="C19" s="151">
        <v>45166</v>
      </c>
      <c r="D19" s="132">
        <f>+Table16[[#This Row],[1st Day of Class]]-Table16[[#This Row],[DATE]]</f>
        <v>19</v>
      </c>
      <c r="E19" s="133">
        <f t="shared" si="16"/>
        <v>35791679.25</v>
      </c>
      <c r="F19" s="134">
        <f t="shared" si="17"/>
        <v>0.15952972120379591</v>
      </c>
      <c r="G19" s="135">
        <v>8</v>
      </c>
      <c r="H19" s="136">
        <v>7157</v>
      </c>
      <c r="I19" s="136">
        <v>1760</v>
      </c>
      <c r="J19" s="137">
        <f>Table16[[#This Row],['#_FINALIZED]]+Table16[[#This Row],['#_NOT_FINALIZED]]+Table16[[#This Row],['#_CONFIRMED]]</f>
        <v>8925</v>
      </c>
      <c r="K19" s="138">
        <f>+Table16[[#This Row],[TOTAL_STUDENTS]]-J18</f>
        <v>124</v>
      </c>
      <c r="L19" s="138">
        <f>+Table16[[#This Row],['#_FINALIZED]]-I18</f>
        <v>181</v>
      </c>
      <c r="M19" s="139">
        <f>+Table16[[#This Row],['#_FINALIZED]]/Table16[[#This Row],[TOTAL_STUDENTS]]</f>
        <v>0.19719887955182072</v>
      </c>
      <c r="N19" s="140">
        <v>0.20966612187718889</v>
      </c>
      <c r="O19" s="141">
        <v>1938.9</v>
      </c>
      <c r="P19" s="131">
        <v>35888214.670000002</v>
      </c>
      <c r="Q19" s="142">
        <f t="shared" si="18"/>
        <v>6984010.75</v>
      </c>
      <c r="R19" s="143">
        <f t="shared" si="19"/>
        <v>0.16290292098394177</v>
      </c>
      <c r="S19" s="131">
        <v>160016.85</v>
      </c>
      <c r="T19" s="131">
        <v>6823993.9000000004</v>
      </c>
      <c r="U19" s="133">
        <f t="shared" si="20"/>
        <v>42874164.32</v>
      </c>
      <c r="V19" s="133">
        <f>+Table16[[#This Row],[TUITION_ASSESSED]]-U18</f>
        <v>190378.13000000268</v>
      </c>
      <c r="W19" s="133">
        <f>+Table16[[#This Row],[FED_FINALIZED]]-T18</f>
        <v>837514.87000000011</v>
      </c>
      <c r="X19" s="29">
        <f>+Table16[[#This Row],[TUITION_ASSESSED]]-Table16[[#This Row],[BUDGET]]</f>
        <v>98474.320000000298</v>
      </c>
      <c r="Y19" s="29">
        <f>IFERROR(+Table16[[#This Row],[CHANGE_IN_FINALIZED_$]]/Table16[[#This Row],[CHANGE_IN_FINAL]],0)</f>
        <v>4627.1539779005534</v>
      </c>
      <c r="Z19" s="148">
        <f>+Table16[[#This Row],[FED_FINALIZED]]/Table16[[#This Row],['#_FINALIZED]]</f>
        <v>3877.2692613636364</v>
      </c>
    </row>
    <row r="20" spans="1:26">
      <c r="A20" s="28">
        <v>45148</v>
      </c>
      <c r="B20" s="41">
        <f t="shared" si="5"/>
        <v>42775690</v>
      </c>
      <c r="C20" s="151">
        <v>45166</v>
      </c>
      <c r="D20" s="132">
        <f>+Table16[[#This Row],[1st Day of Class]]-Table16[[#This Row],[DATE]]</f>
        <v>18</v>
      </c>
      <c r="E20" s="133">
        <f t="shared" si="16"/>
        <v>35161664.899999999</v>
      </c>
      <c r="F20" s="134">
        <f t="shared" si="17"/>
        <v>0.17566310093419882</v>
      </c>
      <c r="G20" s="135">
        <v>8</v>
      </c>
      <c r="H20" s="136">
        <v>7098</v>
      </c>
      <c r="I20" s="136">
        <v>1910</v>
      </c>
      <c r="J20" s="137">
        <f>Table16[[#This Row],['#_FINALIZED]]+Table16[[#This Row],['#_NOT_FINALIZED]]+Table16[[#This Row],['#_CONFIRMED]]</f>
        <v>9016</v>
      </c>
      <c r="K20" s="138">
        <f>+Table16[[#This Row],[TOTAL_STUDENTS]]-J19</f>
        <v>91</v>
      </c>
      <c r="L20" s="138">
        <f>+Table16[[#This Row],['#_FINALIZED]]-I19</f>
        <v>150</v>
      </c>
      <c r="M20" s="139">
        <f>+Table16[[#This Row],['#_FINALIZED]]/Table16[[#This Row],[TOTAL_STUDENTS]]</f>
        <v>0.21184560780834072</v>
      </c>
      <c r="N20" s="140">
        <v>0.22254235334793132</v>
      </c>
      <c r="O20" s="141">
        <v>1938.9</v>
      </c>
      <c r="P20" s="131">
        <v>35438366.369999997</v>
      </c>
      <c r="Q20" s="142">
        <f t="shared" si="18"/>
        <v>7614025.0999999996</v>
      </c>
      <c r="R20" s="143">
        <f t="shared" si="19"/>
        <v>0.17685487007860284</v>
      </c>
      <c r="S20" s="131">
        <v>99914.75</v>
      </c>
      <c r="T20" s="131">
        <v>7514110.3499999996</v>
      </c>
      <c r="U20" s="133">
        <f t="shared" si="20"/>
        <v>43054330.369999997</v>
      </c>
      <c r="V20" s="133">
        <f>+Table16[[#This Row],[TUITION_ASSESSED]]-U19</f>
        <v>180166.04999999702</v>
      </c>
      <c r="W20" s="133">
        <f>+Table16[[#This Row],[FED_FINALIZED]]-T19</f>
        <v>690116.44999999925</v>
      </c>
      <c r="X20" s="29">
        <f>+Table16[[#This Row],[TUITION_ASSESSED]]-Table16[[#This Row],[BUDGET]]</f>
        <v>278640.36999999732</v>
      </c>
      <c r="Y20" s="29">
        <f>IFERROR(+Table16[[#This Row],[CHANGE_IN_FINALIZED_$]]/Table16[[#This Row],[CHANGE_IN_FINAL]],0)</f>
        <v>4600.7763333333287</v>
      </c>
      <c r="Z20" s="148">
        <f>+Table16[[#This Row],[FED_FINALIZED]]/Table16[[#This Row],['#_FINALIZED]]</f>
        <v>3934.0891884816751</v>
      </c>
    </row>
    <row r="21" spans="1:26">
      <c r="A21" s="28">
        <v>45149</v>
      </c>
      <c r="B21" s="41">
        <f t="shared" si="5"/>
        <v>42775690</v>
      </c>
      <c r="C21" s="151">
        <v>45166</v>
      </c>
      <c r="D21" s="132">
        <f>+Table16[[#This Row],[1st Day of Class]]-Table16[[#This Row],[DATE]]</f>
        <v>17</v>
      </c>
      <c r="E21" s="133">
        <f t="shared" si="16"/>
        <v>34498535.289999999</v>
      </c>
      <c r="F21" s="134">
        <f t="shared" si="17"/>
        <v>0.1918840140275937</v>
      </c>
      <c r="G21" s="135">
        <v>8</v>
      </c>
      <c r="H21" s="136">
        <v>7053</v>
      </c>
      <c r="I21" s="136">
        <v>2026</v>
      </c>
      <c r="J21" s="137">
        <f>Table16[[#This Row],['#_FINALIZED]]+Table16[[#This Row],['#_NOT_FINALIZED]]+Table16[[#This Row],['#_CONFIRMED]]</f>
        <v>9087</v>
      </c>
      <c r="K21" s="138">
        <f>+Table16[[#This Row],[TOTAL_STUDENTS]]-J20</f>
        <v>71</v>
      </c>
      <c r="L21" s="138">
        <f>+Table16[[#This Row],['#_FINALIZED]]-I20</f>
        <v>116</v>
      </c>
      <c r="M21" s="139">
        <f>+Table16[[#This Row],['#_FINALIZED]]/Table16[[#This Row],[TOTAL_STUDENTS]]</f>
        <v>0.22295587102454056</v>
      </c>
      <c r="N21" s="140">
        <v>0.246386630532972</v>
      </c>
      <c r="O21" s="141">
        <v>1938.9</v>
      </c>
      <c r="P21" s="131">
        <v>35426937.009999998</v>
      </c>
      <c r="Q21" s="142">
        <f t="shared" si="18"/>
        <v>8277154.71</v>
      </c>
      <c r="R21" s="143">
        <f t="shared" si="19"/>
        <v>0.18939084154933217</v>
      </c>
      <c r="S21" s="131">
        <v>69183.61</v>
      </c>
      <c r="T21" s="131">
        <v>8207971.0999999996</v>
      </c>
      <c r="U21" s="133">
        <f t="shared" si="20"/>
        <v>43706030.619999997</v>
      </c>
      <c r="V21" s="133">
        <f>+Table16[[#This Row],[TUITION_ASSESSED]]-U20</f>
        <v>651700.25</v>
      </c>
      <c r="W21" s="133">
        <f>+Table16[[#This Row],[FED_FINALIZED]]-T20</f>
        <v>693860.75</v>
      </c>
      <c r="X21" s="29">
        <f>+Table16[[#This Row],[TUITION_ASSESSED]]-Table16[[#This Row],[BUDGET]]</f>
        <v>930340.61999999732</v>
      </c>
      <c r="Y21" s="29">
        <f>IFERROR(+Table16[[#This Row],[CHANGE_IN_FINALIZED_$]]/Table16[[#This Row],[CHANGE_IN_FINAL]],0)</f>
        <v>5981.5581896551721</v>
      </c>
      <c r="Z21" s="148">
        <f>+Table16[[#This Row],[FED_FINALIZED]]/Table16[[#This Row],['#_FINALIZED]]</f>
        <v>4051.3184106614017</v>
      </c>
    </row>
    <row r="22" spans="1:26">
      <c r="A22" s="28">
        <v>45152</v>
      </c>
      <c r="B22" s="41">
        <f t="shared" si="5"/>
        <v>42775690</v>
      </c>
      <c r="C22" s="151">
        <v>45166</v>
      </c>
      <c r="D22" s="132">
        <f>+Table16[[#This Row],[1st Day of Class]]-Table16[[#This Row],[DATE]]</f>
        <v>14</v>
      </c>
      <c r="E22" s="133">
        <f t="shared" ref="E22:E27" si="21">B22-Q22</f>
        <v>33231728.489999998</v>
      </c>
      <c r="F22" s="134">
        <f t="shared" ref="F22:F27" si="22">+T22/B22</f>
        <v>0.20735753882637548</v>
      </c>
      <c r="G22" s="135">
        <v>8</v>
      </c>
      <c r="H22" s="136">
        <v>6878</v>
      </c>
      <c r="I22" s="136">
        <v>2350</v>
      </c>
      <c r="J22" s="137">
        <f>Table16[[#This Row],['#_FINALIZED]]+Table16[[#This Row],['#_NOT_FINALIZED]]+Table16[[#This Row],['#_CONFIRMED]]</f>
        <v>9236</v>
      </c>
      <c r="K22" s="138">
        <f>+Table16[[#This Row],[TOTAL_STUDENTS]]-J21</f>
        <v>149</v>
      </c>
      <c r="L22" s="138">
        <f>+Table16[[#This Row],['#_FINALIZED]]-I21</f>
        <v>324</v>
      </c>
      <c r="M22" s="139">
        <f>+Table16[[#This Row],['#_FINALIZED]]/Table16[[#This Row],[TOTAL_STUDENTS]]</f>
        <v>0.25443915114768301</v>
      </c>
      <c r="N22" s="140">
        <v>0.246386630532972</v>
      </c>
      <c r="O22" s="141">
        <v>1938.9</v>
      </c>
      <c r="P22" s="131">
        <v>34305150.020000003</v>
      </c>
      <c r="Q22" s="142">
        <f t="shared" ref="Q22:Q27" si="23">S22+T22</f>
        <v>9543961.5100000016</v>
      </c>
      <c r="R22" s="143">
        <f t="shared" ref="R22:R27" si="24">Q22/(P22+Q22)</f>
        <v>0.21765461549820372</v>
      </c>
      <c r="S22" s="131">
        <v>674099.71</v>
      </c>
      <c r="T22" s="131">
        <v>8869861.8000000007</v>
      </c>
      <c r="U22" s="133">
        <f t="shared" ref="U22:U27" si="25">O22+P22+Q22</f>
        <v>43851050.430000007</v>
      </c>
      <c r="V22" s="133">
        <f>+Table16[[#This Row],[TUITION_ASSESSED]]-U21</f>
        <v>145019.81000000983</v>
      </c>
      <c r="W22" s="133">
        <f>+Table16[[#This Row],[FED_FINALIZED]]-T21</f>
        <v>661890.70000000112</v>
      </c>
      <c r="X22" s="29">
        <f>+Table16[[#This Row],[TUITION_ASSESSED]]-Table16[[#This Row],[BUDGET]]</f>
        <v>1075360.4300000072</v>
      </c>
      <c r="Y22" s="29">
        <f>IFERROR(+Table16[[#This Row],[CHANGE_IN_FINALIZED_$]]/Table16[[#This Row],[CHANGE_IN_FINAL]],0)</f>
        <v>2042.8725308642011</v>
      </c>
      <c r="Z22" s="148">
        <f>+Table16[[#This Row],[FED_FINALIZED]]/Table16[[#This Row],['#_FINALIZED]]</f>
        <v>3774.4092765957448</v>
      </c>
    </row>
    <row r="23" spans="1:26">
      <c r="A23" s="28">
        <v>45153</v>
      </c>
      <c r="B23" s="41">
        <f t="shared" si="5"/>
        <v>42775690</v>
      </c>
      <c r="C23" s="151">
        <v>45166</v>
      </c>
      <c r="D23" s="132">
        <f>+Table16[[#This Row],[1st Day of Class]]-Table16[[#This Row],[DATE]]</f>
        <v>13</v>
      </c>
      <c r="E23" s="133">
        <f t="shared" si="21"/>
        <v>32352819.670000002</v>
      </c>
      <c r="F23" s="134">
        <f t="shared" si="22"/>
        <v>0.23438191248346898</v>
      </c>
      <c r="G23" s="135">
        <v>8</v>
      </c>
      <c r="H23" s="136">
        <v>6733</v>
      </c>
      <c r="I23" s="136">
        <v>2565</v>
      </c>
      <c r="J23" s="137">
        <f>Table16[[#This Row],['#_FINALIZED]]+Table16[[#This Row],['#_NOT_FINALIZED]]+Table16[[#This Row],['#_CONFIRMED]]</f>
        <v>9306</v>
      </c>
      <c r="K23" s="138">
        <f>+Table16[[#This Row],[TOTAL_STUDENTS]]-J22</f>
        <v>70</v>
      </c>
      <c r="L23" s="138">
        <f>+Table16[[#This Row],['#_FINALIZED]]-I22</f>
        <v>215</v>
      </c>
      <c r="M23" s="139">
        <f>+Table16[[#This Row],['#_FINALIZED]]/Table16[[#This Row],[TOTAL_STUDENTS]]</f>
        <v>0.27562862669245647</v>
      </c>
      <c r="N23" s="140">
        <v>0.27683049147442329</v>
      </c>
      <c r="O23" s="141">
        <v>1938.9</v>
      </c>
      <c r="P23" s="131">
        <v>33381503.899999999</v>
      </c>
      <c r="Q23" s="142">
        <f t="shared" si="23"/>
        <v>10422870.33</v>
      </c>
      <c r="R23" s="143">
        <f t="shared" si="24"/>
        <v>0.23794131324131007</v>
      </c>
      <c r="S23" s="131">
        <v>397022.3</v>
      </c>
      <c r="T23" s="131">
        <v>10025848.029999999</v>
      </c>
      <c r="U23" s="133">
        <f t="shared" si="25"/>
        <v>43806313.129999995</v>
      </c>
      <c r="V23" s="133">
        <f>+Table16[[#This Row],[TUITION_ASSESSED]]-U22</f>
        <v>-44737.300000011921</v>
      </c>
      <c r="W23" s="133">
        <f>+Table16[[#This Row],[FED_FINALIZED]]-T22</f>
        <v>1155986.2299999986</v>
      </c>
      <c r="X23" s="29">
        <f>+Table16[[#This Row],[TUITION_ASSESSED]]-Table16[[#This Row],[BUDGET]]</f>
        <v>1030623.1299999952</v>
      </c>
      <c r="Y23" s="29">
        <f>IFERROR(+Table16[[#This Row],[CHANGE_IN_FINALIZED_$]]/Table16[[#This Row],[CHANGE_IN_FINAL]],0)</f>
        <v>5376.6801395348775</v>
      </c>
      <c r="Z23" s="148">
        <f>+Table16[[#This Row],[FED_FINALIZED]]/Table16[[#This Row],['#_FINALIZED]]</f>
        <v>3908.7126822612081</v>
      </c>
    </row>
    <row r="24" spans="1:26">
      <c r="A24" s="28">
        <v>45154</v>
      </c>
      <c r="B24" s="41">
        <f t="shared" si="5"/>
        <v>42775690</v>
      </c>
      <c r="C24" s="162">
        <v>45166</v>
      </c>
      <c r="D24" s="163">
        <f>+Table16[[#This Row],[1st Day of Class]]-Table16[[#This Row],[DATE]]</f>
        <v>12</v>
      </c>
      <c r="E24" s="164">
        <f t="shared" si="21"/>
        <v>30790143.18</v>
      </c>
      <c r="F24" s="165">
        <f t="shared" si="22"/>
        <v>0.27422889379458287</v>
      </c>
      <c r="G24" s="166">
        <v>8</v>
      </c>
      <c r="H24" s="167">
        <v>6508</v>
      </c>
      <c r="I24" s="167">
        <v>2931</v>
      </c>
      <c r="J24" s="168">
        <f>Table16[[#This Row],['#_FINALIZED]]+Table16[[#This Row],['#_NOT_FINALIZED]]+Table16[[#This Row],['#_CONFIRMED]]</f>
        <v>9447</v>
      </c>
      <c r="K24" s="138">
        <f>+Table16[[#This Row],[TOTAL_STUDENTS]]-J23</f>
        <v>141</v>
      </c>
      <c r="L24" s="138">
        <f>+Table16[[#This Row],['#_FINALIZED]]-I23</f>
        <v>366</v>
      </c>
      <c r="M24" s="169">
        <f>+Table16[[#This Row],['#_FINALIZED]]/Table16[[#This Row],[TOTAL_STUDENTS]]</f>
        <v>0.3102572245157193</v>
      </c>
      <c r="N24" s="170">
        <v>0.29570308185131999</v>
      </c>
      <c r="O24" s="171">
        <v>2174.58</v>
      </c>
      <c r="P24" s="161">
        <v>31909967.690000001</v>
      </c>
      <c r="Q24" s="172">
        <f t="shared" si="23"/>
        <v>11985546.82</v>
      </c>
      <c r="R24" s="173">
        <f t="shared" si="24"/>
        <v>0.27304718839255265</v>
      </c>
      <c r="S24" s="161">
        <v>255216.67</v>
      </c>
      <c r="T24" s="161">
        <v>11730330.15</v>
      </c>
      <c r="U24" s="164">
        <f t="shared" si="25"/>
        <v>43897689.090000004</v>
      </c>
      <c r="V24" s="133">
        <f>+Table16[[#This Row],[TUITION_ASSESSED]]-U23</f>
        <v>91375.960000008345</v>
      </c>
      <c r="W24" s="133">
        <f>+Table16[[#This Row],[FED_FINALIZED]]-T23</f>
        <v>1704482.120000001</v>
      </c>
      <c r="X24" s="29">
        <f>+Table16[[#This Row],[TUITION_ASSESSED]]-Table16[[#This Row],[BUDGET]]</f>
        <v>1121999.0900000036</v>
      </c>
      <c r="Y24" s="29">
        <f>IFERROR(+Table16[[#This Row],[CHANGE_IN_FINALIZED_$]]/Table16[[#This Row],[CHANGE_IN_FINAL]],0)</f>
        <v>4657.0549726775989</v>
      </c>
      <c r="Z24" s="174">
        <f>+Table16[[#This Row],[FED_FINALIZED]]/Table16[[#This Row],['#_FINALIZED]]</f>
        <v>4002.1597236438079</v>
      </c>
    </row>
    <row r="25" spans="1:26">
      <c r="A25" s="28">
        <v>45155</v>
      </c>
      <c r="B25" s="41">
        <f t="shared" si="5"/>
        <v>42775690</v>
      </c>
      <c r="C25" s="176">
        <v>45166</v>
      </c>
      <c r="D25" s="177">
        <f>+Table16[[#This Row],[1st Day of Class]]-Table16[[#This Row],[DATE]]</f>
        <v>11</v>
      </c>
      <c r="E25" s="178">
        <f t="shared" si="21"/>
        <v>29733243.149999999</v>
      </c>
      <c r="F25" s="179">
        <f t="shared" si="22"/>
        <v>0.30110017161616798</v>
      </c>
      <c r="G25" s="180">
        <v>8</v>
      </c>
      <c r="H25" s="181">
        <v>6333</v>
      </c>
      <c r="I25" s="181">
        <v>3173</v>
      </c>
      <c r="J25" s="182">
        <f>Table16[[#This Row],['#_FINALIZED]]+Table16[[#This Row],['#_NOT_FINALIZED]]+Table16[[#This Row],['#_CONFIRMED]]</f>
        <v>9514</v>
      </c>
      <c r="K25" s="138">
        <f>+Table16[[#This Row],[TOTAL_STUDENTS]]-J24</f>
        <v>67</v>
      </c>
      <c r="L25" s="138">
        <f>+Table16[[#This Row],['#_FINALIZED]]-I24</f>
        <v>242</v>
      </c>
      <c r="M25" s="183">
        <f>+Table16[[#This Row],['#_FINALIZED]]/Table16[[#This Row],[TOTAL_STUDENTS]]</f>
        <v>0.33350851376918228</v>
      </c>
      <c r="N25" s="184">
        <v>0.3262201794703436</v>
      </c>
      <c r="O25" s="185">
        <v>2174.58</v>
      </c>
      <c r="P25" s="175">
        <v>30855499.960000001</v>
      </c>
      <c r="Q25" s="186">
        <f t="shared" si="23"/>
        <v>13042446.85</v>
      </c>
      <c r="R25" s="187">
        <f t="shared" si="24"/>
        <v>0.29710835694549875</v>
      </c>
      <c r="S25" s="175">
        <v>162679.25</v>
      </c>
      <c r="T25" s="175">
        <v>12879767.6</v>
      </c>
      <c r="U25" s="178">
        <f t="shared" si="25"/>
        <v>43900121.390000001</v>
      </c>
      <c r="V25" s="133">
        <f>+Table16[[#This Row],[TUITION_ASSESSED]]-U24</f>
        <v>2432.2999999970198</v>
      </c>
      <c r="W25" s="133">
        <f>+Table16[[#This Row],[FED_FINALIZED]]-T24</f>
        <v>1149437.4499999993</v>
      </c>
      <c r="X25" s="29">
        <f>+Table16[[#This Row],[TUITION_ASSESSED]]-Table16[[#This Row],[BUDGET]]</f>
        <v>1124431.3900000006</v>
      </c>
      <c r="Y25" s="29">
        <f>IFERROR(+Table16[[#This Row],[CHANGE_IN_FINALIZED_$]]/Table16[[#This Row],[CHANGE_IN_FINAL]],0)</f>
        <v>4749.7415289256169</v>
      </c>
      <c r="Z25" s="188">
        <f>+Table16[[#This Row],[FED_FINALIZED]]/Table16[[#This Row],['#_FINALIZED]]</f>
        <v>4059.1766782225022</v>
      </c>
    </row>
    <row r="26" spans="1:26">
      <c r="A26" s="28">
        <v>45156</v>
      </c>
      <c r="B26" s="41">
        <f t="shared" si="5"/>
        <v>42775690</v>
      </c>
      <c r="C26" s="176">
        <v>45166</v>
      </c>
      <c r="D26" s="177">
        <f>+Table16[[#This Row],[1st Day of Class]]-Table16[[#This Row],[DATE]]</f>
        <v>10</v>
      </c>
      <c r="E26" s="178">
        <f t="shared" si="21"/>
        <v>28367430.649999999</v>
      </c>
      <c r="F26" s="179">
        <f t="shared" si="22"/>
        <v>0.33056689442063941</v>
      </c>
      <c r="G26" s="180">
        <v>10</v>
      </c>
      <c r="H26" s="181">
        <v>6098</v>
      </c>
      <c r="I26" s="181">
        <v>3479</v>
      </c>
      <c r="J26" s="182">
        <f>Table16[[#This Row],['#_FINALIZED]]+Table16[[#This Row],['#_NOT_FINALIZED]]+Table16[[#This Row],['#_CONFIRMED]]</f>
        <v>9587</v>
      </c>
      <c r="K26" s="138">
        <f>+Table16[[#This Row],[TOTAL_STUDENTS]]-J25</f>
        <v>73</v>
      </c>
      <c r="L26" s="138">
        <f>+Table16[[#This Row],['#_FINALIZED]]-I25</f>
        <v>306</v>
      </c>
      <c r="M26" s="183">
        <f>+Table16[[#This Row],['#_FINALIZED]]/Table16[[#This Row],[TOTAL_STUDENTS]]</f>
        <v>0.36288724314175447</v>
      </c>
      <c r="N26" s="184">
        <v>0.34743366681165722</v>
      </c>
      <c r="O26" s="185">
        <v>2940.54</v>
      </c>
      <c r="P26" s="175">
        <v>29677659.140000001</v>
      </c>
      <c r="Q26" s="186">
        <f t="shared" si="23"/>
        <v>14408259.35</v>
      </c>
      <c r="R26" s="187">
        <f t="shared" si="24"/>
        <v>0.32682225625554839</v>
      </c>
      <c r="S26" s="175">
        <v>268032.34999999998</v>
      </c>
      <c r="T26" s="175">
        <v>14140227</v>
      </c>
      <c r="U26" s="178">
        <f t="shared" si="25"/>
        <v>44088859.030000001</v>
      </c>
      <c r="V26" s="133">
        <f>+Table16[[#This Row],[TUITION_ASSESSED]]-U25</f>
        <v>188737.6400000006</v>
      </c>
      <c r="W26" s="133">
        <f>+Table16[[#This Row],[FED_FINALIZED]]-T25</f>
        <v>1260459.4000000004</v>
      </c>
      <c r="X26" s="29">
        <f>+Table16[[#This Row],[TUITION_ASSESSED]]-Table16[[#This Row],[BUDGET]]</f>
        <v>1313169.0300000012</v>
      </c>
      <c r="Y26" s="29">
        <f>IFERROR(+Table16[[#This Row],[CHANGE_IN_FINALIZED_$]]/Table16[[#This Row],[CHANGE_IN_FINAL]],0)</f>
        <v>4119.1483660130734</v>
      </c>
      <c r="Z26" s="188">
        <f>+Table16[[#This Row],[FED_FINALIZED]]/Table16[[#This Row],['#_FINALIZED]]</f>
        <v>4064.45156654211</v>
      </c>
    </row>
    <row r="27" spans="1:26">
      <c r="A27" s="28">
        <v>45159</v>
      </c>
      <c r="B27" s="41">
        <f t="shared" si="5"/>
        <v>42775690</v>
      </c>
      <c r="C27" s="176">
        <v>45166</v>
      </c>
      <c r="D27" s="177">
        <f>+Table16[[#This Row],[1st Day of Class]]-Table16[[#This Row],[DATE]]</f>
        <v>7</v>
      </c>
      <c r="E27" s="178">
        <f t="shared" si="21"/>
        <v>25980575.419999998</v>
      </c>
      <c r="F27" s="179">
        <f t="shared" si="22"/>
        <v>0.36234786978304734</v>
      </c>
      <c r="G27" s="180">
        <v>9</v>
      </c>
      <c r="H27" s="181">
        <v>5646</v>
      </c>
      <c r="I27" s="181">
        <v>4059</v>
      </c>
      <c r="J27" s="182">
        <f>Table16[[#This Row],['#_FINALIZED]]+Table16[[#This Row],['#_NOT_FINALIZED]]+Table16[[#This Row],['#_CONFIRMED]]</f>
        <v>9714</v>
      </c>
      <c r="K27" s="138">
        <f>+Table16[[#This Row],[TOTAL_STUDENTS]]-J26</f>
        <v>127</v>
      </c>
      <c r="L27" s="138">
        <f>+Table16[[#This Row],['#_FINALIZED]]-I26</f>
        <v>580</v>
      </c>
      <c r="M27" s="183">
        <f>+Table16[[#This Row],['#_FINALIZED]]/Table16[[#This Row],[TOTAL_STUDENTS]]</f>
        <v>0.41785052501544162</v>
      </c>
      <c r="N27" s="184">
        <v>0.36762644235953845</v>
      </c>
      <c r="O27" s="185">
        <v>2704.86</v>
      </c>
      <c r="P27" s="175">
        <v>27510329</v>
      </c>
      <c r="Q27" s="186">
        <f t="shared" si="23"/>
        <v>16795114.580000002</v>
      </c>
      <c r="R27" s="187">
        <f t="shared" si="24"/>
        <v>0.37907564450119885</v>
      </c>
      <c r="S27" s="175">
        <v>1295434.43</v>
      </c>
      <c r="T27" s="175">
        <v>15499680.15</v>
      </c>
      <c r="U27" s="178">
        <f t="shared" si="25"/>
        <v>44308148.439999998</v>
      </c>
      <c r="V27" s="133">
        <f>+Table16[[#This Row],[TUITION_ASSESSED]]-U26</f>
        <v>219289.40999999642</v>
      </c>
      <c r="W27" s="133">
        <f>+Table16[[#This Row],[FED_FINALIZED]]-T26</f>
        <v>1359453.1500000004</v>
      </c>
      <c r="X27" s="29">
        <f>+Table16[[#This Row],[TUITION_ASSESSED]]-Table16[[#This Row],[BUDGET]]</f>
        <v>1532458.4399999976</v>
      </c>
      <c r="Y27" s="29">
        <f>IFERROR(+Table16[[#This Row],[CHANGE_IN_FINALIZED_$]]/Table16[[#This Row],[CHANGE_IN_FINAL]],0)</f>
        <v>2343.884741379311</v>
      </c>
      <c r="Z27" s="188">
        <f>+Table16[[#This Row],[FED_FINALIZED]]/Table16[[#This Row],['#_FINALIZED]]</f>
        <v>3818.5957501847747</v>
      </c>
    </row>
    <row r="28" spans="1:26">
      <c r="A28" s="28">
        <v>45160</v>
      </c>
      <c r="B28" s="41">
        <f t="shared" si="5"/>
        <v>42775690</v>
      </c>
      <c r="C28" s="190">
        <v>45166</v>
      </c>
      <c r="D28" s="191">
        <f>+Table16[[#This Row],[1st Day of Class]]-Table16[[#This Row],[DATE]]</f>
        <v>6</v>
      </c>
      <c r="E28" s="192">
        <f t="shared" ref="E28:E33" si="26">B28-Q28</f>
        <v>24505455.640000001</v>
      </c>
      <c r="F28" s="193">
        <f t="shared" ref="F28:F33" si="27">+T28/B28</f>
        <v>0.42126363385371457</v>
      </c>
      <c r="G28" s="194">
        <v>9</v>
      </c>
      <c r="H28" s="195">
        <v>5363</v>
      </c>
      <c r="I28" s="195">
        <v>4398</v>
      </c>
      <c r="J28" s="196">
        <f>Table16[[#This Row],['#_FINALIZED]]+Table16[[#This Row],['#_NOT_FINALIZED]]+Table16[[#This Row],['#_CONFIRMED]]</f>
        <v>9770</v>
      </c>
      <c r="K28" s="138">
        <f>+Table16[[#This Row],[TOTAL_STUDENTS]]-J27</f>
        <v>56</v>
      </c>
      <c r="L28" s="138">
        <f>+Table16[[#This Row],['#_FINALIZED]]-I27</f>
        <v>339</v>
      </c>
      <c r="M28" s="197">
        <f>+Table16[[#This Row],['#_FINALIZED]]/Table16[[#This Row],[TOTAL_STUDENTS]]</f>
        <v>0.45015353121801432</v>
      </c>
      <c r="N28" s="198">
        <v>0.41306200724483272</v>
      </c>
      <c r="O28" s="199">
        <v>3421.86</v>
      </c>
      <c r="P28" s="189">
        <v>25972961.34</v>
      </c>
      <c r="Q28" s="200">
        <f t="shared" ref="Q28:Q33" si="28">S28+T28</f>
        <v>18270234.359999999</v>
      </c>
      <c r="R28" s="201">
        <f t="shared" ref="R28:R33" si="29">Q28/(P28+Q28)</f>
        <v>0.41295015133818641</v>
      </c>
      <c r="S28" s="189">
        <v>250391.75</v>
      </c>
      <c r="T28" s="189">
        <v>18019842.609999999</v>
      </c>
      <c r="U28" s="192">
        <f t="shared" ref="U28:U33" si="30">O28+P28+Q28</f>
        <v>44246617.560000002</v>
      </c>
      <c r="V28" s="133">
        <f>+Table16[[#This Row],[TUITION_ASSESSED]]-U27</f>
        <v>-61530.879999995232</v>
      </c>
      <c r="W28" s="133">
        <f>+Table16[[#This Row],[FED_FINALIZED]]-T27</f>
        <v>2520162.459999999</v>
      </c>
      <c r="X28" s="29">
        <f>+Table16[[#This Row],[TUITION_ASSESSED]]-Table16[[#This Row],[BUDGET]]</f>
        <v>1470927.5600000024</v>
      </c>
      <c r="Y28" s="29">
        <f>IFERROR(+Table16[[#This Row],[CHANGE_IN_FINALIZED_$]]/Table16[[#This Row],[CHANGE_IN_FINAL]],0)</f>
        <v>7434.1075516224164</v>
      </c>
      <c r="Z28" s="202">
        <f>+Table16[[#This Row],[FED_FINALIZED]]/Table16[[#This Row],['#_FINALIZED]]</f>
        <v>4097.2811755343337</v>
      </c>
    </row>
    <row r="29" spans="1:26">
      <c r="A29" s="28">
        <v>45161</v>
      </c>
      <c r="B29" s="41">
        <f t="shared" si="5"/>
        <v>42775690</v>
      </c>
      <c r="C29" s="190">
        <v>45166</v>
      </c>
      <c r="D29" s="191">
        <f>+Table16[[#This Row],[1st Day of Class]]-Table16[[#This Row],[DATE]]</f>
        <v>5</v>
      </c>
      <c r="E29" s="192">
        <f t="shared" si="26"/>
        <v>22546875.099999998</v>
      </c>
      <c r="F29" s="193">
        <f t="shared" si="27"/>
        <v>0.46305641148044607</v>
      </c>
      <c r="G29" s="194">
        <v>9</v>
      </c>
      <c r="H29" s="195">
        <v>5026</v>
      </c>
      <c r="I29" s="195">
        <v>4793</v>
      </c>
      <c r="J29" s="196">
        <f>Table16[[#This Row],['#_FINALIZED]]+Table16[[#This Row],['#_NOT_FINALIZED]]+Table16[[#This Row],['#_CONFIRMED]]</f>
        <v>9828</v>
      </c>
      <c r="K29" s="138">
        <f>+Table16[[#This Row],[TOTAL_STUDENTS]]-J28</f>
        <v>58</v>
      </c>
      <c r="L29" s="138">
        <f>+Table16[[#This Row],['#_FINALIZED]]-I28</f>
        <v>395</v>
      </c>
      <c r="M29" s="197">
        <f>+Table16[[#This Row],['#_FINALIZED]]/Table16[[#This Row],[TOTAL_STUDENTS]]</f>
        <v>0.48768823768823771</v>
      </c>
      <c r="N29" s="198">
        <v>0.4464718911507225</v>
      </c>
      <c r="O29" s="199">
        <v>3421.86</v>
      </c>
      <c r="P29" s="189">
        <v>24124526.670000002</v>
      </c>
      <c r="Q29" s="200">
        <f t="shared" si="28"/>
        <v>20228814.900000002</v>
      </c>
      <c r="R29" s="201">
        <f t="shared" si="29"/>
        <v>0.45608322133010371</v>
      </c>
      <c r="S29" s="189">
        <v>421257.39</v>
      </c>
      <c r="T29" s="189">
        <v>19807557.510000002</v>
      </c>
      <c r="U29" s="192">
        <f t="shared" si="30"/>
        <v>44356763.430000007</v>
      </c>
      <c r="V29" s="133">
        <f>+Table16[[#This Row],[TUITION_ASSESSED]]-U28</f>
        <v>110145.87000000477</v>
      </c>
      <c r="W29" s="133">
        <f>+Table16[[#This Row],[FED_FINALIZED]]-T28</f>
        <v>1787714.9000000022</v>
      </c>
      <c r="X29" s="29">
        <f>+Table16[[#This Row],[TUITION_ASSESSED]]-Table16[[#This Row],[BUDGET]]</f>
        <v>1581073.4300000072</v>
      </c>
      <c r="Y29" s="29">
        <f>IFERROR(+Table16[[#This Row],[CHANGE_IN_FINALIZED_$]]/Table16[[#This Row],[CHANGE_IN_FINAL]],0)</f>
        <v>4525.8605063291197</v>
      </c>
      <c r="Z29" s="202">
        <f>+Table16[[#This Row],[FED_FINALIZED]]/Table16[[#This Row],['#_FINALIZED]]</f>
        <v>4132.6011913206767</v>
      </c>
    </row>
    <row r="30" spans="1:26">
      <c r="A30" s="28">
        <v>45162</v>
      </c>
      <c r="B30" s="41">
        <f t="shared" si="5"/>
        <v>42775690</v>
      </c>
      <c r="C30" s="190">
        <v>45166</v>
      </c>
      <c r="D30" s="191">
        <f>+Table16[[#This Row],[1st Day of Class]]-Table16[[#This Row],[DATE]]</f>
        <v>4</v>
      </c>
      <c r="E30" s="192">
        <f t="shared" si="26"/>
        <v>20872463.300000001</v>
      </c>
      <c r="F30" s="193">
        <f t="shared" si="27"/>
        <v>0.50442674963279377</v>
      </c>
      <c r="G30" s="194">
        <v>10</v>
      </c>
      <c r="H30" s="195">
        <v>4712</v>
      </c>
      <c r="I30" s="195">
        <v>5225</v>
      </c>
      <c r="J30" s="196">
        <f>Table16[[#This Row],['#_FINALIZED]]+Table16[[#This Row],['#_NOT_FINALIZED]]+Table16[[#This Row],['#_CONFIRMED]]</f>
        <v>9947</v>
      </c>
      <c r="K30" s="138">
        <f>+Table16[[#This Row],[TOTAL_STUDENTS]]-J29</f>
        <v>119</v>
      </c>
      <c r="L30" s="138">
        <f>+Table16[[#This Row],['#_FINALIZED]]-I29</f>
        <v>432</v>
      </c>
      <c r="M30" s="197">
        <f>+Table16[[#This Row],['#_FINALIZED]]/Table16[[#This Row],[TOTAL_STUDENTS]]</f>
        <v>0.5252840052277068</v>
      </c>
      <c r="N30" s="198">
        <v>0.47825177749895442</v>
      </c>
      <c r="O30" s="199">
        <v>3421.86</v>
      </c>
      <c r="P30" s="189">
        <v>22633021.93</v>
      </c>
      <c r="Q30" s="200">
        <f t="shared" si="28"/>
        <v>21903226.699999999</v>
      </c>
      <c r="R30" s="201">
        <f t="shared" si="29"/>
        <v>0.49180672763816485</v>
      </c>
      <c r="S30" s="189">
        <v>326024.43</v>
      </c>
      <c r="T30" s="189">
        <v>21577202.27</v>
      </c>
      <c r="U30" s="192">
        <f t="shared" si="30"/>
        <v>44539670.489999995</v>
      </c>
      <c r="V30" s="133">
        <f>+Table16[[#This Row],[TUITION_ASSESSED]]-U29</f>
        <v>182907.05999998748</v>
      </c>
      <c r="W30" s="133">
        <f>+Table16[[#This Row],[FED_FINALIZED]]-T29</f>
        <v>1769644.7599999979</v>
      </c>
      <c r="X30" s="29">
        <f>+Table16[[#This Row],[TUITION_ASSESSED]]-Table16[[#This Row],[BUDGET]]</f>
        <v>1763980.4899999946</v>
      </c>
      <c r="Y30" s="29">
        <f>IFERROR(+Table16[[#This Row],[CHANGE_IN_FINALIZED_$]]/Table16[[#This Row],[CHANGE_IN_FINAL]],0)</f>
        <v>4096.3999074074027</v>
      </c>
      <c r="Z30" s="202">
        <f>+Table16[[#This Row],[FED_FINALIZED]]/Table16[[#This Row],['#_FINALIZED]]</f>
        <v>4129.608089952153</v>
      </c>
    </row>
    <row r="31" spans="1:26">
      <c r="A31" s="28">
        <v>45163</v>
      </c>
      <c r="B31" s="41">
        <f t="shared" si="5"/>
        <v>42775690</v>
      </c>
      <c r="C31" s="190">
        <v>45166</v>
      </c>
      <c r="D31" s="203">
        <f>+Table16[[#This Row],[1st Day of Class]]-Table16[[#This Row],[DATE]]</f>
        <v>3</v>
      </c>
      <c r="E31" s="204">
        <f t="shared" si="26"/>
        <v>18869259.829999998</v>
      </c>
      <c r="F31" s="205">
        <f t="shared" si="27"/>
        <v>0.54749608948447115</v>
      </c>
      <c r="G31" s="194">
        <v>10</v>
      </c>
      <c r="H31" s="195">
        <v>4332</v>
      </c>
      <c r="I31" s="195">
        <v>5677</v>
      </c>
      <c r="J31" s="206">
        <f>Table16[[#This Row],['#_FINALIZED]]+Table16[[#This Row],['#_NOT_FINALIZED]]+Table16[[#This Row],['#_CONFIRMED]]</f>
        <v>10019</v>
      </c>
      <c r="K31" s="138">
        <f>+Table16[[#This Row],[TOTAL_STUDENTS]]-J30</f>
        <v>72</v>
      </c>
      <c r="L31" s="138">
        <f>+Table16[[#This Row],['#_FINALIZED]]-I30</f>
        <v>452</v>
      </c>
      <c r="M31" s="207">
        <f>+Table16[[#This Row],['#_FINALIZED]]/Table16[[#This Row],[TOTAL_STUDENTS]]</f>
        <v>0.56662341551052997</v>
      </c>
      <c r="N31" s="208">
        <v>0.48016119032858029</v>
      </c>
      <c r="O31" s="199">
        <v>3421.86</v>
      </c>
      <c r="P31" s="189">
        <v>20732929.300000001</v>
      </c>
      <c r="Q31" s="209">
        <f t="shared" si="28"/>
        <v>23906430.170000002</v>
      </c>
      <c r="R31" s="210">
        <f t="shared" si="29"/>
        <v>0.53554599469704267</v>
      </c>
      <c r="S31" s="189">
        <v>486907.17</v>
      </c>
      <c r="T31" s="189">
        <v>23419523</v>
      </c>
      <c r="U31" s="204">
        <f t="shared" si="30"/>
        <v>44642781.329999998</v>
      </c>
      <c r="V31" s="133">
        <f>+Table16[[#This Row],[TUITION_ASSESSED]]-U30</f>
        <v>103110.84000000358</v>
      </c>
      <c r="W31" s="133">
        <f>+Table16[[#This Row],[FED_FINALIZED]]-T30</f>
        <v>1842320.7300000004</v>
      </c>
      <c r="X31" s="18">
        <f>+Table16[[#This Row],[TUITION_ASSESSED]]-Table16[[#This Row],[BUDGET]]</f>
        <v>1867091.3299999982</v>
      </c>
      <c r="Y31" s="18">
        <f>IFERROR(+Table16[[#This Row],[CHANGE_IN_FINALIZED_$]]/Table16[[#This Row],[CHANGE_IN_FINAL]],0)</f>
        <v>4075.9308185840719</v>
      </c>
      <c r="Z31" s="211">
        <f>+Table16[[#This Row],[FED_FINALIZED]]/Table16[[#This Row],['#_FINALIZED]]</f>
        <v>4125.3343315131233</v>
      </c>
    </row>
    <row r="32" spans="1:26">
      <c r="A32" s="28">
        <v>45166</v>
      </c>
      <c r="B32" s="41">
        <f t="shared" si="5"/>
        <v>42775690</v>
      </c>
      <c r="C32" s="213">
        <v>45166</v>
      </c>
      <c r="D32" s="214">
        <f>+Table16[[#This Row],[1st Day of Class]]-Table16[[#This Row],[DATE]]</f>
        <v>0</v>
      </c>
      <c r="E32" s="215">
        <f t="shared" si="26"/>
        <v>12980281.029999997</v>
      </c>
      <c r="F32" s="216">
        <f t="shared" si="27"/>
        <v>0.61198047372234088</v>
      </c>
      <c r="G32" s="217">
        <v>12</v>
      </c>
      <c r="H32" s="218">
        <v>3043</v>
      </c>
      <c r="I32" s="218">
        <v>7086</v>
      </c>
      <c r="J32" s="219">
        <f>Table16[[#This Row],['#_FINALIZED]]+Table16[[#This Row],['#_NOT_FINALIZED]]+Table16[[#This Row],['#_CONFIRMED]]</f>
        <v>10141</v>
      </c>
      <c r="K32" s="138">
        <f>+Table16[[#This Row],[TOTAL_STUDENTS]]-J31</f>
        <v>122</v>
      </c>
      <c r="L32" s="138">
        <f>+Table16[[#This Row],['#_FINALIZED]]-I31</f>
        <v>1409</v>
      </c>
      <c r="M32" s="220">
        <f>+Table16[[#This Row],['#_FINALIZED]]/Table16[[#This Row],[TOTAL_STUDENTS]]</f>
        <v>0.69874765802189132</v>
      </c>
      <c r="N32" s="221">
        <v>0.55663562877315054</v>
      </c>
      <c r="O32" s="222">
        <v>32221.86</v>
      </c>
      <c r="P32" s="212">
        <v>15004207.23</v>
      </c>
      <c r="Q32" s="223">
        <f t="shared" si="28"/>
        <v>29795408.970000003</v>
      </c>
      <c r="R32" s="224">
        <f t="shared" si="29"/>
        <v>0.66508179081230612</v>
      </c>
      <c r="S32" s="212">
        <v>3617521.94</v>
      </c>
      <c r="T32" s="212">
        <v>26177887.030000001</v>
      </c>
      <c r="U32" s="215">
        <f t="shared" si="30"/>
        <v>44831838.060000002</v>
      </c>
      <c r="V32" s="133">
        <f>+Table16[[#This Row],[TUITION_ASSESSED]]-U31</f>
        <v>189056.73000000417</v>
      </c>
      <c r="W32" s="133">
        <f>+Table16[[#This Row],[FED_FINALIZED]]-T31</f>
        <v>2758364.0300000012</v>
      </c>
      <c r="X32" s="29">
        <f>+Table16[[#This Row],[TUITION_ASSESSED]]-Table16[[#This Row],[BUDGET]]</f>
        <v>2056148.0600000024</v>
      </c>
      <c r="Y32" s="29">
        <f>IFERROR(+Table16[[#This Row],[CHANGE_IN_FINALIZED_$]]/Table16[[#This Row],[CHANGE_IN_FINAL]],0)</f>
        <v>1957.6749680624564</v>
      </c>
      <c r="Z32" s="225">
        <f>+Table16[[#This Row],[FED_FINALIZED]]/Table16[[#This Row],['#_FINALIZED]]</f>
        <v>3694.3108989556877</v>
      </c>
    </row>
    <row r="33" spans="1:26">
      <c r="A33" s="28">
        <v>45167</v>
      </c>
      <c r="B33" s="41">
        <f t="shared" si="5"/>
        <v>42775690</v>
      </c>
      <c r="C33" s="213">
        <v>45166</v>
      </c>
      <c r="D33" s="214">
        <f>+Table16[[#This Row],[1st Day of Class]]-Table16[[#This Row],[DATE]]</f>
        <v>-1</v>
      </c>
      <c r="E33" s="215">
        <f t="shared" si="26"/>
        <v>9329119.0800000019</v>
      </c>
      <c r="F33" s="216">
        <f t="shared" si="27"/>
        <v>0.76557821580435059</v>
      </c>
      <c r="G33" s="217">
        <v>13</v>
      </c>
      <c r="H33" s="218">
        <v>2249</v>
      </c>
      <c r="I33" s="218">
        <v>7935</v>
      </c>
      <c r="J33" s="219">
        <f>Table16[[#This Row],['#_FINALIZED]]+Table16[[#This Row],['#_NOT_FINALIZED]]+Table16[[#This Row],['#_CONFIRMED]]</f>
        <v>10197</v>
      </c>
      <c r="K33" s="138">
        <f>+Table16[[#This Row],[TOTAL_STUDENTS]]-J32</f>
        <v>56</v>
      </c>
      <c r="L33" s="138">
        <f>+Table16[[#This Row],['#_FINALIZED]]-I32</f>
        <v>849</v>
      </c>
      <c r="M33" s="220">
        <f>+Table16[[#This Row],['#_FINALIZED]]/Table16[[#This Row],[TOTAL_STUDENTS]]</f>
        <v>0.77817005001471018</v>
      </c>
      <c r="N33" s="221">
        <v>0.68926667337290015</v>
      </c>
      <c r="O33" s="222">
        <v>35089.86</v>
      </c>
      <c r="P33" s="212">
        <v>11389976.140000001</v>
      </c>
      <c r="Q33" s="223">
        <f t="shared" si="28"/>
        <v>33446570.919999998</v>
      </c>
      <c r="R33" s="224">
        <f t="shared" si="29"/>
        <v>0.74596669710631358</v>
      </c>
      <c r="S33" s="212">
        <v>698434.49</v>
      </c>
      <c r="T33" s="212">
        <v>32748136.43</v>
      </c>
      <c r="U33" s="215">
        <f t="shared" si="30"/>
        <v>44871636.920000002</v>
      </c>
      <c r="V33" s="133">
        <f>+Table16[[#This Row],[TUITION_ASSESSED]]-U32</f>
        <v>39798.859999999404</v>
      </c>
      <c r="W33" s="133">
        <f>+Table16[[#This Row],[FED_FINALIZED]]-T32</f>
        <v>6570249.3999999985</v>
      </c>
      <c r="X33" s="29">
        <f>+Table16[[#This Row],[TUITION_ASSESSED]]-Table16[[#This Row],[BUDGET]]</f>
        <v>2095946.9200000018</v>
      </c>
      <c r="Y33" s="29">
        <f>IFERROR(+Table16[[#This Row],[CHANGE_IN_FINALIZED_$]]/Table16[[#This Row],[CHANGE_IN_FINAL]],0)</f>
        <v>7738.809658421671</v>
      </c>
      <c r="Z33" s="225">
        <f>+Table16[[#This Row],[FED_FINALIZED]]/Table16[[#This Row],['#_FINALIZED]]</f>
        <v>4127.0493295526148</v>
      </c>
    </row>
    <row r="34" spans="1:26">
      <c r="A34" s="28">
        <v>45168</v>
      </c>
      <c r="B34" s="41">
        <f t="shared" si="5"/>
        <v>42775690</v>
      </c>
      <c r="C34" s="213">
        <v>45166</v>
      </c>
      <c r="D34" s="214">
        <f>+Table16[[#This Row],[1st Day of Class]]-Table16[[#This Row],[DATE]]</f>
        <v>-2</v>
      </c>
      <c r="E34" s="215">
        <f t="shared" ref="E34:E39" si="31">B34-Q34</f>
        <v>8488442.9400000051</v>
      </c>
      <c r="F34" s="216">
        <f t="shared" ref="F34:F39" si="32">+T34/B34</f>
        <v>0.799483729192913</v>
      </c>
      <c r="G34" s="217">
        <v>15</v>
      </c>
      <c r="H34" s="218">
        <v>2112</v>
      </c>
      <c r="I34" s="218">
        <v>8090</v>
      </c>
      <c r="J34" s="219">
        <f>Table16[[#This Row],['#_FINALIZED]]+Table16[[#This Row],['#_NOT_FINALIZED]]+Table16[[#This Row],['#_CONFIRMED]]</f>
        <v>10217</v>
      </c>
      <c r="K34" s="138">
        <f>+Table16[[#This Row],[TOTAL_STUDENTS]]-J33</f>
        <v>20</v>
      </c>
      <c r="L34" s="138">
        <f>+Table16[[#This Row],['#_FINALIZED]]-I33</f>
        <v>155</v>
      </c>
      <c r="M34" s="220">
        <f>+Table16[[#This Row],['#_FINALIZED]]/Table16[[#This Row],[TOTAL_STUDENTS]]</f>
        <v>0.79181755897034356</v>
      </c>
      <c r="N34" s="221">
        <v>0.76571371650562803</v>
      </c>
      <c r="O34" s="222">
        <v>39395.46</v>
      </c>
      <c r="P34" s="212">
        <v>10459859.029999999</v>
      </c>
      <c r="Q34" s="223">
        <f t="shared" ref="Q34:Q39" si="33">S34+T34</f>
        <v>34287247.059999995</v>
      </c>
      <c r="R34" s="224">
        <f t="shared" ref="R34:R39" si="34">Q34/(P34+Q34)</f>
        <v>0.76624501685177016</v>
      </c>
      <c r="S34" s="212">
        <v>88778.9</v>
      </c>
      <c r="T34" s="212">
        <v>34198468.159999996</v>
      </c>
      <c r="U34" s="215">
        <f t="shared" ref="U34:U39" si="35">O34+P34+Q34</f>
        <v>44786501.549999997</v>
      </c>
      <c r="V34" s="133">
        <f>+Table16[[#This Row],[TUITION_ASSESSED]]-U33</f>
        <v>-85135.370000004768</v>
      </c>
      <c r="W34" s="133">
        <f>+Table16[[#This Row],[FED_FINALIZED]]-T33</f>
        <v>1450331.7299999967</v>
      </c>
      <c r="X34" s="29">
        <f>+Table16[[#This Row],[TUITION_ASSESSED]]-Table16[[#This Row],[BUDGET]]</f>
        <v>2010811.549999997</v>
      </c>
      <c r="Y34" s="29">
        <f>IFERROR(+Table16[[#This Row],[CHANGE_IN_FINALIZED_$]]/Table16[[#This Row],[CHANGE_IN_FINAL]],0)</f>
        <v>9356.978903225785</v>
      </c>
      <c r="Z34" s="225">
        <f>+Table16[[#This Row],[FED_FINALIZED]]/Table16[[#This Row],['#_FINALIZED]]</f>
        <v>4227.2519357231149</v>
      </c>
    </row>
    <row r="35" spans="1:26">
      <c r="A35" s="28">
        <v>45169</v>
      </c>
      <c r="B35" s="41">
        <f t="shared" si="5"/>
        <v>42775690</v>
      </c>
      <c r="C35" s="213">
        <v>45166</v>
      </c>
      <c r="D35" s="214">
        <f>+Table16[[#This Row],[1st Day of Class]]-Table16[[#This Row],[DATE]]</f>
        <v>-3</v>
      </c>
      <c r="E35" s="215">
        <f t="shared" si="31"/>
        <v>7819484.2700000033</v>
      </c>
      <c r="F35" s="216">
        <f t="shared" si="32"/>
        <v>0.81492852786243775</v>
      </c>
      <c r="G35" s="217">
        <v>13</v>
      </c>
      <c r="H35" s="218">
        <v>1977</v>
      </c>
      <c r="I35" s="218">
        <v>8248</v>
      </c>
      <c r="J35" s="219">
        <f>Table16[[#This Row],['#_FINALIZED]]+Table16[[#This Row],['#_NOT_FINALIZED]]+Table16[[#This Row],['#_CONFIRMED]]</f>
        <v>10238</v>
      </c>
      <c r="K35" s="138">
        <f>+Table16[[#This Row],[TOTAL_STUDENTS]]-J34</f>
        <v>21</v>
      </c>
      <c r="L35" s="138">
        <f>+Table16[[#This Row],['#_FINALIZED]]-I34</f>
        <v>158</v>
      </c>
      <c r="M35" s="220">
        <f>+Table16[[#This Row],['#_FINALIZED]]/Table16[[#This Row],[TOTAL_STUDENTS]]</f>
        <v>0.80562609884743119</v>
      </c>
      <c r="N35" s="221">
        <v>0.77910329058554528</v>
      </c>
      <c r="O35" s="222">
        <v>24995.46</v>
      </c>
      <c r="P35" s="212">
        <v>9816458.0899999999</v>
      </c>
      <c r="Q35" s="223">
        <f t="shared" si="33"/>
        <v>34956205.729999997</v>
      </c>
      <c r="R35" s="224">
        <f t="shared" si="34"/>
        <v>0.78074884868442929</v>
      </c>
      <c r="S35" s="212">
        <v>97075.65</v>
      </c>
      <c r="T35" s="212">
        <v>34859130.079999998</v>
      </c>
      <c r="U35" s="215">
        <f t="shared" si="35"/>
        <v>44797659.280000001</v>
      </c>
      <c r="V35" s="133">
        <f>+Table16[[#This Row],[TUITION_ASSESSED]]-U34</f>
        <v>11157.730000004172</v>
      </c>
      <c r="W35" s="133">
        <f>+Table16[[#This Row],[FED_FINALIZED]]-T34</f>
        <v>660661.92000000179</v>
      </c>
      <c r="X35" s="29">
        <f>+Table16[[#This Row],[TUITION_ASSESSED]]-Table16[[#This Row],[BUDGET]]</f>
        <v>2021969.2800000012</v>
      </c>
      <c r="Y35" s="29">
        <f>IFERROR(+Table16[[#This Row],[CHANGE_IN_FINALIZED_$]]/Table16[[#This Row],[CHANGE_IN_FINAL]],0)</f>
        <v>4181.4045569620366</v>
      </c>
      <c r="Z35" s="225">
        <f>+Table16[[#This Row],[FED_FINALIZED]]/Table16[[#This Row],['#_FINALIZED]]</f>
        <v>4226.3736760426764</v>
      </c>
    </row>
    <row r="36" spans="1:26">
      <c r="A36" s="28">
        <v>45170</v>
      </c>
      <c r="B36" s="41">
        <f t="shared" si="5"/>
        <v>42775690</v>
      </c>
      <c r="C36" s="213">
        <v>45166</v>
      </c>
      <c r="D36" s="214">
        <f>+Table16[[#This Row],[1st Day of Class]]-Table16[[#This Row],[DATE]]</f>
        <v>-4</v>
      </c>
      <c r="E36" s="215">
        <f t="shared" si="31"/>
        <v>7373450.2100000009</v>
      </c>
      <c r="F36" s="216">
        <f t="shared" si="32"/>
        <v>0.82531621325103122</v>
      </c>
      <c r="G36" s="217">
        <v>13</v>
      </c>
      <c r="H36" s="218">
        <v>1896</v>
      </c>
      <c r="I36" s="218">
        <v>8344</v>
      </c>
      <c r="J36" s="219">
        <f>Table16[[#This Row],['#_FINALIZED]]+Table16[[#This Row],['#_NOT_FINALIZED]]+Table16[[#This Row],['#_CONFIRMED]]</f>
        <v>10253</v>
      </c>
      <c r="K36" s="138">
        <f>+Table16[[#This Row],[TOTAL_STUDENTS]]-J35</f>
        <v>15</v>
      </c>
      <c r="L36" s="138">
        <f>+Table16[[#This Row],['#_FINALIZED]]-I35</f>
        <v>96</v>
      </c>
      <c r="M36" s="220">
        <f>+Table16[[#This Row],['#_FINALIZED]]/Table16[[#This Row],[TOTAL_STUDENTS]]</f>
        <v>0.81381059202184725</v>
      </c>
      <c r="N36" s="221">
        <v>0.78908583947420829</v>
      </c>
      <c r="O36" s="222">
        <v>24995.46</v>
      </c>
      <c r="P36" s="212">
        <v>9410075.8300000001</v>
      </c>
      <c r="Q36" s="223">
        <f t="shared" si="33"/>
        <v>35402239.789999999</v>
      </c>
      <c r="R36" s="224">
        <f t="shared" si="34"/>
        <v>0.79001139084630956</v>
      </c>
      <c r="S36" s="212">
        <v>98769.3</v>
      </c>
      <c r="T36" s="212">
        <v>35303470.490000002</v>
      </c>
      <c r="U36" s="215">
        <f t="shared" si="35"/>
        <v>44837311.079999998</v>
      </c>
      <c r="V36" s="133">
        <f>+Table16[[#This Row],[TUITION_ASSESSED]]-U35</f>
        <v>39651.79999999702</v>
      </c>
      <c r="W36" s="133">
        <f>+Table16[[#This Row],[FED_FINALIZED]]-T35</f>
        <v>444340.41000000387</v>
      </c>
      <c r="X36" s="29">
        <f>+Table16[[#This Row],[TUITION_ASSESSED]]-Table16[[#This Row],[BUDGET]]</f>
        <v>2061621.0799999982</v>
      </c>
      <c r="Y36" s="29">
        <f>IFERROR(+Table16[[#This Row],[CHANGE_IN_FINALIZED_$]]/Table16[[#This Row],[CHANGE_IN_FINAL]],0)</f>
        <v>4628.5459375000401</v>
      </c>
      <c r="Z36" s="225">
        <f>+Table16[[#This Row],[FED_FINALIZED]]/Table16[[#This Row],['#_FINALIZED]]</f>
        <v>4231.000777804411</v>
      </c>
    </row>
    <row r="37" spans="1:26">
      <c r="A37" s="28">
        <v>45174</v>
      </c>
      <c r="B37" s="41">
        <f t="shared" si="5"/>
        <v>42775690</v>
      </c>
      <c r="C37" s="213">
        <v>45166</v>
      </c>
      <c r="D37" s="214">
        <f>+Table16[[#This Row],[1st Day of Class]]-Table16[[#This Row],[DATE]]</f>
        <v>-8</v>
      </c>
      <c r="E37" s="215">
        <f t="shared" si="31"/>
        <v>6608640.8000000045</v>
      </c>
      <c r="F37" s="216">
        <f t="shared" si="32"/>
        <v>0.84416903152234357</v>
      </c>
      <c r="G37" s="217">
        <v>35</v>
      </c>
      <c r="H37" s="218">
        <v>1706</v>
      </c>
      <c r="I37" s="218">
        <v>8518</v>
      </c>
      <c r="J37" s="219">
        <f>Table16[[#This Row],['#_FINALIZED]]+Table16[[#This Row],['#_NOT_FINALIZED]]+Table16[[#This Row],['#_CONFIRMED]]</f>
        <v>10259</v>
      </c>
      <c r="K37" s="138">
        <f>+Table16[[#This Row],[TOTAL_STUDENTS]]-J36</f>
        <v>6</v>
      </c>
      <c r="L37" s="138">
        <f>+Table16[[#This Row],['#_FINALIZED]]-I36</f>
        <v>174</v>
      </c>
      <c r="M37" s="220">
        <f>+Table16[[#This Row],['#_FINALIZED]]/Table16[[#This Row],[TOTAL_STUDENTS]]</f>
        <v>0.83029535042401792</v>
      </c>
      <c r="N37" s="221">
        <v>0.79864636209813877</v>
      </c>
      <c r="O37" s="222">
        <v>30651.84</v>
      </c>
      <c r="P37" s="212">
        <v>8525675.7699999996</v>
      </c>
      <c r="Q37" s="223">
        <f t="shared" si="33"/>
        <v>36167049.199999996</v>
      </c>
      <c r="R37" s="224">
        <f t="shared" si="34"/>
        <v>0.8092379514625061</v>
      </c>
      <c r="S37" s="212">
        <v>57136.4</v>
      </c>
      <c r="T37" s="212">
        <v>36109912.799999997</v>
      </c>
      <c r="U37" s="215">
        <f t="shared" si="35"/>
        <v>44723376.809999995</v>
      </c>
      <c r="V37" s="133">
        <f>+Table16[[#This Row],[TUITION_ASSESSED]]-U36</f>
        <v>-113934.27000000328</v>
      </c>
      <c r="W37" s="133">
        <f>+Table16[[#This Row],[FED_FINALIZED]]-T36</f>
        <v>806442.30999999493</v>
      </c>
      <c r="X37" s="29">
        <f>+Table16[[#This Row],[TUITION_ASSESSED]]-Table16[[#This Row],[BUDGET]]</f>
        <v>1947686.8099999949</v>
      </c>
      <c r="Y37" s="29">
        <f>IFERROR(+Table16[[#This Row],[CHANGE_IN_FINALIZED_$]]/Table16[[#This Row],[CHANGE_IN_FINAL]],0)</f>
        <v>4634.7259195402012</v>
      </c>
      <c r="Z37" s="225">
        <f>+Table16[[#This Row],[FED_FINALIZED]]/Table16[[#This Row],['#_FINALIZED]]</f>
        <v>4239.2478046489787</v>
      </c>
    </row>
    <row r="38" spans="1:26">
      <c r="A38" s="28">
        <v>45175</v>
      </c>
      <c r="B38" s="41">
        <f t="shared" si="5"/>
        <v>42775690</v>
      </c>
      <c r="C38" s="213">
        <v>45166</v>
      </c>
      <c r="D38" s="214">
        <f>+Table16[[#This Row],[1st Day of Class]]-Table16[[#This Row],[DATE]]</f>
        <v>-9</v>
      </c>
      <c r="E38" s="215">
        <f t="shared" si="31"/>
        <v>6292173.7699999958</v>
      </c>
      <c r="F38" s="216">
        <f t="shared" si="32"/>
        <v>0.85132121843037489</v>
      </c>
      <c r="G38" s="217">
        <v>35</v>
      </c>
      <c r="H38" s="218">
        <v>1629</v>
      </c>
      <c r="I38" s="218">
        <v>8594</v>
      </c>
      <c r="J38" s="219">
        <f>Table16[[#This Row],['#_FINALIZED]]+Table16[[#This Row],['#_NOT_FINALIZED]]+Table16[[#This Row],['#_CONFIRMED]]</f>
        <v>10258</v>
      </c>
      <c r="K38" s="138">
        <f>+Table16[[#This Row],[TOTAL_STUDENTS]]-J37</f>
        <v>-1</v>
      </c>
      <c r="L38" s="138">
        <f>+Table16[[#This Row],['#_FINALIZED]]-I37</f>
        <v>76</v>
      </c>
      <c r="M38" s="220">
        <f>+Table16[[#This Row],['#_FINALIZED]]/Table16[[#This Row],[TOTAL_STUDENTS]]</f>
        <v>0.83778514330278808</v>
      </c>
      <c r="N38" s="221">
        <v>0.80939610647596349</v>
      </c>
      <c r="O38" s="222">
        <v>30651.84</v>
      </c>
      <c r="P38" s="212">
        <v>8063715.4000000004</v>
      </c>
      <c r="Q38" s="223">
        <f t="shared" si="33"/>
        <v>36483516.230000004</v>
      </c>
      <c r="R38" s="224">
        <f t="shared" si="34"/>
        <v>0.81898503891385366</v>
      </c>
      <c r="S38" s="212">
        <v>67663.7</v>
      </c>
      <c r="T38" s="212">
        <v>36415852.530000001</v>
      </c>
      <c r="U38" s="215">
        <f t="shared" si="35"/>
        <v>44577883.470000006</v>
      </c>
      <c r="V38" s="133">
        <f>+Table16[[#This Row],[TUITION_ASSESSED]]-U37</f>
        <v>-145493.33999998868</v>
      </c>
      <c r="W38" s="133">
        <f>+Table16[[#This Row],[FED_FINALIZED]]-T37</f>
        <v>305939.73000000417</v>
      </c>
      <c r="X38" s="29">
        <f>+Table16[[#This Row],[TUITION_ASSESSED]]-Table16[[#This Row],[BUDGET]]</f>
        <v>1802193.4700000063</v>
      </c>
      <c r="Y38" s="29">
        <f>IFERROR(+Table16[[#This Row],[CHANGE_IN_FINALIZED_$]]/Table16[[#This Row],[CHANGE_IN_FINAL]],0)</f>
        <v>4025.5227631579496</v>
      </c>
      <c r="Z38" s="225">
        <f>+Table16[[#This Row],[FED_FINALIZED]]/Table16[[#This Row],['#_FINALIZED]]</f>
        <v>4237.3577530835464</v>
      </c>
    </row>
    <row r="39" spans="1:26">
      <c r="A39" s="28">
        <v>45176</v>
      </c>
      <c r="B39" s="41">
        <f t="shared" si="5"/>
        <v>42775690</v>
      </c>
      <c r="C39" s="213">
        <v>45166</v>
      </c>
      <c r="D39" s="214">
        <f>+Table16[[#This Row],[1st Day of Class]]-Table16[[#This Row],[DATE]]</f>
        <v>-10</v>
      </c>
      <c r="E39" s="215">
        <f t="shared" si="31"/>
        <v>5904292.7199999988</v>
      </c>
      <c r="F39" s="216">
        <f t="shared" si="32"/>
        <v>0.86085706227064951</v>
      </c>
      <c r="G39" s="217">
        <v>14</v>
      </c>
      <c r="H39" s="218">
        <v>1576</v>
      </c>
      <c r="I39" s="218">
        <v>8678</v>
      </c>
      <c r="J39" s="219">
        <f>Table16[[#This Row],['#_FINALIZED]]+Table16[[#This Row],['#_NOT_FINALIZED]]+Table16[[#This Row],['#_CONFIRMED]]</f>
        <v>10268</v>
      </c>
      <c r="K39" s="138">
        <f>+Table16[[#This Row],[TOTAL_STUDENTS]]-J38</f>
        <v>10</v>
      </c>
      <c r="L39" s="138">
        <f>+Table16[[#This Row],['#_FINALIZED]]-I38</f>
        <v>84</v>
      </c>
      <c r="M39" s="220">
        <f>+Table16[[#This Row],['#_FINALIZED]]/Table16[[#This Row],[TOTAL_STUDENTS]]</f>
        <v>0.84514998052201018</v>
      </c>
      <c r="N39" s="221">
        <v>0.81357951161405595</v>
      </c>
      <c r="O39" s="222">
        <v>25702.560000000001</v>
      </c>
      <c r="P39" s="212">
        <v>7770544.8499999996</v>
      </c>
      <c r="Q39" s="223">
        <f t="shared" si="33"/>
        <v>36871397.280000001</v>
      </c>
      <c r="R39" s="224">
        <f t="shared" si="34"/>
        <v>0.82593622769879249</v>
      </c>
      <c r="S39" s="212">
        <v>47642.45</v>
      </c>
      <c r="T39" s="212">
        <v>36823754.829999998</v>
      </c>
      <c r="U39" s="215">
        <f t="shared" si="35"/>
        <v>44667644.689999998</v>
      </c>
      <c r="V39" s="133">
        <f>+Table16[[#This Row],[TUITION_ASSESSED]]-U38</f>
        <v>89761.219999991357</v>
      </c>
      <c r="W39" s="133">
        <f>+Table16[[#This Row],[FED_FINALIZED]]-T38</f>
        <v>407902.29999999702</v>
      </c>
      <c r="X39" s="29">
        <f>+Table16[[#This Row],[TUITION_ASSESSED]]-Table16[[#This Row],[BUDGET]]</f>
        <v>1891954.6899999976</v>
      </c>
      <c r="Y39" s="29">
        <f>IFERROR(+Table16[[#This Row],[CHANGE_IN_FINALIZED_$]]/Table16[[#This Row],[CHANGE_IN_FINAL]],0)</f>
        <v>4855.9797619047267</v>
      </c>
      <c r="Z39" s="225">
        <f>+Table16[[#This Row],[FED_FINALIZED]]/Table16[[#This Row],['#_FINALIZED]]</f>
        <v>4243.3457974187595</v>
      </c>
    </row>
    <row r="40" spans="1:26">
      <c r="A40" s="28">
        <v>45177</v>
      </c>
      <c r="B40" s="41">
        <f t="shared" si="5"/>
        <v>42775690</v>
      </c>
      <c r="C40" s="213">
        <v>45166</v>
      </c>
      <c r="D40" s="214">
        <f>+Table16[[#This Row],[1st Day of Class]]-Table16[[#This Row],[DATE]]</f>
        <v>-11</v>
      </c>
      <c r="E40" s="215">
        <f t="shared" ref="E40:E45" si="36">B40-Q40</f>
        <v>5663915.2700000033</v>
      </c>
      <c r="F40" s="216">
        <f t="shared" ref="F40:F45" si="37">+T40/B40</f>
        <v>0.86688803687328009</v>
      </c>
      <c r="G40" s="217">
        <v>14</v>
      </c>
      <c r="H40" s="218">
        <v>1547</v>
      </c>
      <c r="I40" s="218">
        <v>8734</v>
      </c>
      <c r="J40" s="219">
        <f>Table16[[#This Row],['#_FINALIZED]]+Table16[[#This Row],['#_NOT_FINALIZED]]+Table16[[#This Row],['#_CONFIRMED]]</f>
        <v>10295</v>
      </c>
      <c r="K40" s="138">
        <f>+Table16[[#This Row],[TOTAL_STUDENTS]]-J39</f>
        <v>27</v>
      </c>
      <c r="L40" s="138">
        <f>+Table16[[#This Row],['#_FINALIZED]]-I39</f>
        <v>56</v>
      </c>
      <c r="M40" s="220">
        <f>+Table16[[#This Row],['#_FINALIZED]]/Table16[[#This Row],[TOTAL_STUDENTS]]</f>
        <v>0.84837299660029142</v>
      </c>
      <c r="N40" s="221">
        <v>0.82823061630218686</v>
      </c>
      <c r="O40" s="222">
        <v>25702.560000000001</v>
      </c>
      <c r="P40" s="212">
        <v>7502584.4400000004</v>
      </c>
      <c r="Q40" s="223">
        <f t="shared" ref="Q40:Q45" si="38">S40+T40</f>
        <v>37111774.729999997</v>
      </c>
      <c r="R40" s="224">
        <f t="shared" ref="R40:R45" si="39">Q40/(P40+Q40)</f>
        <v>0.831834759490506</v>
      </c>
      <c r="S40" s="212">
        <v>30040.799999999999</v>
      </c>
      <c r="T40" s="212">
        <v>37081733.93</v>
      </c>
      <c r="U40" s="215">
        <f t="shared" ref="U40:U45" si="40">O40+P40+Q40</f>
        <v>44640061.729999997</v>
      </c>
      <c r="V40" s="133">
        <f>+Table16[[#This Row],[TUITION_ASSESSED]]-U39</f>
        <v>-27582.960000000894</v>
      </c>
      <c r="W40" s="133">
        <f>+Table16[[#This Row],[FED_FINALIZED]]-T39</f>
        <v>257979.10000000149</v>
      </c>
      <c r="X40" s="29">
        <f>+Table16[[#This Row],[TUITION_ASSESSED]]-Table16[[#This Row],[BUDGET]]</f>
        <v>1864371.7299999967</v>
      </c>
      <c r="Y40" s="29">
        <f>IFERROR(+Table16[[#This Row],[CHANGE_IN_FINALIZED_$]]/Table16[[#This Row],[CHANGE_IN_FINAL]],0)</f>
        <v>4606.7696428571699</v>
      </c>
      <c r="Z40" s="225">
        <f>+Table16[[#This Row],[FED_FINALIZED]]/Table16[[#This Row],['#_FINALIZED]]</f>
        <v>4245.6759709182506</v>
      </c>
    </row>
    <row r="41" spans="1:26">
      <c r="A41" s="28">
        <v>45180</v>
      </c>
      <c r="B41" s="41">
        <f t="shared" si="5"/>
        <v>42775690</v>
      </c>
      <c r="C41" s="213">
        <v>45166</v>
      </c>
      <c r="D41" s="214">
        <f>+Table16[[#This Row],[1st Day of Class]]-Table16[[#This Row],[DATE]]</f>
        <v>-14</v>
      </c>
      <c r="E41" s="215">
        <f t="shared" si="36"/>
        <v>5347791.3500000015</v>
      </c>
      <c r="F41" s="216">
        <f t="shared" si="37"/>
        <v>0.87154245366936223</v>
      </c>
      <c r="G41" s="217">
        <v>13</v>
      </c>
      <c r="H41" s="218">
        <v>1496</v>
      </c>
      <c r="I41" s="218">
        <v>8823</v>
      </c>
      <c r="J41" s="219">
        <f>Table16[[#This Row],['#_FINALIZED]]+Table16[[#This Row],['#_NOT_FINALIZED]]+Table16[[#This Row],['#_CONFIRMED]]</f>
        <v>10332</v>
      </c>
      <c r="K41" s="138">
        <f>+Table16[[#This Row],[TOTAL_STUDENTS]]-J40</f>
        <v>37</v>
      </c>
      <c r="L41" s="138">
        <f>+Table16[[#This Row],['#_FINALIZED]]-I40</f>
        <v>89</v>
      </c>
      <c r="M41" s="220">
        <f>+Table16[[#This Row],['#_FINALIZED]]/Table16[[#This Row],[TOTAL_STUDENTS]]</f>
        <v>0.8539488966318235</v>
      </c>
      <c r="N41" s="221">
        <v>0.83734101748807632</v>
      </c>
      <c r="O41" s="222">
        <v>36586.44</v>
      </c>
      <c r="P41" s="212">
        <v>7069162.8499999996</v>
      </c>
      <c r="Q41" s="223">
        <f t="shared" si="38"/>
        <v>37427898.649999999</v>
      </c>
      <c r="R41" s="224">
        <f t="shared" si="39"/>
        <v>0.84113191721660086</v>
      </c>
      <c r="S41" s="212">
        <v>147068.82999999999</v>
      </c>
      <c r="T41" s="212">
        <v>37280829.82</v>
      </c>
      <c r="U41" s="215">
        <f t="shared" si="40"/>
        <v>44533647.939999998</v>
      </c>
      <c r="V41" s="133">
        <f>+Table16[[#This Row],[TUITION_ASSESSED]]-U40</f>
        <v>-106413.78999999911</v>
      </c>
      <c r="W41" s="133">
        <f>+Table16[[#This Row],[FED_FINALIZED]]-T40</f>
        <v>199095.8900000006</v>
      </c>
      <c r="X41" s="29">
        <f>+Table16[[#This Row],[TUITION_ASSESSED]]-Table16[[#This Row],[BUDGET]]</f>
        <v>1757957.9399999976</v>
      </c>
      <c r="Y41" s="29">
        <f>IFERROR(+Table16[[#This Row],[CHANGE_IN_FINALIZED_$]]/Table16[[#This Row],[CHANGE_IN_FINAL]],0)</f>
        <v>2237.0324719101191</v>
      </c>
      <c r="Z41" s="225">
        <f>+Table16[[#This Row],[FED_FINALIZED]]/Table16[[#This Row],['#_FINALIZED]]</f>
        <v>4225.4142377876005</v>
      </c>
    </row>
    <row r="42" spans="1:26">
      <c r="A42" s="28">
        <v>45181</v>
      </c>
      <c r="B42" s="41">
        <f t="shared" si="5"/>
        <v>42775690</v>
      </c>
      <c r="C42" s="213">
        <v>45166</v>
      </c>
      <c r="D42" s="214">
        <f>+Table16[[#This Row],[1st Day of Class]]-Table16[[#This Row],[DATE]]</f>
        <v>-15</v>
      </c>
      <c r="E42" s="215">
        <f t="shared" si="36"/>
        <v>4819965.9399999976</v>
      </c>
      <c r="F42" s="216">
        <f t="shared" si="37"/>
        <v>0.88668624305066734</v>
      </c>
      <c r="G42" s="217">
        <v>15</v>
      </c>
      <c r="H42" s="218">
        <v>1337</v>
      </c>
      <c r="I42" s="218">
        <v>9003</v>
      </c>
      <c r="J42" s="219">
        <f>Table16[[#This Row],['#_FINALIZED]]+Table16[[#This Row],['#_NOT_FINALIZED]]+Table16[[#This Row],['#_CONFIRMED]]</f>
        <v>10355</v>
      </c>
      <c r="K42" s="138">
        <f>+Table16[[#This Row],[TOTAL_STUDENTS]]-J41</f>
        <v>23</v>
      </c>
      <c r="L42" s="138">
        <f>+Table16[[#This Row],['#_FINALIZED]]-I41</f>
        <v>180</v>
      </c>
      <c r="M42" s="220">
        <f>+Table16[[#This Row],['#_FINALIZED]]/Table16[[#This Row],[TOTAL_STUDENTS]]</f>
        <v>0.86943505552873013</v>
      </c>
      <c r="N42" s="221">
        <v>0.84684863523573206</v>
      </c>
      <c r="O42" s="222">
        <v>64524.94</v>
      </c>
      <c r="P42" s="212">
        <v>6424431.0099999998</v>
      </c>
      <c r="Q42" s="223">
        <f t="shared" si="38"/>
        <v>37955724.060000002</v>
      </c>
      <c r="R42" s="224">
        <f t="shared" si="39"/>
        <v>0.85524090666499786</v>
      </c>
      <c r="S42" s="212">
        <v>27108.2</v>
      </c>
      <c r="T42" s="212">
        <v>37928615.859999999</v>
      </c>
      <c r="U42" s="215">
        <f t="shared" si="40"/>
        <v>44444680.010000005</v>
      </c>
      <c r="V42" s="133">
        <f>+Table16[[#This Row],[TUITION_ASSESSED]]-U41</f>
        <v>-88967.929999992251</v>
      </c>
      <c r="W42" s="133">
        <f>+Table16[[#This Row],[FED_FINALIZED]]-T41</f>
        <v>647786.03999999911</v>
      </c>
      <c r="X42" s="29">
        <f>+Table16[[#This Row],[TUITION_ASSESSED]]-Table16[[#This Row],[BUDGET]]</f>
        <v>1668990.0100000054</v>
      </c>
      <c r="Y42" s="29">
        <f>IFERROR(+Table16[[#This Row],[CHANGE_IN_FINALIZED_$]]/Table16[[#This Row],[CHANGE_IN_FINAL]],0)</f>
        <v>3598.8113333333285</v>
      </c>
      <c r="Z42" s="225">
        <f>+Table16[[#This Row],[FED_FINALIZED]]/Table16[[#This Row],['#_FINALIZED]]</f>
        <v>4212.886355659225</v>
      </c>
    </row>
    <row r="43" spans="1:26">
      <c r="A43" s="28">
        <v>45182</v>
      </c>
      <c r="B43" s="41">
        <f t="shared" si="5"/>
        <v>42775690</v>
      </c>
      <c r="C43" s="213">
        <v>45166</v>
      </c>
      <c r="D43" s="214">
        <f>+Table16[[#This Row],[1st Day of Class]]-Table16[[#This Row],[DATE]]</f>
        <v>-16</v>
      </c>
      <c r="E43" s="215">
        <f t="shared" si="36"/>
        <v>4534056.1599999964</v>
      </c>
      <c r="F43" s="216">
        <f t="shared" si="37"/>
        <v>0.89315897978501346</v>
      </c>
      <c r="G43" s="217">
        <v>18</v>
      </c>
      <c r="H43" s="218">
        <v>1263</v>
      </c>
      <c r="I43" s="218">
        <v>9083</v>
      </c>
      <c r="J43" s="219">
        <f>Table16[[#This Row],['#_FINALIZED]]+Table16[[#This Row],['#_NOT_FINALIZED]]+Table16[[#This Row],['#_CONFIRMED]]</f>
        <v>10364</v>
      </c>
      <c r="K43" s="138">
        <f>+Table16[[#This Row],[TOTAL_STUDENTS]]-J42</f>
        <v>9</v>
      </c>
      <c r="L43" s="138">
        <f>+Table16[[#This Row],['#_FINALIZED]]-I42</f>
        <v>80</v>
      </c>
      <c r="M43" s="220">
        <f>+Table16[[#This Row],['#_FINALIZED]]/Table16[[#This Row],[TOTAL_STUDENTS]]</f>
        <v>0.87639907371671166</v>
      </c>
      <c r="N43" s="221">
        <v>0.86067773029911554</v>
      </c>
      <c r="O43" s="222">
        <v>60126.94</v>
      </c>
      <c r="P43" s="212">
        <v>5947127.8799999999</v>
      </c>
      <c r="Q43" s="223">
        <f t="shared" si="38"/>
        <v>38241633.840000004</v>
      </c>
      <c r="R43" s="224">
        <f t="shared" si="39"/>
        <v>0.86541537602516005</v>
      </c>
      <c r="S43" s="212">
        <v>36142.199999999997</v>
      </c>
      <c r="T43" s="212">
        <v>38205491.640000001</v>
      </c>
      <c r="U43" s="215">
        <f t="shared" si="40"/>
        <v>44248888.660000004</v>
      </c>
      <c r="V43" s="133">
        <f>+Table16[[#This Row],[TUITION_ASSESSED]]-U42</f>
        <v>-195791.35000000149</v>
      </c>
      <c r="W43" s="133">
        <f>+Table16[[#This Row],[FED_FINALIZED]]-T42</f>
        <v>276875.78000000119</v>
      </c>
      <c r="X43" s="29">
        <f>+Table16[[#This Row],[TUITION_ASSESSED]]-Table16[[#This Row],[BUDGET]]</f>
        <v>1473198.6600000039</v>
      </c>
      <c r="Y43" s="29">
        <f>IFERROR(+Table16[[#This Row],[CHANGE_IN_FINALIZED_$]]/Table16[[#This Row],[CHANGE_IN_FINAL]],0)</f>
        <v>3460.9472500000147</v>
      </c>
      <c r="Z43" s="225">
        <f>+Table16[[#This Row],[FED_FINALIZED]]/Table16[[#This Row],['#_FINALIZED]]</f>
        <v>4206.263529670814</v>
      </c>
    </row>
    <row r="44" spans="1:26">
      <c r="A44" s="28">
        <v>45183</v>
      </c>
      <c r="B44" s="41">
        <f t="shared" si="5"/>
        <v>42775690</v>
      </c>
      <c r="C44" s="213">
        <v>45166</v>
      </c>
      <c r="D44" s="214">
        <f>+Table16[[#This Row],[1st Day of Class]]-Table16[[#This Row],[DATE]]</f>
        <v>-17</v>
      </c>
      <c r="E44" s="215">
        <f t="shared" si="36"/>
        <v>4251295.18</v>
      </c>
      <c r="F44" s="216">
        <f t="shared" si="37"/>
        <v>0.89908572719691959</v>
      </c>
      <c r="G44" s="217">
        <v>529</v>
      </c>
      <c r="H44" s="218">
        <v>713</v>
      </c>
      <c r="I44" s="218">
        <v>9154</v>
      </c>
      <c r="J44" s="219">
        <f>Table16[[#This Row],['#_FINALIZED]]+Table16[[#This Row],['#_NOT_FINALIZED]]+Table16[[#This Row],['#_CONFIRMED]]</f>
        <v>10396</v>
      </c>
      <c r="K44" s="138">
        <f>+Table16[[#This Row],[TOTAL_STUDENTS]]-J43</f>
        <v>32</v>
      </c>
      <c r="L44" s="138">
        <f>+Table16[[#This Row],['#_FINALIZED]]-I43</f>
        <v>71</v>
      </c>
      <c r="M44" s="220">
        <f>+Table16[[#This Row],['#_FINALIZED]]/Table16[[#This Row],[TOTAL_STUDENTS]]</f>
        <v>0.88053097345132747</v>
      </c>
      <c r="N44" s="221">
        <v>0.87057302029446881</v>
      </c>
      <c r="O44" s="222">
        <v>2524190.54</v>
      </c>
      <c r="P44" s="212">
        <v>3221649.43</v>
      </c>
      <c r="Q44" s="223">
        <f t="shared" si="38"/>
        <v>38524394.82</v>
      </c>
      <c r="R44" s="224">
        <f t="shared" si="39"/>
        <v>0.92282743220634611</v>
      </c>
      <c r="S44" s="212">
        <v>65382.47</v>
      </c>
      <c r="T44" s="212">
        <v>38459012.350000001</v>
      </c>
      <c r="U44" s="215">
        <f t="shared" si="40"/>
        <v>44270234.789999999</v>
      </c>
      <c r="V44" s="133">
        <f>+Table16[[#This Row],[TUITION_ASSESSED]]-U43</f>
        <v>21346.129999995232</v>
      </c>
      <c r="W44" s="133">
        <f>+Table16[[#This Row],[FED_FINALIZED]]-T43</f>
        <v>253520.71000000089</v>
      </c>
      <c r="X44" s="29">
        <f>+Table16[[#This Row],[TUITION_ASSESSED]]-Table16[[#This Row],[BUDGET]]</f>
        <v>1494544.7899999991</v>
      </c>
      <c r="Y44" s="29">
        <f>IFERROR(+Table16[[#This Row],[CHANGE_IN_FINALIZED_$]]/Table16[[#This Row],[CHANGE_IN_FINAL]],0)</f>
        <v>3570.7142253521251</v>
      </c>
      <c r="Z44" s="225">
        <f>+Table16[[#This Row],[FED_FINALIZED]]/Table16[[#This Row],['#_FINALIZED]]</f>
        <v>4201.3340998470612</v>
      </c>
    </row>
    <row r="45" spans="1:26">
      <c r="A45" s="28">
        <v>45184</v>
      </c>
      <c r="B45" s="41">
        <f t="shared" si="5"/>
        <v>42775690</v>
      </c>
      <c r="C45" s="227">
        <v>45166</v>
      </c>
      <c r="D45" s="228">
        <f>+Table16[[#This Row],[1st Day of Class]]-Table16[[#This Row],[DATE]]</f>
        <v>-18</v>
      </c>
      <c r="E45" s="229">
        <f t="shared" si="36"/>
        <v>3993970.3000000045</v>
      </c>
      <c r="F45" s="230">
        <f t="shared" si="37"/>
        <v>0.90614133798893715</v>
      </c>
      <c r="G45" s="231">
        <v>639</v>
      </c>
      <c r="H45" s="232">
        <v>496</v>
      </c>
      <c r="I45" s="232">
        <v>9264</v>
      </c>
      <c r="J45" s="233">
        <f>Table16[[#This Row],['#_FINALIZED]]+Table16[[#This Row],['#_NOT_FINALIZED]]+Table16[[#This Row],['#_CONFIRMED]]</f>
        <v>10399</v>
      </c>
      <c r="K45" s="138">
        <f>+Table16[[#This Row],[TOTAL_STUDENTS]]-J44</f>
        <v>3</v>
      </c>
      <c r="L45" s="138">
        <f>+Table16[[#This Row],['#_FINALIZED]]-I44</f>
        <v>110</v>
      </c>
      <c r="M45" s="234">
        <f>+Table16[[#This Row],['#_FINALIZED]]/Table16[[#This Row],[TOTAL_STUDENTS]]</f>
        <v>0.89085488989325901</v>
      </c>
      <c r="N45" s="235">
        <v>0.87921125644074516</v>
      </c>
      <c r="O45" s="236">
        <v>2412307.1</v>
      </c>
      <c r="P45" s="226">
        <v>3031303.59</v>
      </c>
      <c r="Q45" s="237">
        <f t="shared" si="38"/>
        <v>38781719.699999996</v>
      </c>
      <c r="R45" s="238">
        <f t="shared" si="39"/>
        <v>0.92750336255343291</v>
      </c>
      <c r="S45" s="226">
        <v>20898.73</v>
      </c>
      <c r="T45" s="226">
        <v>38760820.969999999</v>
      </c>
      <c r="U45" s="229">
        <f t="shared" si="40"/>
        <v>44225330.389999993</v>
      </c>
      <c r="V45" s="133">
        <f>+Table16[[#This Row],[TUITION_ASSESSED]]-U44</f>
        <v>-44904.40000000596</v>
      </c>
      <c r="W45" s="133">
        <f>+Table16[[#This Row],[FED_FINALIZED]]-T44</f>
        <v>301808.61999999732</v>
      </c>
      <c r="X45" s="29">
        <f>+Table16[[#This Row],[TUITION_ASSESSED]]-Table16[[#This Row],[BUDGET]]</f>
        <v>1449640.3899999931</v>
      </c>
      <c r="Y45" s="29">
        <f>IFERROR(+Table16[[#This Row],[CHANGE_IN_FINALIZED_$]]/Table16[[#This Row],[CHANGE_IN_FINAL]],0)</f>
        <v>2743.7147272727029</v>
      </c>
      <c r="Z45" s="239">
        <f>+Table16[[#This Row],[FED_FINALIZED]]/Table16[[#This Row],['#_FINALIZED]]</f>
        <v>4184.0264432210706</v>
      </c>
    </row>
    <row r="46" spans="1:26">
      <c r="A46" s="28">
        <v>45187</v>
      </c>
      <c r="B46" s="41">
        <f t="shared" si="5"/>
        <v>42775690</v>
      </c>
      <c r="C46" s="227">
        <v>45166</v>
      </c>
      <c r="D46" s="228">
        <f>+Table16[[#This Row],[1st Day of Class]]-Table16[[#This Row],[DATE]]</f>
        <v>-21</v>
      </c>
      <c r="E46" s="229">
        <f t="shared" ref="E46:E51" si="41">B46-Q46</f>
        <v>3622276.9699999988</v>
      </c>
      <c r="F46" s="230">
        <f t="shared" ref="F46:F51" si="42">+T46/B46</f>
        <v>0.91531926264661079</v>
      </c>
      <c r="G46" s="231">
        <v>548</v>
      </c>
      <c r="H46" s="232">
        <v>424</v>
      </c>
      <c r="I46" s="232">
        <v>9469</v>
      </c>
      <c r="J46" s="233">
        <f>Table16[[#This Row],['#_FINALIZED]]+Table16[[#This Row],['#_NOT_FINALIZED]]+Table16[[#This Row],['#_CONFIRMED]]</f>
        <v>10441</v>
      </c>
      <c r="K46" s="138">
        <f>+Table16[[#This Row],[TOTAL_STUDENTS]]-J45</f>
        <v>42</v>
      </c>
      <c r="L46" s="138">
        <f>+Table16[[#This Row],['#_FINALIZED]]-I45</f>
        <v>205</v>
      </c>
      <c r="M46" s="234">
        <f>+Table16[[#This Row],['#_FINALIZED]]/Table16[[#This Row],[TOTAL_STUDENTS]]</f>
        <v>0.90690546882482526</v>
      </c>
      <c r="N46" s="235">
        <v>0.89556523460700854</v>
      </c>
      <c r="O46" s="236">
        <v>2088961</v>
      </c>
      <c r="P46" s="226">
        <v>2303168.29</v>
      </c>
      <c r="Q46" s="237">
        <f t="shared" ref="Q46:Q51" si="43">S46+T46</f>
        <v>39153413.030000001</v>
      </c>
      <c r="R46" s="238">
        <f t="shared" ref="R46:R51" si="44">Q46/(P46+Q46)</f>
        <v>0.94444384421807415</v>
      </c>
      <c r="S46" s="226">
        <v>0</v>
      </c>
      <c r="T46" s="226">
        <v>39153413.030000001</v>
      </c>
      <c r="U46" s="229">
        <f t="shared" ref="U46:U51" si="45">O46+P46+Q46</f>
        <v>43545542.32</v>
      </c>
      <c r="V46" s="133">
        <f>+Table16[[#This Row],[TUITION_ASSESSED]]-U45</f>
        <v>-679788.06999999285</v>
      </c>
      <c r="W46" s="133">
        <f>+Table16[[#This Row],[FED_FINALIZED]]-T45</f>
        <v>392592.06000000238</v>
      </c>
      <c r="X46" s="29">
        <f>+Table16[[#This Row],[TUITION_ASSESSED]]-Table16[[#This Row],[BUDGET]]</f>
        <v>769852.3200000003</v>
      </c>
      <c r="Y46" s="29">
        <f>IFERROR(+Table16[[#This Row],[CHANGE_IN_FINALIZED_$]]/Table16[[#This Row],[CHANGE_IN_FINAL]],0)</f>
        <v>1915.0832195122068</v>
      </c>
      <c r="Z46" s="239">
        <f>+Table16[[#This Row],[FED_FINALIZED]]/Table16[[#This Row],['#_FINALIZED]]</f>
        <v>4134.904744957229</v>
      </c>
    </row>
    <row r="47" spans="1:26">
      <c r="A47" s="28">
        <v>45188</v>
      </c>
      <c r="B47" s="41">
        <f t="shared" si="5"/>
        <v>42775690</v>
      </c>
      <c r="C47" s="227">
        <v>45166</v>
      </c>
      <c r="D47" s="228">
        <f>+Table16[[#This Row],[1st Day of Class]]-Table16[[#This Row],[DATE]]</f>
        <v>-22</v>
      </c>
      <c r="E47" s="229">
        <f t="shared" si="41"/>
        <v>680062.25</v>
      </c>
      <c r="F47" s="230">
        <f t="shared" si="42"/>
        <v>0.98431623195324258</v>
      </c>
      <c r="G47" s="231">
        <v>417</v>
      </c>
      <c r="H47" s="232">
        <v>0</v>
      </c>
      <c r="I47" s="232">
        <v>9731</v>
      </c>
      <c r="J47" s="233">
        <f>Table16[[#This Row],['#_FINALIZED]]+Table16[[#This Row],['#_NOT_FINALIZED]]+Table16[[#This Row],['#_CONFIRMED]]</f>
        <v>10148</v>
      </c>
      <c r="K47" s="138">
        <f>+Table16[[#This Row],[TOTAL_STUDENTS]]-J46</f>
        <v>-293</v>
      </c>
      <c r="L47" s="138">
        <f>+Table16[[#This Row],['#_FINALIZED]]-I46</f>
        <v>262</v>
      </c>
      <c r="M47" s="234">
        <f>+Table16[[#This Row],['#_FINALIZED]]/Table16[[#This Row],[TOTAL_STUDENTS]]</f>
        <v>0.95890815924320061</v>
      </c>
      <c r="N47" s="235">
        <v>0.9205704664751907</v>
      </c>
      <c r="O47" s="236">
        <v>1974838.37</v>
      </c>
      <c r="P47" s="226">
        <v>0</v>
      </c>
      <c r="Q47" s="237">
        <f t="shared" si="43"/>
        <v>42095627.75</v>
      </c>
      <c r="R47" s="238">
        <f t="shared" si="44"/>
        <v>1</v>
      </c>
      <c r="S47" s="226">
        <v>-9178.25</v>
      </c>
      <c r="T47" s="226">
        <f>44070466-1965660</f>
        <v>42104806</v>
      </c>
      <c r="U47" s="229">
        <f t="shared" si="45"/>
        <v>44070466.119999997</v>
      </c>
      <c r="V47" s="133">
        <f>+Table16[[#This Row],[TUITION_ASSESSED]]-U46</f>
        <v>524923.79999999702</v>
      </c>
      <c r="W47" s="133">
        <f>+Table16[[#This Row],[FED_FINALIZED]]-T46</f>
        <v>2951392.9699999988</v>
      </c>
      <c r="X47" s="29">
        <f>+Table16[[#This Row],[TUITION_ASSESSED]]-Table16[[#This Row],[BUDGET]]</f>
        <v>1294776.1199999973</v>
      </c>
      <c r="Y47" s="29">
        <f>IFERROR(+Table16[[#This Row],[CHANGE_IN_FINALIZED_$]]/Table16[[#This Row],[CHANGE_IN_FINAL]],0)</f>
        <v>11264.858664122134</v>
      </c>
      <c r="Z47" s="239">
        <f>+Table16[[#This Row],[FED_FINALIZED]]/Table16[[#This Row],['#_FINALIZED]]</f>
        <v>4326.8734970712158</v>
      </c>
    </row>
    <row r="48" spans="1:26">
      <c r="A48" s="28">
        <v>45189</v>
      </c>
      <c r="B48" s="41">
        <f t="shared" si="5"/>
        <v>42775690</v>
      </c>
      <c r="C48" s="227">
        <v>45166</v>
      </c>
      <c r="D48" s="228">
        <f>+Table16[[#This Row],[1st Day of Class]]-Table16[[#This Row],[DATE]]</f>
        <v>-23</v>
      </c>
      <c r="E48" s="229">
        <f t="shared" si="41"/>
        <v>1495410</v>
      </c>
      <c r="F48" s="230">
        <f t="shared" si="42"/>
        <v>0.96504065743883971</v>
      </c>
      <c r="G48" s="231">
        <v>480</v>
      </c>
      <c r="H48" s="232">
        <v>0</v>
      </c>
      <c r="I48" s="232">
        <v>9777</v>
      </c>
      <c r="J48" s="233">
        <f>Table16[[#This Row],['#_FINALIZED]]+Table16[[#This Row],['#_NOT_FINALIZED]]+Table16[[#This Row],['#_CONFIRMED]]</f>
        <v>10257</v>
      </c>
      <c r="K48" s="138">
        <f>+Table16[[#This Row],[TOTAL_STUDENTS]]-J47</f>
        <v>109</v>
      </c>
      <c r="L48" s="138">
        <f>+Table16[[#This Row],['#_FINALIZED]]-I47</f>
        <v>46</v>
      </c>
      <c r="M48" s="234">
        <f>+Table16[[#This Row],['#_FINALIZED]]/Table16[[#This Row],[TOTAL_STUDENTS]]</f>
        <v>0.95320269084527642</v>
      </c>
      <c r="N48" s="235">
        <v>0.94635977477032496</v>
      </c>
      <c r="O48" s="236">
        <v>2298635.67</v>
      </c>
      <c r="P48" s="226">
        <v>0</v>
      </c>
      <c r="Q48" s="237">
        <f t="shared" si="43"/>
        <v>41280280</v>
      </c>
      <c r="R48" s="238">
        <f t="shared" si="44"/>
        <v>1</v>
      </c>
      <c r="S48" s="226">
        <v>0</v>
      </c>
      <c r="T48" s="226">
        <f>43578916-2298636</f>
        <v>41280280</v>
      </c>
      <c r="U48" s="229">
        <f t="shared" si="45"/>
        <v>43578915.670000002</v>
      </c>
      <c r="V48" s="133">
        <f>+Table16[[#This Row],[TUITION_ASSESSED]]-U47</f>
        <v>-491550.44999999553</v>
      </c>
      <c r="W48" s="133">
        <f>+Table16[[#This Row],[FED_FINALIZED]]-T47</f>
        <v>-824526</v>
      </c>
      <c r="X48" s="29">
        <f>+Table16[[#This Row],[TUITION_ASSESSED]]-Table16[[#This Row],[BUDGET]]</f>
        <v>803225.67000000179</v>
      </c>
      <c r="Y48" s="29">
        <f>IFERROR(+Table16[[#This Row],[CHANGE_IN_FINALIZED_$]]/Table16[[#This Row],[CHANGE_IN_FINAL]],0)</f>
        <v>-17924.478260869564</v>
      </c>
      <c r="Z48" s="239">
        <f>+Table16[[#This Row],[FED_FINALIZED]]/Table16[[#This Row],['#_FINALIZED]]</f>
        <v>4222.1826736217654</v>
      </c>
    </row>
    <row r="49" spans="1:26">
      <c r="A49" s="28">
        <v>45190</v>
      </c>
      <c r="B49" s="41">
        <f t="shared" si="5"/>
        <v>42775690</v>
      </c>
      <c r="C49" s="227">
        <v>45166</v>
      </c>
      <c r="D49" s="228">
        <f>+Table16[[#This Row],[1st Day of Class]]-Table16[[#This Row],[DATE]]</f>
        <v>-24</v>
      </c>
      <c r="E49" s="229">
        <f t="shared" si="41"/>
        <v>1498518</v>
      </c>
      <c r="F49" s="230">
        <f t="shared" si="42"/>
        <v>0.96496799934729283</v>
      </c>
      <c r="G49" s="231">
        <v>531</v>
      </c>
      <c r="H49" s="232">
        <v>0</v>
      </c>
      <c r="I49" s="232">
        <v>9778</v>
      </c>
      <c r="J49" s="233">
        <f>Table16[[#This Row],['#_FINALIZED]]+Table16[[#This Row],['#_NOT_FINALIZED]]+Table16[[#This Row],['#_CONFIRMED]]</f>
        <v>10309</v>
      </c>
      <c r="K49" s="138">
        <f>+Table16[[#This Row],[TOTAL_STUDENTS]]-J48</f>
        <v>52</v>
      </c>
      <c r="L49" s="138">
        <f>+Table16[[#This Row],['#_FINALIZED]]-I48</f>
        <v>1</v>
      </c>
      <c r="M49" s="234">
        <f>+Table16[[#This Row],['#_FINALIZED]]/Table16[[#This Row],[TOTAL_STUDENTS]]</f>
        <v>0.94849160927345033</v>
      </c>
      <c r="N49" s="235">
        <v>0.97558246006714822</v>
      </c>
      <c r="O49" s="236">
        <v>2301504</v>
      </c>
      <c r="P49" s="226">
        <v>0</v>
      </c>
      <c r="Q49" s="237">
        <f t="shared" si="43"/>
        <v>41277172</v>
      </c>
      <c r="R49" s="238">
        <f t="shared" si="44"/>
        <v>1</v>
      </c>
      <c r="S49" s="226">
        <v>0</v>
      </c>
      <c r="T49" s="226">
        <f>43578676-2301504</f>
        <v>41277172</v>
      </c>
      <c r="U49" s="229">
        <f t="shared" si="45"/>
        <v>43578676</v>
      </c>
      <c r="V49" s="133">
        <f>+Table16[[#This Row],[TUITION_ASSESSED]]-U48</f>
        <v>-239.67000000178814</v>
      </c>
      <c r="W49" s="133">
        <f>+Table16[[#This Row],[FED_FINALIZED]]-T48</f>
        <v>-3108</v>
      </c>
      <c r="X49" s="29">
        <f>+Table16[[#This Row],[TUITION_ASSESSED]]-Table16[[#This Row],[BUDGET]]</f>
        <v>802986</v>
      </c>
      <c r="Y49" s="29">
        <f>IFERROR(+Table16[[#This Row],[CHANGE_IN_FINALIZED_$]]/Table16[[#This Row],[CHANGE_IN_FINAL]],0)</f>
        <v>-3108</v>
      </c>
      <c r="Z49" s="239">
        <f>+Table16[[#This Row],[FED_FINALIZED]]/Table16[[#This Row],['#_FINALIZED]]</f>
        <v>4221.4330128860711</v>
      </c>
    </row>
    <row r="50" spans="1:26">
      <c r="A50" s="28">
        <v>45191</v>
      </c>
      <c r="B50" s="41">
        <f t="shared" si="5"/>
        <v>42775690</v>
      </c>
      <c r="C50" s="227">
        <v>45166</v>
      </c>
      <c r="D50" s="228">
        <f>+Table16[[#This Row],[1st Day of Class]]-Table16[[#This Row],[DATE]]</f>
        <v>-25</v>
      </c>
      <c r="E50" s="229">
        <f t="shared" si="41"/>
        <v>1791306</v>
      </c>
      <c r="F50" s="230">
        <f t="shared" si="42"/>
        <v>0.95812327048377244</v>
      </c>
      <c r="G50" s="231">
        <v>556</v>
      </c>
      <c r="H50" s="232">
        <v>0</v>
      </c>
      <c r="I50" s="232">
        <v>9787</v>
      </c>
      <c r="J50" s="233">
        <f>Table16[[#This Row],['#_FINALIZED]]+Table16[[#This Row],['#_NOT_FINALIZED]]+Table16[[#This Row],['#_CONFIRMED]]</f>
        <v>10343</v>
      </c>
      <c r="K50" s="138">
        <f>+Table16[[#This Row],[TOTAL_STUDENTS]]-J49</f>
        <v>34</v>
      </c>
      <c r="L50" s="138">
        <f>+Table16[[#This Row],['#_FINALIZED]]-I49</f>
        <v>9</v>
      </c>
      <c r="M50" s="234">
        <f>+Table16[[#This Row],['#_FINALIZED]]/Table16[[#This Row],[TOTAL_STUDENTS]]</f>
        <v>0.94624383641109933</v>
      </c>
      <c r="N50" s="235">
        <v>0.96238338850436356</v>
      </c>
      <c r="O50" s="236">
        <v>2628386.34</v>
      </c>
      <c r="P50" s="226">
        <v>0</v>
      </c>
      <c r="Q50" s="237">
        <f t="shared" si="43"/>
        <v>40984384</v>
      </c>
      <c r="R50" s="238">
        <f t="shared" si="44"/>
        <v>1</v>
      </c>
      <c r="S50" s="226">
        <v>0</v>
      </c>
      <c r="T50" s="226">
        <f>43612770-2628386</f>
        <v>40984384</v>
      </c>
      <c r="U50" s="229">
        <f t="shared" si="45"/>
        <v>43612770.340000004</v>
      </c>
      <c r="V50" s="133">
        <f>+Table16[[#This Row],[TUITION_ASSESSED]]-U49</f>
        <v>34094.340000003576</v>
      </c>
      <c r="W50" s="133">
        <f>+Table16[[#This Row],[FED_FINALIZED]]-T49</f>
        <v>-292788</v>
      </c>
      <c r="X50" s="29">
        <f>+Table16[[#This Row],[TUITION_ASSESSED]]-Table16[[#This Row],[BUDGET]]</f>
        <v>837080.34000000358</v>
      </c>
      <c r="Y50" s="29">
        <f>IFERROR(+Table16[[#This Row],[CHANGE_IN_FINALIZED_$]]/Table16[[#This Row],[CHANGE_IN_FINAL]],0)</f>
        <v>-32532</v>
      </c>
      <c r="Z50" s="239">
        <f>+Table16[[#This Row],[FED_FINALIZED]]/Table16[[#This Row],['#_FINALIZED]]</f>
        <v>4187.6350260549707</v>
      </c>
    </row>
    <row r="51" spans="1:26">
      <c r="A51" s="28">
        <v>45194</v>
      </c>
      <c r="B51" s="41">
        <f t="shared" si="5"/>
        <v>42775690</v>
      </c>
      <c r="C51" s="227">
        <v>45166</v>
      </c>
      <c r="D51" s="228">
        <f>+Table16[[#This Row],[1st Day of Class]]-Table16[[#This Row],[DATE]]</f>
        <v>-28</v>
      </c>
      <c r="E51" s="229">
        <f t="shared" si="41"/>
        <v>1666188</v>
      </c>
      <c r="F51" s="230">
        <f t="shared" si="42"/>
        <v>0.96104824960158441</v>
      </c>
      <c r="G51" s="231">
        <v>548</v>
      </c>
      <c r="H51" s="232">
        <v>0</v>
      </c>
      <c r="I51" s="232">
        <v>9786</v>
      </c>
      <c r="J51" s="233">
        <f>Table16[[#This Row],['#_FINALIZED]]+Table16[[#This Row],['#_NOT_FINALIZED]]+Table16[[#This Row],['#_CONFIRMED]]</f>
        <v>10334</v>
      </c>
      <c r="K51" s="138">
        <f>+Table16[[#This Row],[TOTAL_STUDENTS]]-J50</f>
        <v>-9</v>
      </c>
      <c r="L51" s="138">
        <f>+Table16[[#This Row],['#_FINALIZED]]-I50</f>
        <v>-1</v>
      </c>
      <c r="M51" s="234">
        <f>+Table16[[#This Row],['#_FINALIZED]]/Table16[[#This Row],[TOTAL_STUDENTS]]</f>
        <v>0.94697116315076446</v>
      </c>
      <c r="N51" s="235">
        <v>0.9630892678034102</v>
      </c>
      <c r="O51" s="236">
        <v>2544492.7799999998</v>
      </c>
      <c r="P51" s="226">
        <v>0</v>
      </c>
      <c r="Q51" s="237">
        <f t="shared" si="43"/>
        <v>41109502</v>
      </c>
      <c r="R51" s="238">
        <f t="shared" si="44"/>
        <v>1</v>
      </c>
      <c r="S51" s="226">
        <v>0</v>
      </c>
      <c r="T51" s="226">
        <f>43653995-2544493</f>
        <v>41109502</v>
      </c>
      <c r="U51" s="229">
        <f t="shared" si="45"/>
        <v>43653994.780000001</v>
      </c>
      <c r="V51" s="133">
        <f>+Table16[[#This Row],[TUITION_ASSESSED]]-U50</f>
        <v>41224.439999997616</v>
      </c>
      <c r="W51" s="133">
        <f>+Table16[[#This Row],[FED_FINALIZED]]-T50</f>
        <v>125118</v>
      </c>
      <c r="X51" s="29">
        <f>+Table16[[#This Row],[TUITION_ASSESSED]]-Table16[[#This Row],[BUDGET]]</f>
        <v>878304.78000000119</v>
      </c>
      <c r="Y51" s="29">
        <f>IFERROR(+Table16[[#This Row],[CHANGE_IN_FINALIZED_$]]/Table16[[#This Row],[CHANGE_IN_FINAL]],0)</f>
        <v>-125118</v>
      </c>
      <c r="Z51" s="239">
        <f>+Table16[[#This Row],[FED_FINALIZED]]/Table16[[#This Row],['#_FINALIZED]]</f>
        <v>4200.8483547925607</v>
      </c>
    </row>
    <row r="52" spans="1:26">
      <c r="A52" s="28">
        <v>45195</v>
      </c>
      <c r="B52" s="41">
        <f t="shared" si="5"/>
        <v>42775690</v>
      </c>
      <c r="C52" s="227">
        <v>45166</v>
      </c>
      <c r="D52" s="228">
        <f>+Table16[[#This Row],[1st Day of Class]]-Table16[[#This Row],[DATE]]</f>
        <v>-29</v>
      </c>
      <c r="E52" s="229">
        <f t="shared" ref="E52:E57" si="46">B52-Q52</f>
        <v>1462622</v>
      </c>
      <c r="F52" s="230">
        <f t="shared" ref="F52:F57" si="47">+T52/B52</f>
        <v>0.96580716757578899</v>
      </c>
      <c r="G52" s="231">
        <v>495</v>
      </c>
      <c r="H52" s="232">
        <v>0</v>
      </c>
      <c r="I52" s="232">
        <v>9845</v>
      </c>
      <c r="J52" s="233">
        <f>Table16[[#This Row],['#_FINALIZED]]+Table16[[#This Row],['#_NOT_FINALIZED]]+Table16[[#This Row],['#_CONFIRMED]]</f>
        <v>10340</v>
      </c>
      <c r="K52" s="138">
        <f>+Table16[[#This Row],[TOTAL_STUDENTS]]-J51</f>
        <v>6</v>
      </c>
      <c r="L52" s="138">
        <f>+Table16[[#This Row],['#_FINALIZED]]-I51</f>
        <v>59</v>
      </c>
      <c r="M52" s="234">
        <f>+Table16[[#This Row],['#_FINALIZED]]/Table16[[#This Row],[TOTAL_STUDENTS]]</f>
        <v>0.9521276595744681</v>
      </c>
      <c r="N52" s="235">
        <v>0.96449704142011838</v>
      </c>
      <c r="O52" s="236">
        <v>2392958.54</v>
      </c>
      <c r="P52" s="226">
        <v>0</v>
      </c>
      <c r="Q52" s="237">
        <f t="shared" ref="Q52:Q57" si="48">S52+T52</f>
        <v>41313068</v>
      </c>
      <c r="R52" s="238">
        <f t="shared" ref="R52:R57" si="49">Q52/(P52+Q52)</f>
        <v>1</v>
      </c>
      <c r="S52" s="226">
        <v>0</v>
      </c>
      <c r="T52" s="226">
        <f>43706027-2392959</f>
        <v>41313068</v>
      </c>
      <c r="U52" s="229">
        <f t="shared" ref="U52:U57" si="50">O52+P52+Q52</f>
        <v>43706026.539999999</v>
      </c>
      <c r="V52" s="133">
        <f>+Table16[[#This Row],[TUITION_ASSESSED]]-U51</f>
        <v>52031.759999997914</v>
      </c>
      <c r="W52" s="133">
        <f>+Table16[[#This Row],[FED_FINALIZED]]-T51</f>
        <v>203566</v>
      </c>
      <c r="X52" s="29">
        <f>+Table16[[#This Row],[TUITION_ASSESSED]]-Table16[[#This Row],[BUDGET]]</f>
        <v>930336.53999999911</v>
      </c>
      <c r="Y52" s="29">
        <f>IFERROR(+Table16[[#This Row],[CHANGE_IN_FINALIZED_$]]/Table16[[#This Row],[CHANGE_IN_FINAL]],0)</f>
        <v>3450.2711864406779</v>
      </c>
      <c r="Z52" s="239">
        <f>+Table16[[#This Row],[FED_FINALIZED]]/Table16[[#This Row],['#_FINALIZED]]</f>
        <v>4196.3502285424074</v>
      </c>
    </row>
    <row r="53" spans="1:26">
      <c r="A53" s="28">
        <v>45196</v>
      </c>
      <c r="B53" s="41">
        <f t="shared" si="5"/>
        <v>42775690</v>
      </c>
      <c r="C53" s="227">
        <v>45166</v>
      </c>
      <c r="D53" s="228">
        <f>+Table16[[#This Row],[1st Day of Class]]-Table16[[#This Row],[DATE]]</f>
        <v>-30</v>
      </c>
      <c r="E53" s="229">
        <f t="shared" si="46"/>
        <v>1325725</v>
      </c>
      <c r="F53" s="230">
        <f t="shared" si="47"/>
        <v>0.96900751337967894</v>
      </c>
      <c r="G53" s="231">
        <v>474</v>
      </c>
      <c r="H53" s="232">
        <v>0</v>
      </c>
      <c r="I53" s="232">
        <v>9865</v>
      </c>
      <c r="J53" s="233">
        <f>Table16[[#This Row],['#_FINALIZED]]+Table16[[#This Row],['#_NOT_FINALIZED]]+Table16[[#This Row],['#_CONFIRMED]]</f>
        <v>10339</v>
      </c>
      <c r="K53" s="138">
        <f>+Table16[[#This Row],[TOTAL_STUDENTS]]-J52</f>
        <v>-1</v>
      </c>
      <c r="L53" s="138">
        <f>+Table16[[#This Row],['#_FINALIZED]]-I52</f>
        <v>20</v>
      </c>
      <c r="M53" s="234">
        <f>+Table16[[#This Row],['#_FINALIZED]]/Table16[[#This Row],[TOTAL_STUDENTS]]</f>
        <v>0.95415417351774834</v>
      </c>
      <c r="N53" s="235">
        <v>0.9649809351796107</v>
      </c>
      <c r="O53" s="236">
        <v>2254734.64</v>
      </c>
      <c r="P53" s="226">
        <v>0</v>
      </c>
      <c r="Q53" s="237">
        <f t="shared" si="48"/>
        <v>41449965</v>
      </c>
      <c r="R53" s="238">
        <f t="shared" si="49"/>
        <v>1</v>
      </c>
      <c r="S53" s="226">
        <v>0</v>
      </c>
      <c r="T53" s="226">
        <f>43704700-2254735</f>
        <v>41449965</v>
      </c>
      <c r="U53" s="229">
        <f t="shared" si="50"/>
        <v>43704699.640000001</v>
      </c>
      <c r="V53" s="133">
        <f>+Table16[[#This Row],[TUITION_ASSESSED]]-U52</f>
        <v>-1326.8999999985099</v>
      </c>
      <c r="W53" s="133">
        <f>+Table16[[#This Row],[FED_FINALIZED]]-T52</f>
        <v>136897</v>
      </c>
      <c r="X53" s="29">
        <f>+Table16[[#This Row],[TUITION_ASSESSED]]-Table16[[#This Row],[BUDGET]]</f>
        <v>929009.6400000006</v>
      </c>
      <c r="Y53" s="29">
        <f>IFERROR(+Table16[[#This Row],[CHANGE_IN_FINALIZED_$]]/Table16[[#This Row],[CHANGE_IN_FINAL]],0)</f>
        <v>6844.85</v>
      </c>
      <c r="Z53" s="239">
        <f>+Table16[[#This Row],[FED_FINALIZED]]/Table16[[#This Row],['#_FINALIZED]]</f>
        <v>4201.7197161682716</v>
      </c>
    </row>
    <row r="54" spans="1:26">
      <c r="A54" s="28">
        <v>45197</v>
      </c>
      <c r="B54" s="41">
        <f t="shared" si="5"/>
        <v>42775690</v>
      </c>
      <c r="C54" s="227">
        <v>45166</v>
      </c>
      <c r="D54" s="228">
        <f>+Table16[[#This Row],[1st Day of Class]]-Table16[[#This Row],[DATE]]</f>
        <v>-31</v>
      </c>
      <c r="E54" s="229">
        <f t="shared" si="46"/>
        <v>1272082</v>
      </c>
      <c r="F54" s="230">
        <f t="shared" si="47"/>
        <v>0.97026156679179221</v>
      </c>
      <c r="G54" s="231">
        <v>459</v>
      </c>
      <c r="H54" s="232">
        <v>0</v>
      </c>
      <c r="I54" s="232">
        <v>9877</v>
      </c>
      <c r="J54" s="233">
        <f>Table16[[#This Row],['#_FINALIZED]]+Table16[[#This Row],['#_NOT_FINALIZED]]+Table16[[#This Row],['#_CONFIRMED]]</f>
        <v>10336</v>
      </c>
      <c r="K54" s="138">
        <f>+Table16[[#This Row],[TOTAL_STUDENTS]]-J53</f>
        <v>-3</v>
      </c>
      <c r="L54" s="138">
        <f>+Table16[[#This Row],['#_FINALIZED]]-I53</f>
        <v>12</v>
      </c>
      <c r="M54" s="234">
        <f>+Table16[[#This Row],['#_FINALIZED]]/Table16[[#This Row],[TOTAL_STUDENTS]]</f>
        <v>0.95559210526315785</v>
      </c>
      <c r="N54" s="235">
        <v>0.96069825436408973</v>
      </c>
      <c r="O54" s="236">
        <v>2172242.19</v>
      </c>
      <c r="P54" s="226">
        <v>0</v>
      </c>
      <c r="Q54" s="237">
        <f t="shared" si="48"/>
        <v>41503608</v>
      </c>
      <c r="R54" s="238">
        <f t="shared" si="49"/>
        <v>1</v>
      </c>
      <c r="S54" s="226">
        <v>0</v>
      </c>
      <c r="T54" s="226">
        <f>43675850-2172242</f>
        <v>41503608</v>
      </c>
      <c r="U54" s="229">
        <f t="shared" si="50"/>
        <v>43675850.189999998</v>
      </c>
      <c r="V54" s="133">
        <f>+Table16[[#This Row],[TUITION_ASSESSED]]-U53</f>
        <v>-28849.45000000298</v>
      </c>
      <c r="W54" s="133">
        <f>+Table16[[#This Row],[FED_FINALIZED]]-T53</f>
        <v>53643</v>
      </c>
      <c r="X54" s="29">
        <f>+Table16[[#This Row],[TUITION_ASSESSED]]-Table16[[#This Row],[BUDGET]]</f>
        <v>900160.18999999762</v>
      </c>
      <c r="Y54" s="29">
        <f>IFERROR(+Table16[[#This Row],[CHANGE_IN_FINALIZED_$]]/Table16[[#This Row],[CHANGE_IN_FINAL]],0)</f>
        <v>4470.25</v>
      </c>
      <c r="Z54" s="239">
        <f>+Table16[[#This Row],[FED_FINALIZED]]/Table16[[#This Row],['#_FINALIZED]]</f>
        <v>4202.0459653741018</v>
      </c>
    </row>
    <row r="55" spans="1:26">
      <c r="A55" s="28">
        <v>45198</v>
      </c>
      <c r="B55" s="41">
        <f t="shared" si="5"/>
        <v>42775690</v>
      </c>
      <c r="C55" s="241">
        <v>45166</v>
      </c>
      <c r="D55" s="242">
        <f>+Table16[[#This Row],[1st Day of Class]]-Table16[[#This Row],[DATE]]</f>
        <v>-32</v>
      </c>
      <c r="E55" s="243">
        <f t="shared" si="46"/>
        <v>1281515</v>
      </c>
      <c r="F55" s="244">
        <f t="shared" si="47"/>
        <v>0.97004104434083938</v>
      </c>
      <c r="G55" s="245">
        <f>446+10</f>
        <v>456</v>
      </c>
      <c r="H55" s="246">
        <v>0</v>
      </c>
      <c r="I55" s="246">
        <v>9887</v>
      </c>
      <c r="J55" s="247">
        <f>Table16[[#This Row],['#_FINALIZED]]+Table16[[#This Row],['#_NOT_FINALIZED]]+Table16[[#This Row],['#_CONFIRMED]]</f>
        <v>10343</v>
      </c>
      <c r="K55" s="138">
        <f>+Table16[[#This Row],[TOTAL_STUDENTS]]-J54</f>
        <v>7</v>
      </c>
      <c r="L55" s="138">
        <f>+Table16[[#This Row],['#_FINALIZED]]-I54</f>
        <v>10</v>
      </c>
      <c r="M55" s="248">
        <f>+Table16[[#This Row],['#_FINALIZED]]/Table16[[#This Row],[TOTAL_STUDENTS]]</f>
        <v>0.9559122111573044</v>
      </c>
      <c r="N55" s="249">
        <v>0.96035066746363817</v>
      </c>
      <c r="O55" s="250">
        <f>2126273.39+74260</f>
        <v>2200533.39</v>
      </c>
      <c r="P55" s="240">
        <v>0</v>
      </c>
      <c r="Q55" s="251">
        <f t="shared" si="48"/>
        <v>41494175</v>
      </c>
      <c r="R55" s="252">
        <f t="shared" si="49"/>
        <v>1</v>
      </c>
      <c r="S55" s="240">
        <v>0</v>
      </c>
      <c r="T55" s="240">
        <f>43694708-2200533</f>
        <v>41494175</v>
      </c>
      <c r="U55" s="243">
        <f t="shared" si="50"/>
        <v>43694708.390000001</v>
      </c>
      <c r="V55" s="133">
        <f>+Table16[[#This Row],[TUITION_ASSESSED]]-U54</f>
        <v>18858.20000000298</v>
      </c>
      <c r="W55" s="133">
        <f>+Table16[[#This Row],[FED_FINALIZED]]-T54</f>
        <v>-9433</v>
      </c>
      <c r="X55" s="29">
        <f>+Table16[[#This Row],[TUITION_ASSESSED]]-Table16[[#This Row],[BUDGET]]</f>
        <v>919018.3900000006</v>
      </c>
      <c r="Y55" s="29">
        <f>IFERROR(+Table16[[#This Row],[CHANGE_IN_FINALIZED_$]]/Table16[[#This Row],[CHANGE_IN_FINAL]],0)</f>
        <v>-943.3</v>
      </c>
      <c r="Z55" s="253">
        <f>+Table16[[#This Row],[FED_FINALIZED]]/Table16[[#This Row],['#_FINALIZED]]</f>
        <v>4196.841812481036</v>
      </c>
    </row>
    <row r="56" spans="1:26">
      <c r="A56" s="28">
        <v>45201</v>
      </c>
      <c r="B56" s="41">
        <f t="shared" si="5"/>
        <v>42775690</v>
      </c>
      <c r="C56" s="255">
        <v>45166</v>
      </c>
      <c r="D56" s="256">
        <f>+Table16[[#This Row],[1st Day of Class]]-Table16[[#This Row],[DATE]]</f>
        <v>-35</v>
      </c>
      <c r="E56" s="257">
        <f t="shared" si="46"/>
        <v>1207255</v>
      </c>
      <c r="F56" s="258">
        <f t="shared" si="47"/>
        <v>0.97177707712020545</v>
      </c>
      <c r="G56" s="259">
        <v>446</v>
      </c>
      <c r="H56" s="260">
        <v>10</v>
      </c>
      <c r="I56" s="260">
        <v>9887</v>
      </c>
      <c r="J56" s="261">
        <f>Table16[[#This Row],['#_FINALIZED]]+Table16[[#This Row],['#_NOT_FINALIZED]]+Table16[[#This Row],['#_CONFIRMED]]</f>
        <v>10343</v>
      </c>
      <c r="K56" s="138">
        <f>+Table16[[#This Row],[TOTAL_STUDENTS]]-J55</f>
        <v>0</v>
      </c>
      <c r="L56" s="138">
        <f>+Table16[[#This Row],['#_FINALIZED]]-I55</f>
        <v>0</v>
      </c>
      <c r="M56" s="262">
        <f>+Table16[[#This Row],['#_FINALIZED]]/Table16[[#This Row],[TOTAL_STUDENTS]]</f>
        <v>0.9559122111573044</v>
      </c>
      <c r="N56" s="263">
        <v>0.96223218734429494</v>
      </c>
      <c r="O56" s="264">
        <v>2126273.39</v>
      </c>
      <c r="P56" s="254">
        <v>0</v>
      </c>
      <c r="Q56" s="265">
        <f t="shared" si="48"/>
        <v>41568435</v>
      </c>
      <c r="R56" s="266">
        <f t="shared" si="49"/>
        <v>1</v>
      </c>
      <c r="S56" s="254">
        <v>0</v>
      </c>
      <c r="T56" s="254">
        <f>43694708-2126273</f>
        <v>41568435</v>
      </c>
      <c r="U56" s="257">
        <f t="shared" si="50"/>
        <v>43694708.390000001</v>
      </c>
      <c r="V56" s="133">
        <f>+Table16[[#This Row],[TUITION_ASSESSED]]-U55</f>
        <v>0</v>
      </c>
      <c r="W56" s="133">
        <f>+Table16[[#This Row],[FED_FINALIZED]]-T55</f>
        <v>74260</v>
      </c>
      <c r="X56" s="29">
        <f>+Table16[[#This Row],[TUITION_ASSESSED]]-Table16[[#This Row],[BUDGET]]</f>
        <v>919018.3900000006</v>
      </c>
      <c r="Y56" s="29">
        <f>IFERROR(+Table16[[#This Row],[CHANGE_IN_FINALIZED_$]]/Table16[[#This Row],[CHANGE_IN_FINAL]],0)</f>
        <v>0</v>
      </c>
      <c r="Z56" s="267">
        <f>+Table16[[#This Row],[FED_FINALIZED]]/Table16[[#This Row],['#_FINALIZED]]</f>
        <v>4204.3526853443918</v>
      </c>
    </row>
    <row r="57" spans="1:26">
      <c r="A57" s="28">
        <v>45202</v>
      </c>
      <c r="B57" s="41">
        <f t="shared" si="5"/>
        <v>42775690</v>
      </c>
      <c r="C57" s="255">
        <v>45166</v>
      </c>
      <c r="D57" s="256">
        <f>+Table16[[#This Row],[1st Day of Class]]-Table16[[#This Row],[DATE]]</f>
        <v>-36</v>
      </c>
      <c r="E57" s="257">
        <f t="shared" si="46"/>
        <v>1207255</v>
      </c>
      <c r="F57" s="258">
        <f t="shared" si="47"/>
        <v>0.97177707712020545</v>
      </c>
      <c r="G57" s="259">
        <v>446</v>
      </c>
      <c r="H57" s="260">
        <v>10</v>
      </c>
      <c r="I57" s="260">
        <v>9887</v>
      </c>
      <c r="J57" s="261">
        <f>Table16[[#This Row],['#_FINALIZED]]+Table16[[#This Row],['#_NOT_FINALIZED]]+Table16[[#This Row],['#_CONFIRMED]]</f>
        <v>10343</v>
      </c>
      <c r="K57" s="138">
        <f>+Table16[[#This Row],[TOTAL_STUDENTS]]-J56</f>
        <v>0</v>
      </c>
      <c r="L57" s="138">
        <f>+Table16[[#This Row],['#_FINALIZED]]-I56</f>
        <v>0</v>
      </c>
      <c r="M57" s="262">
        <f>+Table16[[#This Row],['#_FINALIZED]]/Table16[[#This Row],[TOTAL_STUDENTS]]</f>
        <v>0.9559122111573044</v>
      </c>
      <c r="N57" s="263">
        <v>0.9632433509313677</v>
      </c>
      <c r="O57" s="264">
        <v>2126273.39</v>
      </c>
      <c r="P57" s="254">
        <v>0</v>
      </c>
      <c r="Q57" s="265">
        <f t="shared" si="48"/>
        <v>41568435</v>
      </c>
      <c r="R57" s="266">
        <f t="shared" si="49"/>
        <v>1</v>
      </c>
      <c r="S57" s="254">
        <v>0</v>
      </c>
      <c r="T57" s="254">
        <v>41568435</v>
      </c>
      <c r="U57" s="257">
        <f t="shared" si="50"/>
        <v>43694708.390000001</v>
      </c>
      <c r="V57" s="133">
        <f>+Table16[[#This Row],[TUITION_ASSESSED]]-U56</f>
        <v>0</v>
      </c>
      <c r="W57" s="133">
        <f>+Table16[[#This Row],[FED_FINALIZED]]-T56</f>
        <v>0</v>
      </c>
      <c r="X57" s="29">
        <f>+Table16[[#This Row],[TUITION_ASSESSED]]-Table16[[#This Row],[BUDGET]]</f>
        <v>919018.3900000006</v>
      </c>
      <c r="Y57" s="29">
        <f>IFERROR(+Table16[[#This Row],[CHANGE_IN_FINALIZED_$]]/Table16[[#This Row],[CHANGE_IN_FINAL]],0)</f>
        <v>0</v>
      </c>
      <c r="Z57" s="267">
        <f>+Table16[[#This Row],[FED_FINALIZED]]/Table16[[#This Row],['#_FINALIZED]]</f>
        <v>4204.3526853443918</v>
      </c>
    </row>
    <row r="58" spans="1:26">
      <c r="A58" s="28">
        <v>45203</v>
      </c>
      <c r="B58" s="41">
        <f t="shared" si="5"/>
        <v>42775690</v>
      </c>
      <c r="C58" s="255">
        <v>45166</v>
      </c>
      <c r="D58" s="256">
        <f>+Table16[[#This Row],[1st Day of Class]]-Table16[[#This Row],[DATE]]</f>
        <v>-37</v>
      </c>
      <c r="E58" s="257">
        <f t="shared" ref="E58:E63" si="51">B58-Q58</f>
        <v>1207255</v>
      </c>
      <c r="F58" s="258">
        <f t="shared" ref="F58:F63" si="52">+T58/B58</f>
        <v>0.97177707712020545</v>
      </c>
      <c r="G58" s="259">
        <v>446</v>
      </c>
      <c r="H58" s="260">
        <v>10</v>
      </c>
      <c r="I58" s="260">
        <v>9887</v>
      </c>
      <c r="J58" s="261">
        <f>Table16[[#This Row],['#_FINALIZED]]+Table16[[#This Row],['#_NOT_FINALIZED]]+Table16[[#This Row],['#_CONFIRMED]]</f>
        <v>10343</v>
      </c>
      <c r="K58" s="138">
        <f>+Table16[[#This Row],[TOTAL_STUDENTS]]-J57</f>
        <v>0</v>
      </c>
      <c r="L58" s="138">
        <f>+Table16[[#This Row],['#_FINALIZED]]-I57</f>
        <v>0</v>
      </c>
      <c r="M58" s="262">
        <f>+Table16[[#This Row],['#_FINALIZED]]/Table16[[#This Row],[TOTAL_STUDENTS]]</f>
        <v>0.9559122111573044</v>
      </c>
      <c r="N58" s="263">
        <v>0.96212347151804356</v>
      </c>
      <c r="O58" s="264">
        <v>2126273.39</v>
      </c>
      <c r="P58" s="254">
        <v>0</v>
      </c>
      <c r="Q58" s="265">
        <f t="shared" ref="Q58:Q63" si="53">S58+T58</f>
        <v>41568435</v>
      </c>
      <c r="R58" s="266">
        <f t="shared" ref="R58:R63" si="54">Q58/(P58+Q58)</f>
        <v>1</v>
      </c>
      <c r="S58" s="254">
        <v>0</v>
      </c>
      <c r="T58" s="254">
        <v>41568435</v>
      </c>
      <c r="U58" s="257">
        <f t="shared" ref="U58:U63" si="55">O58+P58+Q58</f>
        <v>43694708.390000001</v>
      </c>
      <c r="V58" s="133">
        <f>+Table16[[#This Row],[TUITION_ASSESSED]]-U57</f>
        <v>0</v>
      </c>
      <c r="W58" s="133">
        <f>+Table16[[#This Row],[FED_FINALIZED]]-T57</f>
        <v>0</v>
      </c>
      <c r="X58" s="29">
        <f>+Table16[[#This Row],[TUITION_ASSESSED]]-Table16[[#This Row],[BUDGET]]</f>
        <v>919018.3900000006</v>
      </c>
      <c r="Y58" s="29">
        <f>IFERROR(+Table16[[#This Row],[CHANGE_IN_FINALIZED_$]]/Table16[[#This Row],[CHANGE_IN_FINAL]],0)</f>
        <v>0</v>
      </c>
      <c r="Z58" s="267">
        <f>+Table16[[#This Row],[FED_FINALIZED]]/Table16[[#This Row],['#_FINALIZED]]</f>
        <v>4204.3526853443918</v>
      </c>
    </row>
    <row r="59" spans="1:26">
      <c r="A59" s="28">
        <v>45204</v>
      </c>
      <c r="B59" s="41">
        <f t="shared" si="5"/>
        <v>42775690</v>
      </c>
      <c r="C59" s="255">
        <v>45166</v>
      </c>
      <c r="D59" s="256">
        <f>+Table16[[#This Row],[1st Day of Class]]-Table16[[#This Row],[DATE]]</f>
        <v>-38</v>
      </c>
      <c r="E59" s="257">
        <f t="shared" si="51"/>
        <v>1207255</v>
      </c>
      <c r="F59" s="258">
        <f t="shared" si="52"/>
        <v>0.97177707712020545</v>
      </c>
      <c r="G59" s="259">
        <v>446</v>
      </c>
      <c r="H59" s="260">
        <v>10</v>
      </c>
      <c r="I59" s="260">
        <v>9887</v>
      </c>
      <c r="J59" s="261">
        <f>Table16[[#This Row],['#_FINALIZED]]+Table16[[#This Row],['#_NOT_FINALIZED]]+Table16[[#This Row],['#_CONFIRMED]]</f>
        <v>10343</v>
      </c>
      <c r="K59" s="138">
        <f>+Table16[[#This Row],[TOTAL_STUDENTS]]-J58</f>
        <v>0</v>
      </c>
      <c r="L59" s="138">
        <f>+Table16[[#This Row],['#_FINALIZED]]-I58</f>
        <v>0</v>
      </c>
      <c r="M59" s="262">
        <f>+Table16[[#This Row],['#_FINALIZED]]/Table16[[#This Row],[TOTAL_STUDENTS]]</f>
        <v>0.9559122111573044</v>
      </c>
      <c r="N59" s="263">
        <v>0.96420047732696901</v>
      </c>
      <c r="O59" s="264">
        <v>2126273.39</v>
      </c>
      <c r="P59" s="254">
        <v>0</v>
      </c>
      <c r="Q59" s="265">
        <f t="shared" si="53"/>
        <v>41568435</v>
      </c>
      <c r="R59" s="266">
        <f t="shared" si="54"/>
        <v>1</v>
      </c>
      <c r="S59" s="254">
        <v>0</v>
      </c>
      <c r="T59" s="254">
        <f>43694708-2126273</f>
        <v>41568435</v>
      </c>
      <c r="U59" s="257">
        <f t="shared" si="55"/>
        <v>43694708.390000001</v>
      </c>
      <c r="V59" s="133">
        <f>+Table16[[#This Row],[TUITION_ASSESSED]]-U58</f>
        <v>0</v>
      </c>
      <c r="W59" s="133">
        <f>+Table16[[#This Row],[FED_FINALIZED]]-T58</f>
        <v>0</v>
      </c>
      <c r="X59" s="29">
        <f>+Table16[[#This Row],[TUITION_ASSESSED]]-Table16[[#This Row],[BUDGET]]</f>
        <v>919018.3900000006</v>
      </c>
      <c r="Y59" s="29">
        <f>IFERROR(+Table16[[#This Row],[CHANGE_IN_FINALIZED_$]]/Table16[[#This Row],[CHANGE_IN_FINAL]],0)</f>
        <v>0</v>
      </c>
      <c r="Z59" s="267">
        <f>+Table16[[#This Row],[FED_FINALIZED]]/Table16[[#This Row],['#_FINALIZED]]</f>
        <v>4204.3526853443918</v>
      </c>
    </row>
    <row r="60" spans="1:26">
      <c r="A60" s="28">
        <v>45205</v>
      </c>
      <c r="B60" s="41">
        <f t="shared" si="5"/>
        <v>42775690</v>
      </c>
      <c r="C60" s="255">
        <v>45166</v>
      </c>
      <c r="D60" s="256">
        <f>+Table16[[#This Row],[1st Day of Class]]-Table16[[#This Row],[DATE]]</f>
        <v>-39</v>
      </c>
      <c r="E60" s="257">
        <f t="shared" si="51"/>
        <v>903746</v>
      </c>
      <c r="F60" s="258">
        <f t="shared" si="52"/>
        <v>0.97887243899513954</v>
      </c>
      <c r="G60" s="259">
        <v>437</v>
      </c>
      <c r="H60" s="260">
        <v>21</v>
      </c>
      <c r="I60" s="260">
        <v>9895</v>
      </c>
      <c r="J60" s="261">
        <f>Table16[[#This Row],['#_FINALIZED]]+Table16[[#This Row],['#_NOT_FINALIZED]]+Table16[[#This Row],['#_CONFIRMED]]</f>
        <v>10353</v>
      </c>
      <c r="K60" s="138">
        <f>+Table16[[#This Row],[TOTAL_STUDENTS]]-J59</f>
        <v>10</v>
      </c>
      <c r="L60" s="138">
        <f>+Table16[[#This Row],['#_FINALIZED]]-I59</f>
        <v>8</v>
      </c>
      <c r="M60" s="262">
        <f>+Table16[[#This Row],['#_FINALIZED]]/Table16[[#This Row],[TOTAL_STUDENTS]]</f>
        <v>0.9557616149908239</v>
      </c>
      <c r="N60" s="263">
        <v>0.97573105231748558</v>
      </c>
      <c r="O60" s="264">
        <v>2063326.79</v>
      </c>
      <c r="P60" s="254">
        <v>0</v>
      </c>
      <c r="Q60" s="265">
        <f t="shared" si="53"/>
        <v>41871944</v>
      </c>
      <c r="R60" s="266">
        <f t="shared" si="54"/>
        <v>1</v>
      </c>
      <c r="S60" s="254">
        <v>0</v>
      </c>
      <c r="T60" s="254">
        <f>52358063-4307310-2063327-3781886-333596</f>
        <v>41871944</v>
      </c>
      <c r="U60" s="257">
        <f t="shared" si="55"/>
        <v>43935270.789999999</v>
      </c>
      <c r="V60" s="133">
        <f>+Table16[[#This Row],[TUITION_ASSESSED]]-U59</f>
        <v>240562.39999999851</v>
      </c>
      <c r="W60" s="133">
        <f>+Table16[[#This Row],[FED_FINALIZED]]-T59</f>
        <v>303509</v>
      </c>
      <c r="X60" s="29">
        <f>+Table16[[#This Row],[TUITION_ASSESSED]]-Table16[[#This Row],[BUDGET]]</f>
        <v>1159580.7899999991</v>
      </c>
      <c r="Y60" s="29">
        <f>IFERROR(+Table16[[#This Row],[CHANGE_IN_FINALIZED_$]]/Table16[[#This Row],[CHANGE_IN_FINAL]],0)</f>
        <v>37938.625</v>
      </c>
      <c r="Z60" s="267">
        <f>+Table16[[#This Row],[FED_FINALIZED]]/Table16[[#This Row],['#_FINALIZED]]</f>
        <v>4231.6264780192014</v>
      </c>
    </row>
    <row r="61" spans="1:26">
      <c r="A61" s="28">
        <v>45208</v>
      </c>
      <c r="B61" s="41">
        <f t="shared" si="5"/>
        <v>42775690</v>
      </c>
      <c r="C61" s="255">
        <v>45166</v>
      </c>
      <c r="D61" s="256">
        <f>+Table16[[#This Row],[1st Day of Class]]-Table16[[#This Row],[DATE]]</f>
        <v>-42</v>
      </c>
      <c r="E61" s="257">
        <f t="shared" si="51"/>
        <v>1240499</v>
      </c>
      <c r="F61" s="258">
        <f t="shared" si="52"/>
        <v>0.9709999067227203</v>
      </c>
      <c r="G61" s="259">
        <v>437</v>
      </c>
      <c r="H61" s="260">
        <v>21</v>
      </c>
      <c r="I61" s="260">
        <v>9895</v>
      </c>
      <c r="J61" s="261">
        <f>Table16[[#This Row],['#_FINALIZED]]+Table16[[#This Row],['#_NOT_FINALIZED]]+Table16[[#This Row],['#_CONFIRMED]]</f>
        <v>10353</v>
      </c>
      <c r="K61" s="138">
        <f>+Table16[[#This Row],[TOTAL_STUDENTS]]-J60</f>
        <v>0</v>
      </c>
      <c r="L61" s="138">
        <f>+Table16[[#This Row],['#_FINALIZED]]-I60</f>
        <v>0</v>
      </c>
      <c r="M61" s="262">
        <f>+Table16[[#This Row],['#_FINALIZED]]/Table16[[#This Row],[TOTAL_STUDENTS]]</f>
        <v>0.9557616149908239</v>
      </c>
      <c r="N61" s="263">
        <v>0.98507163610860637</v>
      </c>
      <c r="O61" s="264">
        <v>2063326.79</v>
      </c>
      <c r="P61" s="254">
        <v>0</v>
      </c>
      <c r="Q61" s="265">
        <f t="shared" si="53"/>
        <v>41535191</v>
      </c>
      <c r="R61" s="266">
        <f t="shared" si="54"/>
        <v>1</v>
      </c>
      <c r="S61" s="254">
        <v>0</v>
      </c>
      <c r="T61" s="254">
        <f>43598518-2063327</f>
        <v>41535191</v>
      </c>
      <c r="U61" s="257">
        <f t="shared" si="55"/>
        <v>43598517.789999999</v>
      </c>
      <c r="V61" s="133">
        <f>+Table16[[#This Row],[TUITION_ASSESSED]]-U60</f>
        <v>-336753</v>
      </c>
      <c r="W61" s="133">
        <f>+Table16[[#This Row],[FED_FINALIZED]]-T60</f>
        <v>-336753</v>
      </c>
      <c r="X61" s="29">
        <f>+Table16[[#This Row],[TUITION_ASSESSED]]-Table16[[#This Row],[BUDGET]]</f>
        <v>822827.78999999911</v>
      </c>
      <c r="Y61" s="29">
        <f>IFERROR(+Table16[[#This Row],[CHANGE_IN_FINALIZED_$]]/Table16[[#This Row],[CHANGE_IN_FINAL]],0)</f>
        <v>0</v>
      </c>
      <c r="Z61" s="267">
        <f>+Table16[[#This Row],[FED_FINALIZED]]/Table16[[#This Row],['#_FINALIZED]]</f>
        <v>4197.5938352703388</v>
      </c>
    </row>
    <row r="62" spans="1:26">
      <c r="A62" s="28">
        <v>45209</v>
      </c>
      <c r="B62" s="41">
        <f t="shared" si="5"/>
        <v>42775690</v>
      </c>
      <c r="C62" s="255">
        <v>45166</v>
      </c>
      <c r="D62" s="256">
        <f>+Table16[[#This Row],[1st Day of Class]]-Table16[[#This Row],[DATE]]</f>
        <v>-43</v>
      </c>
      <c r="E62" s="257">
        <f t="shared" si="51"/>
        <v>878657</v>
      </c>
      <c r="F62" s="258">
        <f t="shared" si="52"/>
        <v>0.97945896372448926</v>
      </c>
      <c r="G62" s="259">
        <v>345</v>
      </c>
      <c r="H62" s="260">
        <v>44</v>
      </c>
      <c r="I62" s="260">
        <v>9974</v>
      </c>
      <c r="J62" s="261">
        <f>Table16[[#This Row],['#_FINALIZED]]+Table16[[#This Row],['#_NOT_FINALIZED]]+Table16[[#This Row],['#_CONFIRMED]]</f>
        <v>10363</v>
      </c>
      <c r="K62" s="138">
        <f>+Table16[[#This Row],[TOTAL_STUDENTS]]-J61</f>
        <v>10</v>
      </c>
      <c r="L62" s="138">
        <f>+Table16[[#This Row],['#_FINALIZED]]-I61</f>
        <v>79</v>
      </c>
      <c r="M62" s="262">
        <f>+Table16[[#This Row],['#_FINALIZED]]/Table16[[#This Row],[TOTAL_STUDENTS]]</f>
        <v>0.96246260735308309</v>
      </c>
      <c r="N62" s="263">
        <v>0.98848157051282048</v>
      </c>
      <c r="O62" s="264">
        <v>1660488.08</v>
      </c>
      <c r="P62" s="254">
        <v>0</v>
      </c>
      <c r="Q62" s="265">
        <f t="shared" si="53"/>
        <v>41897033</v>
      </c>
      <c r="R62" s="266">
        <f t="shared" si="54"/>
        <v>1</v>
      </c>
      <c r="S62" s="254">
        <v>0</v>
      </c>
      <c r="T62" s="254">
        <f>43557521-1660488</f>
        <v>41897033</v>
      </c>
      <c r="U62" s="257">
        <f t="shared" si="55"/>
        <v>43557521.079999998</v>
      </c>
      <c r="V62" s="133">
        <f>+Table16[[#This Row],[TUITION_ASSESSED]]-U61</f>
        <v>-40996.710000000894</v>
      </c>
      <c r="W62" s="133">
        <f>+Table16[[#This Row],[FED_FINALIZED]]-T61</f>
        <v>361842</v>
      </c>
      <c r="X62" s="29">
        <f>+Table16[[#This Row],[TUITION_ASSESSED]]-Table16[[#This Row],[BUDGET]]</f>
        <v>781831.07999999821</v>
      </c>
      <c r="Y62" s="29">
        <f>IFERROR(+Table16[[#This Row],[CHANGE_IN_FINALIZED_$]]/Table16[[#This Row],[CHANGE_IN_FINAL]],0)</f>
        <v>4580.2784810126586</v>
      </c>
      <c r="Z62" s="267">
        <f>+Table16[[#This Row],[FED_FINALIZED]]/Table16[[#This Row],['#_FINALIZED]]</f>
        <v>4200.6249248044915</v>
      </c>
    </row>
    <row r="63" spans="1:26">
      <c r="A63" s="28">
        <v>45210</v>
      </c>
      <c r="B63" s="41">
        <f t="shared" si="5"/>
        <v>42775690</v>
      </c>
      <c r="C63" s="255">
        <v>45166</v>
      </c>
      <c r="D63" s="256">
        <f>+Table16[[#This Row],[1st Day of Class]]-Table16[[#This Row],[DATE]]</f>
        <v>-44</v>
      </c>
      <c r="E63" s="257">
        <f t="shared" si="51"/>
        <v>543049</v>
      </c>
      <c r="F63" s="258">
        <f t="shared" si="52"/>
        <v>0.98730472845674733</v>
      </c>
      <c r="G63" s="259">
        <v>339</v>
      </c>
      <c r="H63" s="260">
        <v>36</v>
      </c>
      <c r="I63" s="260">
        <v>9988</v>
      </c>
      <c r="J63" s="261">
        <f>Table16[[#This Row],['#_FINALIZED]]+Table16[[#This Row],['#_NOT_FINALIZED]]+Table16[[#This Row],['#_CONFIRMED]]</f>
        <v>10363</v>
      </c>
      <c r="K63" s="138">
        <f>+Table16[[#This Row],[TOTAL_STUDENTS]]-J62</f>
        <v>0</v>
      </c>
      <c r="L63" s="138">
        <f>+Table16[[#This Row],['#_FINALIZED]]-I62</f>
        <v>14</v>
      </c>
      <c r="M63" s="262">
        <f>+Table16[[#This Row],['#_FINALIZED]]/Table16[[#This Row],[TOTAL_STUDENTS]]</f>
        <v>0.96381356749975877</v>
      </c>
      <c r="N63" s="263">
        <v>0.98858973075768186</v>
      </c>
      <c r="O63" s="264">
        <v>1635732.68</v>
      </c>
      <c r="P63" s="254">
        <v>0</v>
      </c>
      <c r="Q63" s="265">
        <f t="shared" si="53"/>
        <v>42232641</v>
      </c>
      <c r="R63" s="266">
        <f t="shared" si="54"/>
        <v>1</v>
      </c>
      <c r="S63" s="254">
        <v>0</v>
      </c>
      <c r="T63" s="254">
        <f>43868374-1635733</f>
        <v>42232641</v>
      </c>
      <c r="U63" s="257">
        <f t="shared" si="55"/>
        <v>43868373.68</v>
      </c>
      <c r="V63" s="133">
        <f>+Table16[[#This Row],[TUITION_ASSESSED]]-U62</f>
        <v>310852.60000000149</v>
      </c>
      <c r="W63" s="133">
        <f>+Table16[[#This Row],[FED_FINALIZED]]-T62</f>
        <v>335608</v>
      </c>
      <c r="X63" s="29">
        <f>+Table16[[#This Row],[TUITION_ASSESSED]]-Table16[[#This Row],[BUDGET]]</f>
        <v>1092683.6799999997</v>
      </c>
      <c r="Y63" s="29">
        <f>IFERROR(+Table16[[#This Row],[CHANGE_IN_FINALIZED_$]]/Table16[[#This Row],[CHANGE_IN_FINAL]],0)</f>
        <v>23972</v>
      </c>
      <c r="Z63" s="267">
        <f>+Table16[[#This Row],[FED_FINALIZED]]/Table16[[#This Row],['#_FINALIZED]]</f>
        <v>4228.3381057268725</v>
      </c>
    </row>
    <row r="64" spans="1:26">
      <c r="A64" s="28">
        <v>45211</v>
      </c>
      <c r="B64" s="41">
        <f t="shared" si="5"/>
        <v>42775690</v>
      </c>
      <c r="C64" s="269">
        <v>45166</v>
      </c>
      <c r="D64" s="270">
        <f>+Table16[[#This Row],[1st Day of Class]]-Table16[[#This Row],[DATE]]</f>
        <v>-45</v>
      </c>
      <c r="E64" s="271">
        <f t="shared" ref="E64:E69" si="56">B64-Q64</f>
        <v>412686</v>
      </c>
      <c r="F64" s="272">
        <f t="shared" ref="F64:F69" si="57">+T64/B64</f>
        <v>0.99035232394848571</v>
      </c>
      <c r="G64" s="273">
        <v>316</v>
      </c>
      <c r="H64" s="274">
        <v>37</v>
      </c>
      <c r="I64" s="274">
        <v>10011</v>
      </c>
      <c r="J64" s="275">
        <f>Table16[[#This Row],['#_FINALIZED]]+Table16[[#This Row],['#_NOT_FINALIZED]]+Table16[[#This Row],['#_CONFIRMED]]</f>
        <v>10364</v>
      </c>
      <c r="K64" s="138">
        <f>+Table16[[#This Row],[TOTAL_STUDENTS]]-J63</f>
        <v>1</v>
      </c>
      <c r="L64" s="138">
        <f>+Table16[[#This Row],['#_FINALIZED]]-I63</f>
        <v>23</v>
      </c>
      <c r="M64" s="276">
        <f>+Table16[[#This Row],['#_FINALIZED]]/Table16[[#This Row],[TOTAL_STUDENTS]]</f>
        <v>0.96593979158626009</v>
      </c>
      <c r="N64" s="277">
        <v>0.98899009108197378</v>
      </c>
      <c r="O64" s="278">
        <v>1505369.73</v>
      </c>
      <c r="P64" s="268">
        <v>0</v>
      </c>
      <c r="Q64" s="279">
        <f t="shared" ref="Q64:Q69" si="58">S64+T64</f>
        <v>42363004</v>
      </c>
      <c r="R64" s="280">
        <f t="shared" ref="R64:R69" si="59">Q64/(P64+Q64)</f>
        <v>1</v>
      </c>
      <c r="S64" s="268">
        <v>0</v>
      </c>
      <c r="T64" s="268">
        <f>43868374-1505370</f>
        <v>42363004</v>
      </c>
      <c r="U64" s="271">
        <f t="shared" ref="U64:U69" si="60">O64+P64+Q64</f>
        <v>43868373.729999997</v>
      </c>
      <c r="V64" s="133">
        <f>+Table16[[#This Row],[TUITION_ASSESSED]]-U63</f>
        <v>4.9999997019767761E-2</v>
      </c>
      <c r="W64" s="133">
        <f>+Table16[[#This Row],[FED_FINALIZED]]-T63</f>
        <v>130363</v>
      </c>
      <c r="X64" s="29">
        <f>+Table16[[#This Row],[TUITION_ASSESSED]]-Table16[[#This Row],[BUDGET]]</f>
        <v>1092683.7299999967</v>
      </c>
      <c r="Y64" s="29">
        <f>IFERROR(+Table16[[#This Row],[CHANGE_IN_FINALIZED_$]]/Table16[[#This Row],[CHANGE_IN_FINAL]],0)</f>
        <v>5667.95652173913</v>
      </c>
      <c r="Z64" s="281">
        <f>+Table16[[#This Row],[FED_FINALIZED]]/Table16[[#This Row],['#_FINALIZED]]</f>
        <v>4231.645589851164</v>
      </c>
    </row>
    <row r="65" spans="1:26">
      <c r="A65" s="28">
        <v>45212</v>
      </c>
      <c r="B65" s="41">
        <f t="shared" si="5"/>
        <v>42775690</v>
      </c>
      <c r="C65" s="269">
        <v>45166</v>
      </c>
      <c r="D65" s="270">
        <f>+Table16[[#This Row],[1st Day of Class]]-Table16[[#This Row],[DATE]]</f>
        <v>-46</v>
      </c>
      <c r="E65" s="271">
        <f t="shared" si="56"/>
        <v>643841</v>
      </c>
      <c r="F65" s="272">
        <f t="shared" si="57"/>
        <v>0.98494843683409894</v>
      </c>
      <c r="G65" s="273">
        <v>307</v>
      </c>
      <c r="H65" s="274">
        <v>38</v>
      </c>
      <c r="I65" s="274">
        <v>10009</v>
      </c>
      <c r="J65" s="275">
        <f>Table16[[#This Row],['#_FINALIZED]]+Table16[[#This Row],['#_NOT_FINALIZED]]+Table16[[#This Row],['#_CONFIRMED]]</f>
        <v>10354</v>
      </c>
      <c r="K65" s="138">
        <f>+Table16[[#This Row],[TOTAL_STUDENTS]]-J64</f>
        <v>-10</v>
      </c>
      <c r="L65" s="138">
        <f>+Table16[[#This Row],['#_FINALIZED]]-I64</f>
        <v>-2</v>
      </c>
      <c r="M65" s="276">
        <f>+Table16[[#This Row],['#_FINALIZED]]/Table16[[#This Row],[TOTAL_STUDENTS]]</f>
        <v>0.96667954413753143</v>
      </c>
      <c r="N65" s="277">
        <v>0.98681977034448332</v>
      </c>
      <c r="O65" s="278">
        <v>1485356.13</v>
      </c>
      <c r="P65" s="268">
        <v>0</v>
      </c>
      <c r="Q65" s="279">
        <f t="shared" si="58"/>
        <v>42131849</v>
      </c>
      <c r="R65" s="280">
        <f t="shared" si="59"/>
        <v>1</v>
      </c>
      <c r="S65" s="268">
        <v>0</v>
      </c>
      <c r="T65" s="268">
        <f>43617205-1485356</f>
        <v>42131849</v>
      </c>
      <c r="U65" s="271">
        <f t="shared" si="60"/>
        <v>43617205.130000003</v>
      </c>
      <c r="V65" s="133">
        <f>+Table16[[#This Row],[TUITION_ASSESSED]]-U64</f>
        <v>-251168.59999999404</v>
      </c>
      <c r="W65" s="133">
        <f>+Table16[[#This Row],[FED_FINALIZED]]-T64</f>
        <v>-231155</v>
      </c>
      <c r="X65" s="29">
        <f>+Table16[[#This Row],[TUITION_ASSESSED]]-Table16[[#This Row],[BUDGET]]</f>
        <v>841515.13000000268</v>
      </c>
      <c r="Y65" s="29">
        <f>IFERROR(+Table16[[#This Row],[CHANGE_IN_FINALIZED_$]]/Table16[[#This Row],[CHANGE_IN_FINAL]],0)</f>
        <v>115577.5</v>
      </c>
      <c r="Z65" s="281">
        <f>+Table16[[#This Row],[FED_FINALIZED]]/Table16[[#This Row],['#_FINALIZED]]</f>
        <v>4209.3964432011189</v>
      </c>
    </row>
    <row r="66" spans="1:26">
      <c r="A66" s="28">
        <v>45215</v>
      </c>
      <c r="B66" s="41">
        <f t="shared" si="5"/>
        <v>42775690</v>
      </c>
      <c r="C66" s="269">
        <v>45166</v>
      </c>
      <c r="D66" s="270">
        <f>+Table16[[#This Row],[1st Day of Class]]-Table16[[#This Row],[DATE]]</f>
        <v>-49</v>
      </c>
      <c r="E66" s="271">
        <f t="shared" si="56"/>
        <v>555526</v>
      </c>
      <c r="F66" s="272">
        <f t="shared" si="57"/>
        <v>0.98701304409116486</v>
      </c>
      <c r="G66" s="273">
        <v>291</v>
      </c>
      <c r="H66" s="274">
        <v>38</v>
      </c>
      <c r="I66" s="274">
        <v>10020</v>
      </c>
      <c r="J66" s="275">
        <f>Table16[[#This Row],['#_FINALIZED]]+Table16[[#This Row],['#_NOT_FINALIZED]]+Table16[[#This Row],['#_CONFIRMED]]</f>
        <v>10349</v>
      </c>
      <c r="K66" s="138">
        <f>+Table16[[#This Row],[TOTAL_STUDENTS]]-J65</f>
        <v>-5</v>
      </c>
      <c r="L66" s="138">
        <f>+Table16[[#This Row],['#_FINALIZED]]-I65</f>
        <v>11</v>
      </c>
      <c r="M66" s="276">
        <f>+Table16[[#This Row],['#_FINALIZED]]/Table16[[#This Row],[TOTAL_STUDENTS]]</f>
        <v>0.96820948883950142</v>
      </c>
      <c r="N66" s="277">
        <v>0.98710257948410318</v>
      </c>
      <c r="O66" s="278">
        <v>1397041.28</v>
      </c>
      <c r="P66" s="268">
        <v>0</v>
      </c>
      <c r="Q66" s="279">
        <f t="shared" si="58"/>
        <v>42220164</v>
      </c>
      <c r="R66" s="280">
        <f t="shared" si="59"/>
        <v>1</v>
      </c>
      <c r="S66" s="268">
        <v>0</v>
      </c>
      <c r="T66" s="268">
        <f>43617205-1397041</f>
        <v>42220164</v>
      </c>
      <c r="U66" s="271">
        <f t="shared" si="60"/>
        <v>43617205.280000001</v>
      </c>
      <c r="V66" s="133">
        <f>+Table16[[#This Row],[TUITION_ASSESSED]]-U65</f>
        <v>0.14999999850988388</v>
      </c>
      <c r="W66" s="133">
        <f>+Table16[[#This Row],[FED_FINALIZED]]-T65</f>
        <v>88315</v>
      </c>
      <c r="X66" s="29">
        <f>+Table16[[#This Row],[TUITION_ASSESSED]]-Table16[[#This Row],[BUDGET]]</f>
        <v>841515.28000000119</v>
      </c>
      <c r="Y66" s="29">
        <f>IFERROR(+Table16[[#This Row],[CHANGE_IN_FINALIZED_$]]/Table16[[#This Row],[CHANGE_IN_FINAL]],0)</f>
        <v>8028.636363636364</v>
      </c>
      <c r="Z66" s="281">
        <f>+Table16[[#This Row],[FED_FINALIZED]]/Table16[[#This Row],['#_FINALIZED]]</f>
        <v>4213.5892215568865</v>
      </c>
    </row>
    <row r="67" spans="1:26">
      <c r="A67" s="28">
        <v>45216</v>
      </c>
      <c r="B67" s="41">
        <f t="shared" si="5"/>
        <v>42775690</v>
      </c>
      <c r="C67" s="269">
        <v>45166</v>
      </c>
      <c r="D67" s="270">
        <f>+Table16[[#This Row],[1st Day of Class]]-Table16[[#This Row],[DATE]]</f>
        <v>-50</v>
      </c>
      <c r="E67" s="271">
        <f t="shared" si="56"/>
        <v>520229.92000000179</v>
      </c>
      <c r="F67" s="272">
        <f t="shared" si="57"/>
        <v>0.98783818753128227</v>
      </c>
      <c r="G67" s="273">
        <v>280</v>
      </c>
      <c r="H67" s="274">
        <v>38</v>
      </c>
      <c r="I67" s="274">
        <v>10029</v>
      </c>
      <c r="J67" s="275">
        <f>Table16[[#This Row],['#_FINALIZED]]+Table16[[#This Row],['#_NOT_FINALIZED]]+Table16[[#This Row],['#_CONFIRMED]]</f>
        <v>10347</v>
      </c>
      <c r="K67" s="138">
        <f>+Table16[[#This Row],[TOTAL_STUDENTS]]-J66</f>
        <v>-2</v>
      </c>
      <c r="L67" s="138">
        <f>+Table16[[#This Row],['#_FINALIZED]]-I66</f>
        <v>9</v>
      </c>
      <c r="M67" s="276">
        <f>+Table16[[#This Row],['#_FINALIZED]]/Table16[[#This Row],[TOTAL_STUDENTS]]</f>
        <v>0.96926645404465062</v>
      </c>
      <c r="N67" s="277">
        <v>0.98830116988301175</v>
      </c>
      <c r="O67" s="278">
        <v>1345869.38</v>
      </c>
      <c r="P67" s="268">
        <v>0</v>
      </c>
      <c r="Q67" s="279">
        <f t="shared" si="58"/>
        <v>42255460.079999998</v>
      </c>
      <c r="R67" s="280">
        <f t="shared" si="59"/>
        <v>1</v>
      </c>
      <c r="S67" s="268">
        <v>0</v>
      </c>
      <c r="T67" s="268">
        <f>43601329.08-1345869</f>
        <v>42255460.079999998</v>
      </c>
      <c r="U67" s="271">
        <f t="shared" si="60"/>
        <v>43601329.460000001</v>
      </c>
      <c r="V67" s="133">
        <f>+Table16[[#This Row],[TUITION_ASSESSED]]-U66</f>
        <v>-15875.820000000298</v>
      </c>
      <c r="W67" s="133">
        <f>+Table16[[#This Row],[FED_FINALIZED]]-T66</f>
        <v>35296.079999998212</v>
      </c>
      <c r="X67" s="29">
        <f>+Table16[[#This Row],[TUITION_ASSESSED]]-Table16[[#This Row],[BUDGET]]</f>
        <v>825639.46000000089</v>
      </c>
      <c r="Y67" s="29">
        <f>IFERROR(+Table16[[#This Row],[CHANGE_IN_FINALIZED_$]]/Table16[[#This Row],[CHANGE_IN_FINAL]],0)</f>
        <v>3921.7866666664681</v>
      </c>
      <c r="Z67" s="281">
        <f>+Table16[[#This Row],[FED_FINALIZED]]/Table16[[#This Row],['#_FINALIZED]]</f>
        <v>4213.3273586598862</v>
      </c>
    </row>
    <row r="68" spans="1:26">
      <c r="A68" s="28">
        <v>45217</v>
      </c>
      <c r="B68" s="41">
        <f t="shared" si="5"/>
        <v>42775690</v>
      </c>
      <c r="C68" s="269">
        <v>45166</v>
      </c>
      <c r="D68" s="270">
        <f>+Table16[[#This Row],[1st Day of Class]]-Table16[[#This Row],[DATE]]</f>
        <v>-51</v>
      </c>
      <c r="E68" s="271">
        <f t="shared" si="56"/>
        <v>440913.15999999642</v>
      </c>
      <c r="F68" s="272">
        <f t="shared" si="57"/>
        <v>0.98969243605421686</v>
      </c>
      <c r="G68" s="273">
        <v>270</v>
      </c>
      <c r="H68" s="274">
        <v>39</v>
      </c>
      <c r="I68" s="274">
        <v>10039</v>
      </c>
      <c r="J68" s="275">
        <f>Table16[[#This Row],['#_FINALIZED]]+Table16[[#This Row],['#_NOT_FINALIZED]]+Table16[[#This Row],['#_CONFIRMED]]</f>
        <v>10348</v>
      </c>
      <c r="K68" s="138">
        <f>+Table16[[#This Row],[TOTAL_STUDENTS]]-J67</f>
        <v>1</v>
      </c>
      <c r="L68" s="138">
        <f>+Table16[[#This Row],['#_FINALIZED]]-I67</f>
        <v>10</v>
      </c>
      <c r="M68" s="276">
        <f>+Table16[[#This Row],['#_FINALIZED]]/Table16[[#This Row],[TOTAL_STUDENTS]]</f>
        <v>0.97013915732508693</v>
      </c>
      <c r="N68" s="277">
        <v>0.98919351610966577</v>
      </c>
      <c r="O68" s="278">
        <v>1266729.3799999999</v>
      </c>
      <c r="P68" s="268">
        <v>0</v>
      </c>
      <c r="Q68" s="279">
        <f t="shared" si="58"/>
        <v>42334776.840000004</v>
      </c>
      <c r="R68" s="280">
        <f t="shared" si="59"/>
        <v>1</v>
      </c>
      <c r="S68" s="268">
        <v>0</v>
      </c>
      <c r="T68" s="268">
        <f>43601505.84-1266729</f>
        <v>42334776.840000004</v>
      </c>
      <c r="U68" s="271">
        <f t="shared" si="60"/>
        <v>43601506.220000006</v>
      </c>
      <c r="V68" s="133">
        <f>+Table16[[#This Row],[TUITION_ASSESSED]]-U67</f>
        <v>176.76000000536442</v>
      </c>
      <c r="W68" s="133">
        <f>+Table16[[#This Row],[FED_FINALIZED]]-T67</f>
        <v>79316.760000005364</v>
      </c>
      <c r="X68" s="29">
        <f>+Table16[[#This Row],[TUITION_ASSESSED]]-Table16[[#This Row],[BUDGET]]</f>
        <v>825816.22000000626</v>
      </c>
      <c r="Y68" s="29">
        <f>IFERROR(+Table16[[#This Row],[CHANGE_IN_FINALIZED_$]]/Table16[[#This Row],[CHANGE_IN_FINAL]],0)</f>
        <v>7931.6760000005361</v>
      </c>
      <c r="Z68" s="281">
        <f>+Table16[[#This Row],[FED_FINALIZED]]/Table16[[#This Row],['#_FINALIZED]]</f>
        <v>4217.0312620778968</v>
      </c>
    </row>
    <row r="69" spans="1:26">
      <c r="A69" s="28">
        <v>45218</v>
      </c>
      <c r="B69" s="41">
        <f t="shared" si="5"/>
        <v>42775690</v>
      </c>
      <c r="C69" s="269">
        <v>45166</v>
      </c>
      <c r="D69" s="270">
        <f>+Table16[[#This Row],[1st Day of Class]]-Table16[[#This Row],[DATE]]</f>
        <v>-52</v>
      </c>
      <c r="E69" s="271">
        <f t="shared" si="56"/>
        <v>414212.24000000209</v>
      </c>
      <c r="F69" s="272">
        <f t="shared" si="57"/>
        <v>0.99031664386945006</v>
      </c>
      <c r="G69" s="273">
        <v>266</v>
      </c>
      <c r="H69" s="274">
        <v>43</v>
      </c>
      <c r="I69" s="274">
        <v>10046</v>
      </c>
      <c r="J69" s="275">
        <f>Table16[[#This Row],['#_FINALIZED]]+Table16[[#This Row],['#_NOT_FINALIZED]]+Table16[[#This Row],['#_CONFIRMED]]</f>
        <v>10355</v>
      </c>
      <c r="K69" s="138">
        <f>+Table16[[#This Row],[TOTAL_STUDENTS]]-J68</f>
        <v>7</v>
      </c>
      <c r="L69" s="138">
        <f>+Table16[[#This Row],['#_FINALIZED]]-I68</f>
        <v>7</v>
      </c>
      <c r="M69" s="276">
        <f>+Table16[[#This Row],['#_FINALIZED]]/Table16[[#This Row],[TOTAL_STUDENTS]]</f>
        <v>0.97015934331240949</v>
      </c>
      <c r="N69" s="277">
        <v>0.99189108018820704</v>
      </c>
      <c r="O69" s="278">
        <v>1243977.28</v>
      </c>
      <c r="P69" s="268">
        <v>0</v>
      </c>
      <c r="Q69" s="279">
        <f t="shared" si="58"/>
        <v>42361477.759999998</v>
      </c>
      <c r="R69" s="280">
        <f t="shared" si="59"/>
        <v>1</v>
      </c>
      <c r="S69" s="268">
        <v>0</v>
      </c>
      <c r="T69" s="268">
        <f>43605454.76-1243977</f>
        <v>42361477.759999998</v>
      </c>
      <c r="U69" s="271">
        <f t="shared" si="60"/>
        <v>43605455.039999999</v>
      </c>
      <c r="V69" s="133">
        <f>+Table16[[#This Row],[TUITION_ASSESSED]]-U68</f>
        <v>3948.8199999928474</v>
      </c>
      <c r="W69" s="133">
        <f>+Table16[[#This Row],[FED_FINALIZED]]-T68</f>
        <v>26700.919999994338</v>
      </c>
      <c r="X69" s="29">
        <f>+Table16[[#This Row],[TUITION_ASSESSED]]-Table16[[#This Row],[BUDGET]]</f>
        <v>829765.03999999911</v>
      </c>
      <c r="Y69" s="29">
        <f>IFERROR(+Table16[[#This Row],[CHANGE_IN_FINALIZED_$]]/Table16[[#This Row],[CHANGE_IN_FINAL]],0)</f>
        <v>3814.4171428563341</v>
      </c>
      <c r="Z69" s="281">
        <f>+Table16[[#This Row],[FED_FINALIZED]]/Table16[[#This Row],['#_FINALIZED]]</f>
        <v>4216.7507226756916</v>
      </c>
    </row>
    <row r="70" spans="1:26">
      <c r="A70" s="28">
        <v>45219</v>
      </c>
      <c r="B70" s="41">
        <f t="shared" si="5"/>
        <v>42775690</v>
      </c>
      <c r="C70" s="269">
        <v>45166</v>
      </c>
      <c r="D70" s="270">
        <f>+Table16[[#This Row],[1st Day of Class]]-Table16[[#This Row],[DATE]]</f>
        <v>-53</v>
      </c>
      <c r="E70" s="271">
        <f t="shared" ref="E70:E75" si="61">B70-Q70</f>
        <v>363727.74000000209</v>
      </c>
      <c r="F70" s="272">
        <f t="shared" ref="F70:F75" si="62">+T70/B70</f>
        <v>0.9914968586129177</v>
      </c>
      <c r="G70" s="273">
        <v>257</v>
      </c>
      <c r="H70" s="274">
        <v>42</v>
      </c>
      <c r="I70" s="274">
        <v>10056</v>
      </c>
      <c r="J70" s="275">
        <f>Table16[[#This Row],['#_FINALIZED]]+Table16[[#This Row],['#_NOT_FINALIZED]]+Table16[[#This Row],['#_CONFIRMED]]</f>
        <v>10355</v>
      </c>
      <c r="K70" s="138">
        <f>+Table16[[#This Row],[TOTAL_STUDENTS]]-J69</f>
        <v>0</v>
      </c>
      <c r="L70" s="138">
        <f>+Table16[[#This Row],['#_FINALIZED]]-I69</f>
        <v>10</v>
      </c>
      <c r="M70" s="276">
        <f>+Table16[[#This Row],['#_FINALIZED]]/Table16[[#This Row],[TOTAL_STUDENTS]]</f>
        <v>0.97112506035731527</v>
      </c>
      <c r="N70" s="277">
        <v>0.99159495697418454</v>
      </c>
      <c r="O70" s="278">
        <v>1194387.28</v>
      </c>
      <c r="P70" s="268">
        <v>0</v>
      </c>
      <c r="Q70" s="279">
        <f t="shared" ref="Q70:Q76" si="63">S70+T70</f>
        <v>42411962.259999998</v>
      </c>
      <c r="R70" s="280">
        <f t="shared" ref="R70:R75" si="64">Q70/(P70+Q70)</f>
        <v>1</v>
      </c>
      <c r="S70" s="268">
        <v>0</v>
      </c>
      <c r="T70" s="268">
        <f>43606350.26-1194388</f>
        <v>42411962.259999998</v>
      </c>
      <c r="U70" s="271">
        <f t="shared" ref="U70:U75" si="65">O70+P70+Q70</f>
        <v>43606349.539999999</v>
      </c>
      <c r="V70" s="133">
        <f>+Table16[[#This Row],[TUITION_ASSESSED]]-U69</f>
        <v>894.5</v>
      </c>
      <c r="W70" s="133">
        <f>+Table16[[#This Row],[FED_FINALIZED]]-T69</f>
        <v>50484.5</v>
      </c>
      <c r="X70" s="29">
        <f>+Table16[[#This Row],[TUITION_ASSESSED]]-Table16[[#This Row],[BUDGET]]</f>
        <v>830659.53999999911</v>
      </c>
      <c r="Y70" s="29">
        <f>IFERROR(+Table16[[#This Row],[CHANGE_IN_FINALIZED_$]]/Table16[[#This Row],[CHANGE_IN_FINAL]],0)</f>
        <v>5048.45</v>
      </c>
      <c r="Z70" s="281">
        <f>+Table16[[#This Row],[FED_FINALIZED]]/Table16[[#This Row],['#_FINALIZED]]</f>
        <v>4217.5777903739063</v>
      </c>
    </row>
    <row r="71" spans="1:26">
      <c r="A71" s="28">
        <v>45222</v>
      </c>
      <c r="B71" s="41">
        <f t="shared" si="5"/>
        <v>42775690</v>
      </c>
      <c r="C71" s="269">
        <v>45166</v>
      </c>
      <c r="D71" s="270">
        <f>+Table16[[#This Row],[1st Day of Class]]-Table16[[#This Row],[DATE]]</f>
        <v>-56</v>
      </c>
      <c r="E71" s="271">
        <f t="shared" si="61"/>
        <v>355419.18999999762</v>
      </c>
      <c r="F71" s="272">
        <f t="shared" si="62"/>
        <v>0.99169109393676647</v>
      </c>
      <c r="G71" s="273">
        <v>253</v>
      </c>
      <c r="H71" s="274">
        <v>41</v>
      </c>
      <c r="I71" s="274">
        <v>10055</v>
      </c>
      <c r="J71" s="275">
        <f>Table16[[#This Row],['#_FINALIZED]]+Table16[[#This Row],['#_NOT_FINALIZED]]+Table16[[#This Row],['#_CONFIRMED]]</f>
        <v>10349</v>
      </c>
      <c r="K71" s="138">
        <f>+Table16[[#This Row],[TOTAL_STUDENTS]]-J70</f>
        <v>-6</v>
      </c>
      <c r="L71" s="138">
        <f>+Table16[[#This Row],['#_FINALIZED]]-I70</f>
        <v>-1</v>
      </c>
      <c r="M71" s="276">
        <f>+Table16[[#This Row],['#_FINALIZED]]/Table16[[#This Row],[TOTAL_STUDENTS]]</f>
        <v>0.97159145811189485</v>
      </c>
      <c r="N71" s="277">
        <v>0.99209050861033243</v>
      </c>
      <c r="O71" s="278">
        <v>1150833.73</v>
      </c>
      <c r="P71" s="268">
        <v>0</v>
      </c>
      <c r="Q71" s="279">
        <f t="shared" si="63"/>
        <v>42420270.810000002</v>
      </c>
      <c r="R71" s="280">
        <f t="shared" si="64"/>
        <v>1</v>
      </c>
      <c r="S71" s="268">
        <v>0</v>
      </c>
      <c r="T71" s="268">
        <f>43571104.81-1150834</f>
        <v>42420270.810000002</v>
      </c>
      <c r="U71" s="271">
        <f t="shared" si="65"/>
        <v>43571104.539999999</v>
      </c>
      <c r="V71" s="133">
        <f>+Table16[[#This Row],[TUITION_ASSESSED]]-U70</f>
        <v>-35245</v>
      </c>
      <c r="W71" s="133">
        <f>+Table16[[#This Row],[FED_FINALIZED]]-T70</f>
        <v>8308.5500000044703</v>
      </c>
      <c r="X71" s="29">
        <f>+Table16[[#This Row],[TUITION_ASSESSED]]-Table16[[#This Row],[BUDGET]]</f>
        <v>795414.53999999911</v>
      </c>
      <c r="Y71" s="29">
        <f>IFERROR(+Table16[[#This Row],[CHANGE_IN_FINALIZED_$]]/Table16[[#This Row],[CHANGE_IN_FINAL]],0)</f>
        <v>-8308.5500000044703</v>
      </c>
      <c r="Z71" s="281">
        <f>+Table16[[#This Row],[FED_FINALIZED]]/Table16[[#This Row],['#_FINALIZED]]</f>
        <v>4218.8235514669323</v>
      </c>
    </row>
    <row r="72" spans="1:26">
      <c r="A72" s="28">
        <v>45223</v>
      </c>
      <c r="B72" s="41">
        <f t="shared" si="5"/>
        <v>42775690</v>
      </c>
      <c r="C72" s="283">
        <v>45166</v>
      </c>
      <c r="D72" s="284">
        <f>+Table16[[#This Row],[1st Day of Class]]-Table16[[#This Row],[DATE]]</f>
        <v>-57</v>
      </c>
      <c r="E72" s="285">
        <f t="shared" si="61"/>
        <v>344324.68999999762</v>
      </c>
      <c r="F72" s="286">
        <f t="shared" si="62"/>
        <v>0.99195045854315855</v>
      </c>
      <c r="G72" s="287">
        <v>248</v>
      </c>
      <c r="H72" s="288">
        <v>42</v>
      </c>
      <c r="I72" s="288">
        <v>10056</v>
      </c>
      <c r="J72" s="289">
        <f>Table16[[#This Row],['#_FINALIZED]]+Table16[[#This Row],['#_NOT_FINALIZED]]+Table16[[#This Row],['#_CONFIRMED]]</f>
        <v>10346</v>
      </c>
      <c r="K72" s="138">
        <f>+Table16[[#This Row],[TOTAL_STUDENTS]]-J71</f>
        <v>-3</v>
      </c>
      <c r="L72" s="138">
        <f>+Table16[[#This Row],['#_FINALIZED]]-I71</f>
        <v>1</v>
      </c>
      <c r="M72" s="290">
        <f>+Table16[[#This Row],['#_FINALIZED]]/Table16[[#This Row],[TOTAL_STUDENTS]]</f>
        <v>0.97196984341774595</v>
      </c>
      <c r="N72" s="291">
        <v>0.99228766025641024</v>
      </c>
      <c r="O72" s="292">
        <v>1129948.93</v>
      </c>
      <c r="P72" s="282">
        <v>0</v>
      </c>
      <c r="Q72" s="293">
        <f t="shared" si="63"/>
        <v>42431365.310000002</v>
      </c>
      <c r="R72" s="294">
        <f t="shared" si="64"/>
        <v>1</v>
      </c>
      <c r="S72" s="282">
        <v>0</v>
      </c>
      <c r="T72" s="282">
        <f>43561314.31-1129949</f>
        <v>42431365.310000002</v>
      </c>
      <c r="U72" s="285">
        <f t="shared" si="65"/>
        <v>43561314.240000002</v>
      </c>
      <c r="V72" s="133">
        <f>+Table16[[#This Row],[TUITION_ASSESSED]]-U71</f>
        <v>-9790.2999999970198</v>
      </c>
      <c r="W72" s="133">
        <f>+Table16[[#This Row],[FED_FINALIZED]]-T71</f>
        <v>11094.5</v>
      </c>
      <c r="X72" s="29">
        <f>+Table16[[#This Row],[TUITION_ASSESSED]]-Table16[[#This Row],[BUDGET]]</f>
        <v>785624.24000000209</v>
      </c>
      <c r="Y72" s="29">
        <f>IFERROR(+Table16[[#This Row],[CHANGE_IN_FINALIZED_$]]/Table16[[#This Row],[CHANGE_IN_FINAL]],0)</f>
        <v>11094.5</v>
      </c>
      <c r="Z72" s="295">
        <f>+Table16[[#This Row],[FED_FINALIZED]]/Table16[[#This Row],['#_FINALIZED]]</f>
        <v>4219.50729017502</v>
      </c>
    </row>
    <row r="73" spans="1:26">
      <c r="A73" s="28">
        <v>45224</v>
      </c>
      <c r="B73" s="41">
        <f t="shared" si="5"/>
        <v>42775690</v>
      </c>
      <c r="C73" s="283">
        <v>45166</v>
      </c>
      <c r="D73" s="284">
        <f>+Table16[[#This Row],[1st Day of Class]]-Table16[[#This Row],[DATE]]</f>
        <v>-58</v>
      </c>
      <c r="E73" s="285">
        <f t="shared" si="61"/>
        <v>337420.99000000209</v>
      </c>
      <c r="F73" s="286">
        <f t="shared" si="62"/>
        <v>0.99211185161478399</v>
      </c>
      <c r="G73" s="287">
        <v>247</v>
      </c>
      <c r="H73" s="288">
        <v>42</v>
      </c>
      <c r="I73" s="288">
        <v>10054</v>
      </c>
      <c r="J73" s="289">
        <f>Table16[[#This Row],['#_FINALIZED]]+Table16[[#This Row],['#_NOT_FINALIZED]]+Table16[[#This Row],['#_CONFIRMED]]</f>
        <v>10343</v>
      </c>
      <c r="K73" s="138">
        <f>+Table16[[#This Row],[TOTAL_STUDENTS]]-J72</f>
        <v>-3</v>
      </c>
      <c r="L73" s="138">
        <f>+Table16[[#This Row],['#_FINALIZED]]-I72</f>
        <v>-2</v>
      </c>
      <c r="M73" s="290">
        <f>+Table16[[#This Row],['#_FINALIZED]]/Table16[[#This Row],[TOTAL_STUDENTS]]</f>
        <v>0.97205839698346708</v>
      </c>
      <c r="N73" s="291">
        <v>0.99248798076923073</v>
      </c>
      <c r="O73" s="292">
        <v>1114180.73</v>
      </c>
      <c r="P73" s="282">
        <v>0</v>
      </c>
      <c r="Q73" s="293">
        <f t="shared" si="63"/>
        <v>42438269.009999998</v>
      </c>
      <c r="R73" s="294">
        <f t="shared" si="64"/>
        <v>1</v>
      </c>
      <c r="S73" s="282">
        <v>0</v>
      </c>
      <c r="T73" s="282">
        <f>43552450.01-1114181</f>
        <v>42438269.009999998</v>
      </c>
      <c r="U73" s="285">
        <f t="shared" si="65"/>
        <v>43552449.739999995</v>
      </c>
      <c r="V73" s="133">
        <f>+Table16[[#This Row],[TUITION_ASSESSED]]-U72</f>
        <v>-8864.5000000074506</v>
      </c>
      <c r="W73" s="133">
        <f>+Table16[[#This Row],[FED_FINALIZED]]-T72</f>
        <v>6903.6999999955297</v>
      </c>
      <c r="X73" s="29">
        <f>+Table16[[#This Row],[TUITION_ASSESSED]]-Table16[[#This Row],[BUDGET]]</f>
        <v>776759.73999999464</v>
      </c>
      <c r="Y73" s="29">
        <f>IFERROR(+Table16[[#This Row],[CHANGE_IN_FINALIZED_$]]/Table16[[#This Row],[CHANGE_IN_FINAL]],0)</f>
        <v>-3451.8499999977648</v>
      </c>
      <c r="Z73" s="295">
        <f>+Table16[[#This Row],[FED_FINALIZED]]/Table16[[#This Row],['#_FINALIZED]]</f>
        <v>4221.033321066242</v>
      </c>
    </row>
    <row r="74" spans="1:26">
      <c r="A74" s="28">
        <v>45225</v>
      </c>
      <c r="B74" s="41">
        <f t="shared" si="5"/>
        <v>42775690</v>
      </c>
      <c r="C74" s="283">
        <v>45166</v>
      </c>
      <c r="D74" s="284">
        <f>+Table16[[#This Row],[1st Day of Class]]-Table16[[#This Row],[DATE]]</f>
        <v>-59</v>
      </c>
      <c r="E74" s="285">
        <f t="shared" si="61"/>
        <v>331819.68999999762</v>
      </c>
      <c r="F74" s="286">
        <f t="shared" si="62"/>
        <v>0.9922427974861423</v>
      </c>
      <c r="G74" s="287">
        <v>243</v>
      </c>
      <c r="H74" s="288">
        <v>21</v>
      </c>
      <c r="I74" s="288">
        <v>10076</v>
      </c>
      <c r="J74" s="289">
        <f>Table16[[#This Row],['#_FINALIZED]]+Table16[[#This Row],['#_NOT_FINALIZED]]+Table16[[#This Row],['#_CONFIRMED]]</f>
        <v>10340</v>
      </c>
      <c r="K74" s="138">
        <f>+Table16[[#This Row],[TOTAL_STUDENTS]]-J73</f>
        <v>-3</v>
      </c>
      <c r="L74" s="138">
        <f>+Table16[[#This Row],['#_FINALIZED]]-I73</f>
        <v>22</v>
      </c>
      <c r="M74" s="290">
        <f>+Table16[[#This Row],['#_FINALIZED]]/Table16[[#This Row],[TOTAL_STUDENTS]]</f>
        <v>0.97446808510638294</v>
      </c>
      <c r="N74" s="291">
        <v>0.99268830128205132</v>
      </c>
      <c r="O74" s="292">
        <v>1100713.73</v>
      </c>
      <c r="P74" s="282">
        <v>0</v>
      </c>
      <c r="Q74" s="293">
        <f t="shared" si="63"/>
        <v>42443870.310000002</v>
      </c>
      <c r="R74" s="294">
        <f t="shared" si="64"/>
        <v>1</v>
      </c>
      <c r="S74" s="282">
        <v>0</v>
      </c>
      <c r="T74" s="282">
        <f>43544584.31-1100714</f>
        <v>42443870.310000002</v>
      </c>
      <c r="U74" s="285">
        <f t="shared" si="65"/>
        <v>43544584.039999999</v>
      </c>
      <c r="V74" s="133">
        <f>+Table16[[#This Row],[TUITION_ASSESSED]]-U73</f>
        <v>-7865.6999999955297</v>
      </c>
      <c r="W74" s="133">
        <f>+Table16[[#This Row],[FED_FINALIZED]]-T73</f>
        <v>5601.3000000044703</v>
      </c>
      <c r="X74" s="29">
        <f>+Table16[[#This Row],[TUITION_ASSESSED]]-Table16[[#This Row],[BUDGET]]</f>
        <v>768894.03999999911</v>
      </c>
      <c r="Y74" s="29">
        <f>IFERROR(+Table16[[#This Row],[CHANGE_IN_FINALIZED_$]]/Table16[[#This Row],[CHANGE_IN_FINAL]],0)</f>
        <v>254.60454545474866</v>
      </c>
      <c r="Z74" s="295">
        <f>+Table16[[#This Row],[FED_FINALIZED]]/Table16[[#This Row],['#_FINALIZED]]</f>
        <v>4212.3729962286625</v>
      </c>
    </row>
    <row r="75" spans="1:26">
      <c r="A75" s="28">
        <v>45226</v>
      </c>
      <c r="B75" s="41">
        <f t="shared" si="5"/>
        <v>42775690</v>
      </c>
      <c r="C75" s="283">
        <v>45166</v>
      </c>
      <c r="D75" s="284">
        <f>+Table16[[#This Row],[1st Day of Class]]-Table16[[#This Row],[DATE]]</f>
        <v>-60</v>
      </c>
      <c r="E75" s="285">
        <f t="shared" si="61"/>
        <v>341209.6400000006</v>
      </c>
      <c r="F75" s="286">
        <f t="shared" si="62"/>
        <v>0.99202328144794394</v>
      </c>
      <c r="G75" s="287">
        <v>241</v>
      </c>
      <c r="H75" s="288">
        <v>21</v>
      </c>
      <c r="I75" s="288">
        <v>10075</v>
      </c>
      <c r="J75" s="289">
        <f>Table16[[#This Row],['#_FINALIZED]]+Table16[[#This Row],['#_NOT_FINALIZED]]+Table16[[#This Row],['#_CONFIRMED]]</f>
        <v>10337</v>
      </c>
      <c r="K75" s="138">
        <f>+Table16[[#This Row],[TOTAL_STUDENTS]]-J74</f>
        <v>-3</v>
      </c>
      <c r="L75" s="138">
        <f>+Table16[[#This Row],['#_FINALIZED]]-I74</f>
        <v>-1</v>
      </c>
      <c r="M75" s="290">
        <f>+Table16[[#This Row],['#_FINALIZED]]/Table16[[#This Row],[TOTAL_STUDENTS]]</f>
        <v>0.97465415497726615</v>
      </c>
      <c r="N75" s="291">
        <v>0.99288862179487181</v>
      </c>
      <c r="O75" s="292">
        <v>1086337.1299999999</v>
      </c>
      <c r="P75" s="282">
        <v>0</v>
      </c>
      <c r="Q75" s="293">
        <f t="shared" si="63"/>
        <v>42434480.359999999</v>
      </c>
      <c r="R75" s="294">
        <f t="shared" si="64"/>
        <v>1</v>
      </c>
      <c r="S75" s="282">
        <v>0</v>
      </c>
      <c r="T75" s="282">
        <f>43520817.36-1086337</f>
        <v>42434480.359999999</v>
      </c>
      <c r="U75" s="285">
        <f t="shared" si="65"/>
        <v>43520817.490000002</v>
      </c>
      <c r="V75" s="133">
        <f>+Table16[[#This Row],[TUITION_ASSESSED]]-U74</f>
        <v>-23766.54999999702</v>
      </c>
      <c r="W75" s="133">
        <f>+Table16[[#This Row],[FED_FINALIZED]]-T74</f>
        <v>-9389.9500000029802</v>
      </c>
      <c r="X75" s="29">
        <f>+Table16[[#This Row],[TUITION_ASSESSED]]-Table16[[#This Row],[BUDGET]]</f>
        <v>745127.49000000209</v>
      </c>
      <c r="Y75" s="29">
        <f>IFERROR(+Table16[[#This Row],[CHANGE_IN_FINALIZED_$]]/Table16[[#This Row],[CHANGE_IN_FINAL]],0)</f>
        <v>9389.9500000029802</v>
      </c>
      <c r="Z75" s="295">
        <f>+Table16[[#This Row],[FED_FINALIZED]]/Table16[[#This Row],['#_FINALIZED]]</f>
        <v>4211.8590928039703</v>
      </c>
    </row>
    <row r="76" spans="1:26">
      <c r="A76" s="28">
        <v>45229</v>
      </c>
      <c r="B76" s="41">
        <f t="shared" si="5"/>
        <v>42775690</v>
      </c>
      <c r="C76" s="283">
        <v>45166</v>
      </c>
      <c r="D76" s="296">
        <f>+Table16[[#This Row],[1st Day of Class]]-Table16[[#This Row],[DATE]]</f>
        <v>-63</v>
      </c>
      <c r="E76" s="297">
        <f t="shared" ref="E76:E81" si="66">B76-Q76</f>
        <v>326155.34000000358</v>
      </c>
      <c r="F76" s="298">
        <f t="shared" ref="F76:F81" si="67">+T76/B76</f>
        <v>0.99237521732554157</v>
      </c>
      <c r="G76" s="287">
        <v>235</v>
      </c>
      <c r="H76" s="288">
        <v>22</v>
      </c>
      <c r="I76" s="288">
        <v>10079</v>
      </c>
      <c r="J76" s="299">
        <f>Table16[[#This Row],['#_FINALIZED]]+Table16[[#This Row],['#_NOT_FINALIZED]]+Table16[[#This Row],['#_CONFIRMED]]</f>
        <v>10336</v>
      </c>
      <c r="K76" s="138">
        <f>+Table16[[#This Row],[TOTAL_STUDENTS]]-J75</f>
        <v>-1</v>
      </c>
      <c r="L76" s="138">
        <f>+Table16[[#This Row],['#_FINALIZED]]-I75</f>
        <v>4</v>
      </c>
      <c r="M76" s="300">
        <f>+Table16[[#This Row],['#_FINALIZED]]/Table16[[#This Row],[TOTAL_STUDENTS]]</f>
        <v>0.97513544891640869</v>
      </c>
      <c r="N76" s="301">
        <v>0.99288291900561343</v>
      </c>
      <c r="O76" s="292">
        <v>1064119.43</v>
      </c>
      <c r="P76" s="282">
        <v>0</v>
      </c>
      <c r="Q76" s="293">
        <f t="shared" si="63"/>
        <v>42449534.659999996</v>
      </c>
      <c r="R76" s="302">
        <f t="shared" ref="R76:R81" si="68">Q76/(P76+Q76)</f>
        <v>1</v>
      </c>
      <c r="S76" s="282">
        <v>0</v>
      </c>
      <c r="T76" s="282">
        <f>43513653.66-1064119</f>
        <v>42449534.659999996</v>
      </c>
      <c r="U76" s="297">
        <f t="shared" ref="U76:U81" si="69">O76+P76+Q76</f>
        <v>43513654.089999996</v>
      </c>
      <c r="V76" s="133">
        <f>+Table16[[#This Row],[TUITION_ASSESSED]]-U75</f>
        <v>-7163.4000000059605</v>
      </c>
      <c r="W76" s="133">
        <f>+Table16[[#This Row],[FED_FINALIZED]]-T75</f>
        <v>15054.29999999702</v>
      </c>
      <c r="X76" s="18">
        <f>+Table16[[#This Row],[TUITION_ASSESSED]]-Table16[[#This Row],[BUDGET]]</f>
        <v>737964.08999999613</v>
      </c>
      <c r="Y76" s="18">
        <f>IFERROR(+Table16[[#This Row],[CHANGE_IN_FINALIZED_$]]/Table16[[#This Row],[CHANGE_IN_FINAL]],0)</f>
        <v>3763.5749999992549</v>
      </c>
      <c r="Z76" s="303">
        <f>+Table16[[#This Row],[FED_FINALIZED]]/Table16[[#This Row],['#_FINALIZED]]</f>
        <v>4211.6811846413329</v>
      </c>
    </row>
    <row r="77" spans="1:26">
      <c r="A77" s="28">
        <v>45230</v>
      </c>
      <c r="B77" s="41">
        <f t="shared" si="5"/>
        <v>42775690</v>
      </c>
      <c r="C77" s="283">
        <v>45166</v>
      </c>
      <c r="D77" s="284">
        <f>+Table16[[#This Row],[1st Day of Class]]-Table16[[#This Row],[DATE]]</f>
        <v>-64</v>
      </c>
      <c r="E77" s="285">
        <f t="shared" si="66"/>
        <v>261879.84000000358</v>
      </c>
      <c r="F77" s="286">
        <f t="shared" si="67"/>
        <v>0.99387783481692515</v>
      </c>
      <c r="G77" s="287">
        <v>207</v>
      </c>
      <c r="H77" s="288">
        <v>12</v>
      </c>
      <c r="I77" s="288">
        <v>10107</v>
      </c>
      <c r="J77" s="289">
        <f>Table16[[#This Row],['#_FINALIZED]]+Table16[[#This Row],['#_NOT_FINALIZED]]+Table16[[#This Row],['#_CONFIRMED]]</f>
        <v>10326</v>
      </c>
      <c r="K77" s="138">
        <f>+Table16[[#This Row],[TOTAL_STUDENTS]]-J76</f>
        <v>-10</v>
      </c>
      <c r="L77" s="138">
        <f>+Table16[[#This Row],['#_FINALIZED]]-I76</f>
        <v>28</v>
      </c>
      <c r="M77" s="290">
        <f>+Table16[[#This Row],['#_FINALIZED]]/Table16[[#This Row],[TOTAL_STUDENTS]]</f>
        <v>0.97879140034863454</v>
      </c>
      <c r="N77" s="291">
        <v>0.9930847865303668</v>
      </c>
      <c r="O77" s="292">
        <v>997768.68</v>
      </c>
      <c r="P77" s="282">
        <v>0</v>
      </c>
      <c r="Q77" s="293">
        <f t="shared" ref="Q77:Q82" si="70">S77+T77</f>
        <v>42513810.159999996</v>
      </c>
      <c r="R77" s="294">
        <f t="shared" si="68"/>
        <v>1</v>
      </c>
      <c r="S77" s="282">
        <v>0</v>
      </c>
      <c r="T77" s="282">
        <f>43511579.16-997769</f>
        <v>42513810.159999996</v>
      </c>
      <c r="U77" s="285">
        <f t="shared" si="69"/>
        <v>43511578.839999996</v>
      </c>
      <c r="V77" s="133">
        <f>+Table16[[#This Row],[TUITION_ASSESSED]]-U76</f>
        <v>-2075.25</v>
      </c>
      <c r="W77" s="133">
        <f>+Table16[[#This Row],[FED_FINALIZED]]-T76</f>
        <v>64275.5</v>
      </c>
      <c r="X77" s="29">
        <f>+Table16[[#This Row],[TUITION_ASSESSED]]-Table16[[#This Row],[BUDGET]]</f>
        <v>735888.83999999613</v>
      </c>
      <c r="Y77" s="29">
        <f>IFERROR(+Table16[[#This Row],[CHANGE_IN_FINALIZED_$]]/Table16[[#This Row],[CHANGE_IN_FINAL]],0)</f>
        <v>2295.5535714285716</v>
      </c>
      <c r="Z77" s="295">
        <f>+Table16[[#This Row],[FED_FINALIZED]]/Table16[[#This Row],['#_FINALIZED]]</f>
        <v>4206.3728267537344</v>
      </c>
    </row>
    <row r="78" spans="1:26">
      <c r="A78" s="28">
        <v>45231</v>
      </c>
      <c r="B78" s="41">
        <f t="shared" si="5"/>
        <v>42775690</v>
      </c>
      <c r="C78" s="283">
        <v>45166</v>
      </c>
      <c r="D78" s="284">
        <f>+Table16[[#This Row],[1st Day of Class]]-Table16[[#This Row],[DATE]]</f>
        <v>-65</v>
      </c>
      <c r="E78" s="285">
        <f t="shared" si="66"/>
        <v>255763</v>
      </c>
      <c r="F78" s="286">
        <f t="shared" si="67"/>
        <v>0.9940208328609077</v>
      </c>
      <c r="G78" s="287">
        <v>202</v>
      </c>
      <c r="H78" s="288">
        <v>12</v>
      </c>
      <c r="I78" s="288">
        <v>10108</v>
      </c>
      <c r="J78" s="289">
        <f>Table16[[#This Row],['#_FINALIZED]]+Table16[[#This Row],['#_NOT_FINALIZED]]+Table16[[#This Row],['#_CONFIRMED]]</f>
        <v>10322</v>
      </c>
      <c r="K78" s="138">
        <f>+Table16[[#This Row],[TOTAL_STUDENTS]]-J77</f>
        <v>-4</v>
      </c>
      <c r="L78" s="138">
        <f>+Table16[[#This Row],['#_FINALIZED]]-I77</f>
        <v>1</v>
      </c>
      <c r="M78" s="290">
        <f>+Table16[[#This Row],['#_FINALIZED]]/Table16[[#This Row],[TOTAL_STUDENTS]]</f>
        <v>0.97926758380158885</v>
      </c>
      <c r="N78" s="291">
        <v>0.99317748570281927</v>
      </c>
      <c r="O78" s="292">
        <v>992488.16</v>
      </c>
      <c r="P78" s="282">
        <v>0</v>
      </c>
      <c r="Q78" s="293">
        <f t="shared" si="70"/>
        <v>42519927</v>
      </c>
      <c r="R78" s="294">
        <f t="shared" si="68"/>
        <v>1</v>
      </c>
      <c r="S78" s="282">
        <v>0</v>
      </c>
      <c r="T78" s="282">
        <f>43512415-992488</f>
        <v>42519927</v>
      </c>
      <c r="U78" s="285">
        <f t="shared" si="69"/>
        <v>43512415.159999996</v>
      </c>
      <c r="V78" s="133">
        <f>+Table16[[#This Row],[TUITION_ASSESSED]]-U77</f>
        <v>836.32000000029802</v>
      </c>
      <c r="W78" s="133">
        <f>+Table16[[#This Row],[FED_FINALIZED]]-T77</f>
        <v>6116.8400000035763</v>
      </c>
      <c r="X78" s="29">
        <f>+Table16[[#This Row],[TUITION_ASSESSED]]-Table16[[#This Row],[BUDGET]]</f>
        <v>736725.15999999642</v>
      </c>
      <c r="Y78" s="29">
        <f>IFERROR(+Table16[[#This Row],[CHANGE_IN_FINALIZED_$]]/Table16[[#This Row],[CHANGE_IN_FINAL]],0)</f>
        <v>6116.8400000035763</v>
      </c>
      <c r="Z78" s="295">
        <f>+Table16[[#This Row],[FED_FINALIZED]]/Table16[[#This Row],['#_FINALIZED]]</f>
        <v>4206.561832212109</v>
      </c>
    </row>
    <row r="79" spans="1:26">
      <c r="A79" s="28">
        <v>45232</v>
      </c>
      <c r="B79" s="41">
        <f t="shared" si="5"/>
        <v>42775690</v>
      </c>
      <c r="C79" s="283">
        <v>45166</v>
      </c>
      <c r="D79" s="296">
        <f>+Table16[[#This Row],[1st Day of Class]]-Table16[[#This Row],[DATE]]</f>
        <v>-66</v>
      </c>
      <c r="E79" s="297">
        <f t="shared" si="66"/>
        <v>196891.93999999762</v>
      </c>
      <c r="F79" s="298">
        <f t="shared" si="67"/>
        <v>0.9953971066276196</v>
      </c>
      <c r="G79" s="287">
        <v>184</v>
      </c>
      <c r="H79" s="288">
        <v>12</v>
      </c>
      <c r="I79" s="288">
        <v>10125</v>
      </c>
      <c r="J79" s="299">
        <f>Table16[[#This Row],['#_FINALIZED]]+Table16[[#This Row],['#_NOT_FINALIZED]]+Table16[[#This Row],['#_CONFIRMED]]</f>
        <v>10321</v>
      </c>
      <c r="K79" s="138">
        <f>+Table16[[#This Row],[TOTAL_STUDENTS]]-J78</f>
        <v>-1</v>
      </c>
      <c r="L79" s="138">
        <f>+Table16[[#This Row],['#_FINALIZED]]-I78</f>
        <v>17</v>
      </c>
      <c r="M79" s="300">
        <f>+Table16[[#This Row],['#_FINALIZED]]/Table16[[#This Row],[TOTAL_STUDENTS]]</f>
        <v>0.98100959209378935</v>
      </c>
      <c r="N79" s="301">
        <v>0.99377635013049592</v>
      </c>
      <c r="O79" s="292">
        <v>932789.66</v>
      </c>
      <c r="P79" s="282">
        <v>0</v>
      </c>
      <c r="Q79" s="304">
        <f t="shared" si="70"/>
        <v>42578798.060000002</v>
      </c>
      <c r="R79" s="302">
        <f t="shared" si="68"/>
        <v>1</v>
      </c>
      <c r="S79" s="282">
        <v>0</v>
      </c>
      <c r="T79" s="282">
        <f>43511588.06-932790</f>
        <v>42578798.060000002</v>
      </c>
      <c r="U79" s="297">
        <f t="shared" si="69"/>
        <v>43511587.719999999</v>
      </c>
      <c r="V79" s="133">
        <f>+Table16[[#This Row],[TUITION_ASSESSED]]-U78</f>
        <v>-827.43999999761581</v>
      </c>
      <c r="W79" s="133">
        <f>+Table16[[#This Row],[FED_FINALIZED]]-T78</f>
        <v>58871.060000002384</v>
      </c>
      <c r="X79" s="18">
        <f>+Table16[[#This Row],[TUITION_ASSESSED]]-Table16[[#This Row],[BUDGET]]</f>
        <v>735897.71999999881</v>
      </c>
      <c r="Y79" s="18">
        <f>IFERROR(+Table16[[#This Row],[CHANGE_IN_FINALIZED_$]]/Table16[[#This Row],[CHANGE_IN_FINAL]],0)</f>
        <v>3463.0035294119048</v>
      </c>
      <c r="Z79" s="303">
        <f>+Table16[[#This Row],[FED_FINALIZED]]/Table16[[#This Row],['#_FINALIZED]]</f>
        <v>4205.3133886419755</v>
      </c>
    </row>
    <row r="80" spans="1:26">
      <c r="A80" s="28">
        <v>45233</v>
      </c>
      <c r="B80" s="41">
        <f t="shared" si="5"/>
        <v>42775690</v>
      </c>
      <c r="C80" s="283">
        <v>45166</v>
      </c>
      <c r="D80" s="284">
        <f>+Table16[[#This Row],[1st Day of Class]]-Table16[[#This Row],[DATE]]</f>
        <v>-67</v>
      </c>
      <c r="E80" s="285">
        <f t="shared" si="66"/>
        <v>160089.1400000006</v>
      </c>
      <c r="F80" s="286">
        <f t="shared" si="67"/>
        <v>0.99625747381281282</v>
      </c>
      <c r="G80" s="287">
        <v>162</v>
      </c>
      <c r="H80" s="288">
        <v>12</v>
      </c>
      <c r="I80" s="288">
        <v>10131</v>
      </c>
      <c r="J80" s="289">
        <f>Table16[[#This Row],['#_FINALIZED]]+Table16[[#This Row],['#_NOT_FINALIZED]]+Table16[[#This Row],['#_CONFIRMED]]</f>
        <v>10305</v>
      </c>
      <c r="K80" s="138">
        <f>+Table16[[#This Row],[TOTAL_STUDENTS]]-J79</f>
        <v>-16</v>
      </c>
      <c r="L80" s="138">
        <f>+Table16[[#This Row],['#_FINALIZED]]-I79</f>
        <v>6</v>
      </c>
      <c r="M80" s="290">
        <f>+Table16[[#This Row],['#_FINALIZED]]/Table16[[#This Row],[TOTAL_STUDENTS]]</f>
        <v>0.98311499272197966</v>
      </c>
      <c r="N80" s="291">
        <v>0.99407571041269205</v>
      </c>
      <c r="O80" s="292">
        <v>795287.2</v>
      </c>
      <c r="P80" s="282">
        <v>0</v>
      </c>
      <c r="Q80" s="304">
        <f t="shared" si="70"/>
        <v>42615600.859999999</v>
      </c>
      <c r="R80" s="294">
        <f t="shared" si="68"/>
        <v>1</v>
      </c>
      <c r="S80" s="282">
        <v>0</v>
      </c>
      <c r="T80" s="282">
        <f>43410887.86-795287</f>
        <v>42615600.859999999</v>
      </c>
      <c r="U80" s="285">
        <f t="shared" si="69"/>
        <v>43410888.060000002</v>
      </c>
      <c r="V80" s="133">
        <f>+Table16[[#This Row],[TUITION_ASSESSED]]-U79</f>
        <v>-100699.65999999642</v>
      </c>
      <c r="W80" s="133">
        <f>+Table16[[#This Row],[FED_FINALIZED]]-T79</f>
        <v>36802.79999999702</v>
      </c>
      <c r="X80" s="29">
        <f>+Table16[[#This Row],[TUITION_ASSESSED]]-Table16[[#This Row],[BUDGET]]</f>
        <v>635198.06000000238</v>
      </c>
      <c r="Y80" s="29">
        <f>IFERROR(+Table16[[#This Row],[CHANGE_IN_FINALIZED_$]]/Table16[[#This Row],[CHANGE_IN_FINAL]],0)</f>
        <v>6133.7999999995036</v>
      </c>
      <c r="Z80" s="295">
        <f>+Table16[[#This Row],[FED_FINALIZED]]/Table16[[#This Row],['#_FINALIZED]]</f>
        <v>4206.4555187049646</v>
      </c>
    </row>
    <row r="81" spans="1:26">
      <c r="A81" s="28">
        <v>45236</v>
      </c>
      <c r="B81" s="41">
        <f t="shared" si="5"/>
        <v>42775690</v>
      </c>
      <c r="C81" s="283">
        <v>45166</v>
      </c>
      <c r="D81" s="284">
        <f>+Table16[[#This Row],[1st Day of Class]]-Table16[[#This Row],[DATE]]</f>
        <v>-70</v>
      </c>
      <c r="E81" s="285">
        <f t="shared" si="66"/>
        <v>116348.1400000006</v>
      </c>
      <c r="F81" s="286">
        <f t="shared" si="67"/>
        <v>0.99728004060250108</v>
      </c>
      <c r="G81" s="287">
        <v>150</v>
      </c>
      <c r="H81" s="288">
        <v>12</v>
      </c>
      <c r="I81" s="288">
        <v>10143</v>
      </c>
      <c r="J81" s="289">
        <f>Table16[[#This Row],['#_FINALIZED]]+Table16[[#This Row],['#_NOT_FINALIZED]]+Table16[[#This Row],['#_CONFIRMED]]</f>
        <v>10305</v>
      </c>
      <c r="K81" s="138">
        <f>+Table16[[#This Row],[TOTAL_STUDENTS]]-J80</f>
        <v>0</v>
      </c>
      <c r="L81" s="138">
        <f>+Table16[[#This Row],['#_FINALIZED]]-I80</f>
        <v>12</v>
      </c>
      <c r="M81" s="290">
        <f>+Table16[[#This Row],['#_FINALIZED]]/Table16[[#This Row],[TOTAL_STUDENTS]]</f>
        <v>0.98427947598253274</v>
      </c>
      <c r="N81" s="291">
        <v>0.99407630522088353</v>
      </c>
      <c r="O81" s="292">
        <v>749173.24</v>
      </c>
      <c r="P81" s="282">
        <v>0</v>
      </c>
      <c r="Q81" s="293">
        <f t="shared" si="70"/>
        <v>42659341.859999999</v>
      </c>
      <c r="R81" s="294">
        <f t="shared" si="68"/>
        <v>1</v>
      </c>
      <c r="S81" s="282">
        <v>0</v>
      </c>
      <c r="T81" s="282">
        <f>43408514.86-749173</f>
        <v>42659341.859999999</v>
      </c>
      <c r="U81" s="285">
        <f t="shared" si="69"/>
        <v>43408515.100000001</v>
      </c>
      <c r="V81" s="133">
        <f>+Table16[[#This Row],[TUITION_ASSESSED]]-U80</f>
        <v>-2372.9600000008941</v>
      </c>
      <c r="W81" s="133">
        <f>+Table16[[#This Row],[FED_FINALIZED]]-T80</f>
        <v>43741</v>
      </c>
      <c r="X81" s="29">
        <f>+Table16[[#This Row],[TUITION_ASSESSED]]-Table16[[#This Row],[BUDGET]]</f>
        <v>632825.10000000149</v>
      </c>
      <c r="Y81" s="29">
        <f>IFERROR(+Table16[[#This Row],[CHANGE_IN_FINALIZED_$]]/Table16[[#This Row],[CHANGE_IN_FINAL]],0)</f>
        <v>3645.0833333333335</v>
      </c>
      <c r="Z81" s="295">
        <f>+Table16[[#This Row],[FED_FINALIZED]]/Table16[[#This Row],['#_FINALIZED]]</f>
        <v>4205.7913694173321</v>
      </c>
    </row>
    <row r="82" spans="1:26">
      <c r="A82" s="28">
        <v>45237</v>
      </c>
      <c r="B82" s="41">
        <f t="shared" si="5"/>
        <v>42775690</v>
      </c>
      <c r="C82" s="283">
        <v>45166</v>
      </c>
      <c r="D82" s="284">
        <f>+Table16[[#This Row],[1st Day of Class]]-Table16[[#This Row],[DATE]]</f>
        <v>-71</v>
      </c>
      <c r="E82" s="285">
        <f>B82-Q82</f>
        <v>113201.1400000006</v>
      </c>
      <c r="F82" s="286">
        <f>+T82/B82</f>
        <v>0.99735361042685688</v>
      </c>
      <c r="G82" s="287">
        <v>143</v>
      </c>
      <c r="H82" s="288">
        <v>11</v>
      </c>
      <c r="I82" s="288">
        <v>10143</v>
      </c>
      <c r="J82" s="289">
        <f>Table16[[#This Row],['#_FINALIZED]]+Table16[[#This Row],['#_NOT_FINALIZED]]+Table16[[#This Row],['#_CONFIRMED]]</f>
        <v>10297</v>
      </c>
      <c r="K82" s="138">
        <f>+Table16[[#This Row],[TOTAL_STUDENTS]]-J81</f>
        <v>-8</v>
      </c>
      <c r="L82" s="138">
        <f>+Table16[[#This Row],['#_FINALIZED]]-I81</f>
        <v>0</v>
      </c>
      <c r="M82" s="290">
        <f>+Table16[[#This Row],['#_FINALIZED]]/Table16[[#This Row],[TOTAL_STUDENTS]]</f>
        <v>0.98504418762746426</v>
      </c>
      <c r="N82" s="291">
        <v>0.99447791164658639</v>
      </c>
      <c r="O82" s="292">
        <v>722026.24</v>
      </c>
      <c r="P82" s="282">
        <v>0</v>
      </c>
      <c r="Q82" s="293">
        <f t="shared" si="70"/>
        <v>42662488.859999999</v>
      </c>
      <c r="R82" s="294">
        <f>Q82/(P82+Q82)</f>
        <v>1</v>
      </c>
      <c r="S82" s="282">
        <v>0</v>
      </c>
      <c r="T82" s="282">
        <f>43384514.86-722026</f>
        <v>42662488.859999999</v>
      </c>
      <c r="U82" s="285">
        <f>O82+P82+Q82</f>
        <v>43384515.100000001</v>
      </c>
      <c r="V82" s="133">
        <f>+Table16[[#This Row],[TUITION_ASSESSED]]-U81</f>
        <v>-24000</v>
      </c>
      <c r="W82" s="133">
        <f>+Table16[[#This Row],[FED_FINALIZED]]-T81</f>
        <v>3147</v>
      </c>
      <c r="X82" s="29">
        <f>+Table16[[#This Row],[TUITION_ASSESSED]]-Table16[[#This Row],[BUDGET]]</f>
        <v>608825.10000000149</v>
      </c>
      <c r="Y82" s="29">
        <f>IFERROR(+Table16[[#This Row],[CHANGE_IN_FINALIZED_$]]/Table16[[#This Row],[CHANGE_IN_FINAL]],0)</f>
        <v>0</v>
      </c>
      <c r="Z82" s="295">
        <f>+Table16[[#This Row],[FED_FINALIZED]]/Table16[[#This Row],['#_FINALIZED]]</f>
        <v>4206.1016326530607</v>
      </c>
    </row>
    <row r="83" spans="1:26">
      <c r="A83" s="28">
        <v>45238</v>
      </c>
      <c r="B83" s="41">
        <f t="shared" si="5"/>
        <v>42775690</v>
      </c>
      <c r="C83" s="306">
        <v>45166</v>
      </c>
      <c r="D83" s="307">
        <f>+Table16[[#This Row],[1st Day of Class]]-Table16[[#This Row],[DATE]]</f>
        <v>-72</v>
      </c>
      <c r="E83" s="308">
        <f>B83-Q83</f>
        <v>54031.740000002086</v>
      </c>
      <c r="F83" s="309">
        <f>+T83/B83</f>
        <v>0.99873685871577988</v>
      </c>
      <c r="G83" s="310">
        <v>131</v>
      </c>
      <c r="H83" s="311">
        <v>11</v>
      </c>
      <c r="I83" s="311">
        <v>10150</v>
      </c>
      <c r="J83" s="312">
        <f>Table16[[#This Row],['#_FINALIZED]]+Table16[[#This Row],['#_NOT_FINALIZED]]+Table16[[#This Row],['#_CONFIRMED]]</f>
        <v>10292</v>
      </c>
      <c r="K83" s="138">
        <f>+Table16[[#This Row],[TOTAL_STUDENTS]]-J82</f>
        <v>-5</v>
      </c>
      <c r="L83" s="138">
        <f>+Table16[[#This Row],['#_FINALIZED]]-I82</f>
        <v>7</v>
      </c>
      <c r="M83" s="313">
        <f>+Table16[[#This Row],['#_FINALIZED]]/Table16[[#This Row],[TOTAL_STUDENTS]]</f>
        <v>0.98620287602020984</v>
      </c>
      <c r="N83" s="314">
        <v>0.99447791164658639</v>
      </c>
      <c r="O83" s="315">
        <v>657357.31999999995</v>
      </c>
      <c r="P83" s="305">
        <v>0</v>
      </c>
      <c r="Q83" s="316">
        <f>S83+T83</f>
        <v>42721658.259999998</v>
      </c>
      <c r="R83" s="317">
        <f>Q83/(P83+Q83)</f>
        <v>1</v>
      </c>
      <c r="S83" s="305">
        <v>0</v>
      </c>
      <c r="T83" s="305">
        <f>43379015.26-657357</f>
        <v>42721658.259999998</v>
      </c>
      <c r="U83" s="308">
        <f>O83+P83+Q83</f>
        <v>43379015.579999998</v>
      </c>
      <c r="V83" s="133">
        <f>+Table16[[#This Row],[TUITION_ASSESSED]]-U82</f>
        <v>-5499.5200000032783</v>
      </c>
      <c r="W83" s="133">
        <f>+Table16[[#This Row],[FED_FINALIZED]]-T82</f>
        <v>59169.39999999851</v>
      </c>
      <c r="X83" s="29">
        <f>+Table16[[#This Row],[TUITION_ASSESSED]]-Table16[[#This Row],[BUDGET]]</f>
        <v>603325.57999999821</v>
      </c>
      <c r="Y83" s="29">
        <f>IFERROR(+Table16[[#This Row],[CHANGE_IN_FINALIZED_$]]/Table16[[#This Row],[CHANGE_IN_FINAL]],0)</f>
        <v>8452.7714285712154</v>
      </c>
      <c r="Z83" s="318">
        <f>+Table16[[#This Row],[FED_FINALIZED]]/Table16[[#This Row],['#_FINALIZED]]</f>
        <v>4209.03037044335</v>
      </c>
    </row>
  </sheetData>
  <sortState ref="A2:V26">
    <sortCondition ref="A2:A26"/>
  </sortState>
  <pageMargins left="0.7" right="0.7" top="0.75" bottom="0.75" header="0.3" footer="0.3"/>
  <pageSetup orientation="portrait" horizontalDpi="4294967295" verticalDpi="4294967295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16"/>
  <sheetViews>
    <sheetView topLeftCell="A65" workbookViewId="0">
      <selection activeCell="M86" sqref="M86"/>
    </sheetView>
  </sheetViews>
  <sheetFormatPr defaultColWidth="15.5703125" defaultRowHeight="15"/>
  <cols>
    <col min="1" max="1" width="11.5703125" style="21" bestFit="1" customWidth="1"/>
    <col min="2" max="2" width="21.42578125" style="2" bestFit="1" customWidth="1"/>
    <col min="3" max="3" width="19.28515625" style="45" bestFit="1" customWidth="1"/>
    <col min="4" max="4" width="35.28515625" style="46" bestFit="1" customWidth="1"/>
    <col min="5" max="5" width="18.7109375" style="1" bestFit="1" customWidth="1"/>
    <col min="6" max="6" width="24.7109375" style="30" bestFit="1" customWidth="1"/>
    <col min="7" max="7" width="18.5703125" style="24" bestFit="1" customWidth="1"/>
    <col min="8" max="8" width="21.7109375" bestFit="1" customWidth="1"/>
    <col min="9" max="9" width="16.7109375" bestFit="1" customWidth="1"/>
    <col min="10" max="10" width="21.5703125" bestFit="1" customWidth="1"/>
    <col min="11" max="11" width="28.28515625" style="5" bestFit="1" customWidth="1"/>
    <col min="12" max="12" width="24" style="5" bestFit="1" customWidth="1"/>
    <col min="13" max="13" width="26.42578125" style="3" bestFit="1" customWidth="1"/>
    <col min="14" max="14" width="29.7109375" style="3" bestFit="1" customWidth="1"/>
    <col min="15" max="15" width="26.7109375" style="9" bestFit="1" customWidth="1"/>
    <col min="16" max="16" width="29.7109375" style="4" bestFit="1" customWidth="1"/>
    <col min="17" max="17" width="24.7109375" style="4" bestFit="1" customWidth="1"/>
    <col min="18" max="18" width="31" style="1" bestFit="1" customWidth="1"/>
    <col min="19" max="19" width="25.5703125" style="1" bestFit="1" customWidth="1"/>
    <col min="20" max="20" width="20.42578125" style="1" bestFit="1" customWidth="1"/>
    <col min="21" max="21" width="24.28515625" bestFit="1" customWidth="1"/>
    <col min="22" max="22" width="27.5703125" bestFit="1" customWidth="1"/>
    <col min="23" max="23" width="30.28515625" bestFit="1" customWidth="1"/>
    <col min="24" max="24" width="24.7109375" style="25" bestFit="1" customWidth="1"/>
    <col min="25" max="25" width="25.7109375" bestFit="1" customWidth="1"/>
    <col min="26" max="26" width="36.7109375" bestFit="1" customWidth="1"/>
  </cols>
  <sheetData>
    <row r="1" spans="1:26" s="10" customFormat="1">
      <c r="A1" s="20" t="s">
        <v>1</v>
      </c>
      <c r="B1" s="65" t="s">
        <v>0</v>
      </c>
      <c r="C1" s="44" t="s">
        <v>25</v>
      </c>
      <c r="D1" s="31" t="s">
        <v>24</v>
      </c>
      <c r="E1" s="11" t="s">
        <v>2</v>
      </c>
      <c r="F1" s="12" t="s">
        <v>3</v>
      </c>
      <c r="G1" s="23" t="s">
        <v>21</v>
      </c>
      <c r="H1" s="13" t="s">
        <v>4</v>
      </c>
      <c r="I1" s="13" t="s">
        <v>5</v>
      </c>
      <c r="J1" s="13" t="s">
        <v>6</v>
      </c>
      <c r="K1" s="31" t="s">
        <v>7</v>
      </c>
      <c r="L1" s="31" t="s">
        <v>8</v>
      </c>
      <c r="M1" s="26" t="s">
        <v>9</v>
      </c>
      <c r="N1" s="26" t="s">
        <v>23</v>
      </c>
      <c r="O1" s="32" t="s">
        <v>22</v>
      </c>
      <c r="P1" s="11" t="s">
        <v>10</v>
      </c>
      <c r="Q1" s="11" t="s">
        <v>11</v>
      </c>
      <c r="R1" s="11" t="s">
        <v>12</v>
      </c>
      <c r="S1" s="11" t="s">
        <v>13</v>
      </c>
      <c r="T1" s="11" t="s">
        <v>14</v>
      </c>
      <c r="U1" s="33" t="s">
        <v>15</v>
      </c>
      <c r="V1" s="33" t="s">
        <v>16</v>
      </c>
      <c r="W1" s="33" t="s">
        <v>20</v>
      </c>
      <c r="X1" s="34" t="s">
        <v>17</v>
      </c>
      <c r="Y1" s="33" t="s">
        <v>18</v>
      </c>
      <c r="Z1" s="33" t="s">
        <v>19</v>
      </c>
    </row>
    <row r="2" spans="1:26" s="19" customFormat="1">
      <c r="A2" s="28">
        <v>44752</v>
      </c>
      <c r="B2" s="35">
        <v>42565333.187772006</v>
      </c>
      <c r="C2" s="86">
        <v>44802</v>
      </c>
      <c r="D2" s="71">
        <v>50</v>
      </c>
      <c r="E2" s="36">
        <f>B2-Q2</f>
        <v>42565333.187772006</v>
      </c>
      <c r="F2" s="72">
        <f>+T2/B2</f>
        <v>0</v>
      </c>
      <c r="G2" s="71">
        <v>0</v>
      </c>
      <c r="H2" s="37">
        <v>7188</v>
      </c>
      <c r="I2" s="37">
        <v>0</v>
      </c>
      <c r="J2" s="38">
        <f>SUM(Table1[[#This Row],['#_CONFIRMED]:['#_FINALIZED]])</f>
        <v>7188</v>
      </c>
      <c r="K2" s="39"/>
      <c r="L2" s="39"/>
      <c r="M2" s="40">
        <f>I2/J2</f>
        <v>0</v>
      </c>
      <c r="N2" s="27">
        <v>0</v>
      </c>
      <c r="O2" s="63">
        <v>0</v>
      </c>
      <c r="P2" s="35">
        <v>34221892.700000003</v>
      </c>
      <c r="Q2" s="14">
        <f t="shared" ref="Q2:Q8" si="0">S2+T2</f>
        <v>0</v>
      </c>
      <c r="R2" s="73">
        <f>Q2/(P2+Q2)</f>
        <v>0</v>
      </c>
      <c r="S2" s="35">
        <v>0</v>
      </c>
      <c r="T2" s="35">
        <v>0</v>
      </c>
      <c r="U2" s="36">
        <f>O2+P2+Q2</f>
        <v>34221892.700000003</v>
      </c>
      <c r="V2" s="36"/>
      <c r="W2" s="36"/>
      <c r="X2" s="29"/>
      <c r="Y2" s="29"/>
      <c r="Z2" s="42" t="e">
        <v>#REF!</v>
      </c>
    </row>
    <row r="3" spans="1:26">
      <c r="A3" s="22">
        <v>44754</v>
      </c>
      <c r="B3" s="41">
        <f t="shared" ref="B3:C9" si="1">B2</f>
        <v>42565333.187772006</v>
      </c>
      <c r="C3" s="51">
        <f t="shared" si="1"/>
        <v>44802</v>
      </c>
      <c r="D3" s="71">
        <v>48</v>
      </c>
      <c r="E3" s="36">
        <f t="shared" ref="E3:E66" si="2">B3-Q3</f>
        <v>42330543.807772003</v>
      </c>
      <c r="F3" s="72">
        <f t="shared" ref="F3:F66" si="3">+T3/B3</f>
        <v>1.6202725277811919E-3</v>
      </c>
      <c r="G3" s="71">
        <v>1</v>
      </c>
      <c r="H3" s="15">
        <v>7163</v>
      </c>
      <c r="I3" s="15">
        <v>89</v>
      </c>
      <c r="J3" s="38">
        <f>SUM(Table1[[#This Row],['#_CONFIRMED]:['#_FINALIZED]])</f>
        <v>7253</v>
      </c>
      <c r="K3" s="39">
        <f t="shared" ref="K3:K66" si="4">+J3-J2</f>
        <v>65</v>
      </c>
      <c r="L3" s="39">
        <f t="shared" ref="L3:L66" si="5">+I3-I2</f>
        <v>89</v>
      </c>
      <c r="M3" s="40">
        <f t="shared" ref="M3:M66" si="6">I3/J3</f>
        <v>1.227078450296429E-2</v>
      </c>
      <c r="N3" s="27">
        <v>0</v>
      </c>
      <c r="O3" s="63">
        <v>0</v>
      </c>
      <c r="P3" s="7">
        <v>33606946.210000001</v>
      </c>
      <c r="Q3" s="14">
        <f t="shared" si="0"/>
        <v>234789.38</v>
      </c>
      <c r="R3" s="73">
        <f t="shared" ref="R3:R66" si="7">Q3/(P3+Q3)</f>
        <v>6.9378646191355095E-3</v>
      </c>
      <c r="S3" s="7">
        <v>165821.94</v>
      </c>
      <c r="T3" s="7">
        <v>68967.44</v>
      </c>
      <c r="U3" s="36">
        <f t="shared" ref="U3:U66" si="8">O3+P3+Q3</f>
        <v>33841735.590000004</v>
      </c>
      <c r="V3" s="6">
        <f>+Table1[[#This Row],[TUITION_ASSESSED]]-U2</f>
        <v>-380157.1099999994</v>
      </c>
      <c r="W3" s="6">
        <f t="shared" ref="W3:W17" si="9">+Q3-Q2</f>
        <v>234789.38</v>
      </c>
      <c r="X3" s="29">
        <f t="shared" ref="X3:X14" si="10">+U3-B3</f>
        <v>-8723597.5977720022</v>
      </c>
      <c r="Y3" s="29" t="e">
        <v>#REF!</v>
      </c>
      <c r="Z3" s="42" t="e">
        <v>#REF!</v>
      </c>
    </row>
    <row r="4" spans="1:26">
      <c r="A4" s="28">
        <v>44755</v>
      </c>
      <c r="B4" s="41">
        <f t="shared" si="1"/>
        <v>42565333.187772006</v>
      </c>
      <c r="C4" s="51">
        <f t="shared" si="1"/>
        <v>44802</v>
      </c>
      <c r="D4" s="71">
        <v>47</v>
      </c>
      <c r="E4" s="36">
        <f t="shared" si="2"/>
        <v>41882847.667772003</v>
      </c>
      <c r="F4" s="72">
        <f t="shared" si="3"/>
        <v>1.3078540171275445E-2</v>
      </c>
      <c r="G4" s="71">
        <v>2</v>
      </c>
      <c r="H4" s="37">
        <v>7053</v>
      </c>
      <c r="I4" s="37">
        <v>243</v>
      </c>
      <c r="J4" s="38">
        <f>SUM(Table1[[#This Row],['#_CONFIRMED]:['#_FINALIZED]])</f>
        <v>7298</v>
      </c>
      <c r="K4" s="39">
        <f t="shared" si="4"/>
        <v>45</v>
      </c>
      <c r="L4" s="39">
        <f t="shared" si="5"/>
        <v>154</v>
      </c>
      <c r="M4" s="40">
        <f t="shared" si="6"/>
        <v>3.3296793642093724E-2</v>
      </c>
      <c r="N4" s="27">
        <v>0</v>
      </c>
      <c r="O4" s="63">
        <v>0</v>
      </c>
      <c r="P4" s="35">
        <v>33439373.039999999</v>
      </c>
      <c r="Q4" s="14">
        <f t="shared" si="0"/>
        <v>682485.52</v>
      </c>
      <c r="R4" s="73">
        <f t="shared" si="7"/>
        <v>2.0001416945091516E-2</v>
      </c>
      <c r="S4" s="35">
        <v>125793.1</v>
      </c>
      <c r="T4" s="35">
        <v>556692.42000000004</v>
      </c>
      <c r="U4" s="36">
        <f t="shared" si="8"/>
        <v>34121858.560000002</v>
      </c>
      <c r="V4" s="6">
        <f>+Table1[[#This Row],[TUITION_ASSESSED]]-U3</f>
        <v>280122.96999999881</v>
      </c>
      <c r="W4" s="36">
        <f t="shared" si="9"/>
        <v>447696.14</v>
      </c>
      <c r="X4" s="29">
        <f t="shared" si="10"/>
        <v>-8443474.6277720034</v>
      </c>
      <c r="Y4" s="29" t="e">
        <v>#REF!</v>
      </c>
      <c r="Z4" s="42" t="e">
        <v>#REF!</v>
      </c>
    </row>
    <row r="5" spans="1:26">
      <c r="A5" s="28">
        <v>44756</v>
      </c>
      <c r="B5" s="41">
        <f t="shared" si="1"/>
        <v>42565333.187772006</v>
      </c>
      <c r="C5" s="51">
        <f t="shared" si="1"/>
        <v>44802</v>
      </c>
      <c r="D5" s="71">
        <v>46</v>
      </c>
      <c r="E5" s="36">
        <f t="shared" si="2"/>
        <v>41620487.187772006</v>
      </c>
      <c r="F5" s="72">
        <f t="shared" si="3"/>
        <v>2.0362720906622556E-2</v>
      </c>
      <c r="G5" s="71">
        <v>2</v>
      </c>
      <c r="H5" s="37">
        <v>7018</v>
      </c>
      <c r="I5" s="37">
        <v>327</v>
      </c>
      <c r="J5" s="38">
        <f>SUM(Table1[[#This Row],['#_CONFIRMED]:['#_FINALIZED]])</f>
        <v>7347</v>
      </c>
      <c r="K5" s="39">
        <f t="shared" si="4"/>
        <v>49</v>
      </c>
      <c r="L5" s="39">
        <f t="shared" si="5"/>
        <v>84</v>
      </c>
      <c r="M5" s="40">
        <f t="shared" si="6"/>
        <v>4.4507962433646388E-2</v>
      </c>
      <c r="N5" s="27">
        <v>0</v>
      </c>
      <c r="O5" s="63">
        <v>0</v>
      </c>
      <c r="P5" s="35">
        <v>33314524</v>
      </c>
      <c r="Q5" s="14">
        <f t="shared" si="0"/>
        <v>944846</v>
      </c>
      <c r="R5" s="73">
        <f t="shared" si="7"/>
        <v>2.7579199500749722E-2</v>
      </c>
      <c r="S5" s="35">
        <v>78100</v>
      </c>
      <c r="T5" s="35">
        <v>866746</v>
      </c>
      <c r="U5" s="36">
        <f t="shared" si="8"/>
        <v>34259370</v>
      </c>
      <c r="V5" s="6">
        <f>+Table1[[#This Row],[TUITION_ASSESSED]]-U4</f>
        <v>137511.43999999762</v>
      </c>
      <c r="W5" s="36">
        <f t="shared" si="9"/>
        <v>262360.48</v>
      </c>
      <c r="X5" s="29">
        <f t="shared" si="10"/>
        <v>-8305963.1877720058</v>
      </c>
      <c r="Y5" s="29" t="e">
        <v>#REF!</v>
      </c>
      <c r="Z5" s="42" t="e">
        <v>#REF!</v>
      </c>
    </row>
    <row r="6" spans="1:26">
      <c r="A6" s="28">
        <v>44757</v>
      </c>
      <c r="B6" s="41">
        <f t="shared" si="1"/>
        <v>42565333.187772006</v>
      </c>
      <c r="C6" s="51">
        <f t="shared" si="1"/>
        <v>44802</v>
      </c>
      <c r="D6" s="71">
        <v>45</v>
      </c>
      <c r="E6" s="36">
        <f t="shared" si="2"/>
        <v>41430712.767772004</v>
      </c>
      <c r="F6" s="72">
        <f t="shared" si="3"/>
        <v>2.5365224682657148E-2</v>
      </c>
      <c r="G6" s="71">
        <v>2</v>
      </c>
      <c r="H6" s="37">
        <v>7018</v>
      </c>
      <c r="I6" s="37">
        <v>386</v>
      </c>
      <c r="J6" s="38">
        <f>SUM(Table1[[#This Row],['#_CONFIRMED]:['#_FINALIZED]])</f>
        <v>7406</v>
      </c>
      <c r="K6" s="39">
        <f t="shared" si="4"/>
        <v>59</v>
      </c>
      <c r="L6" s="39">
        <f t="shared" si="5"/>
        <v>59</v>
      </c>
      <c r="M6" s="40">
        <f t="shared" si="6"/>
        <v>5.211990278152849E-2</v>
      </c>
      <c r="N6" s="27">
        <v>0</v>
      </c>
      <c r="O6" s="63">
        <v>0</v>
      </c>
      <c r="P6" s="35">
        <v>33438862.100000001</v>
      </c>
      <c r="Q6" s="14">
        <f t="shared" si="0"/>
        <v>1134620.42</v>
      </c>
      <c r="R6" s="73">
        <f t="shared" si="7"/>
        <v>3.2817649172126262E-2</v>
      </c>
      <c r="S6" s="35">
        <v>54941.18</v>
      </c>
      <c r="T6" s="35">
        <v>1079679.24</v>
      </c>
      <c r="U6" s="36">
        <f t="shared" si="8"/>
        <v>34573482.520000003</v>
      </c>
      <c r="V6" s="6">
        <f>+Table1[[#This Row],[TUITION_ASSESSED]]-U5</f>
        <v>314112.52000000328</v>
      </c>
      <c r="W6" s="36">
        <f t="shared" si="9"/>
        <v>189774.41999999993</v>
      </c>
      <c r="X6" s="29">
        <f t="shared" si="10"/>
        <v>-7991850.6677720025</v>
      </c>
      <c r="Y6" s="29" t="e">
        <v>#REF!</v>
      </c>
      <c r="Z6" s="42" t="e">
        <v>#REF!</v>
      </c>
    </row>
    <row r="7" spans="1:26">
      <c r="A7" s="28">
        <v>44760</v>
      </c>
      <c r="B7" s="41">
        <f t="shared" si="1"/>
        <v>42565333.187772006</v>
      </c>
      <c r="C7" s="51">
        <f t="shared" si="1"/>
        <v>44802</v>
      </c>
      <c r="D7" s="71">
        <v>42</v>
      </c>
      <c r="E7" s="36">
        <f t="shared" si="2"/>
        <v>41153618.867772005</v>
      </c>
      <c r="F7" s="72">
        <f t="shared" si="3"/>
        <v>2.9138223223313144E-2</v>
      </c>
      <c r="G7" s="71">
        <v>2</v>
      </c>
      <c r="H7" s="37">
        <v>6992</v>
      </c>
      <c r="I7" s="37">
        <v>466</v>
      </c>
      <c r="J7" s="38">
        <f>SUM(Table1[[#This Row],['#_CONFIRMED]:['#_FINALIZED]])</f>
        <v>7460</v>
      </c>
      <c r="K7" s="39">
        <f t="shared" si="4"/>
        <v>54</v>
      </c>
      <c r="L7" s="39">
        <f t="shared" si="5"/>
        <v>80</v>
      </c>
      <c r="M7" s="40">
        <f t="shared" si="6"/>
        <v>6.2466487935656838E-2</v>
      </c>
      <c r="N7" s="27">
        <v>0</v>
      </c>
      <c r="O7" s="63">
        <v>0</v>
      </c>
      <c r="P7" s="35">
        <v>34469286.859999999</v>
      </c>
      <c r="Q7" s="14">
        <f t="shared" si="0"/>
        <v>1411714.3199999998</v>
      </c>
      <c r="R7" s="73">
        <f t="shared" si="7"/>
        <v>3.9344340279637645E-2</v>
      </c>
      <c r="S7" s="35">
        <v>171436.14</v>
      </c>
      <c r="T7" s="35">
        <v>1240278.18</v>
      </c>
      <c r="U7" s="36">
        <f t="shared" si="8"/>
        <v>35881001.18</v>
      </c>
      <c r="V7" s="6">
        <f>+Table1[[#This Row],[TUITION_ASSESSED]]-U6</f>
        <v>1307518.6599999964</v>
      </c>
      <c r="W7" s="36">
        <f t="shared" si="9"/>
        <v>277093.89999999991</v>
      </c>
      <c r="X7" s="29">
        <f t="shared" si="10"/>
        <v>-6684332.0077720061</v>
      </c>
      <c r="Y7" s="29" t="e">
        <v>#REF!</v>
      </c>
      <c r="Z7" s="42" t="e">
        <v>#REF!</v>
      </c>
    </row>
    <row r="8" spans="1:26">
      <c r="A8" s="28">
        <v>44761</v>
      </c>
      <c r="B8" s="41">
        <f t="shared" si="1"/>
        <v>42565333.187772006</v>
      </c>
      <c r="C8" s="51">
        <v>44802</v>
      </c>
      <c r="D8" s="71">
        <v>41</v>
      </c>
      <c r="E8" s="36">
        <f t="shared" si="2"/>
        <v>40980771.587772004</v>
      </c>
      <c r="F8" s="72">
        <f t="shared" si="3"/>
        <v>3.6295885038292751E-2</v>
      </c>
      <c r="G8" s="71">
        <v>2</v>
      </c>
      <c r="H8" s="37">
        <v>6987</v>
      </c>
      <c r="I8" s="37">
        <v>516</v>
      </c>
      <c r="J8" s="38">
        <f>SUM(Table1[[#This Row],['#_CONFIRMED]:['#_FINALIZED]])</f>
        <v>7505</v>
      </c>
      <c r="K8" s="39">
        <f t="shared" si="4"/>
        <v>45</v>
      </c>
      <c r="L8" s="39">
        <f t="shared" si="5"/>
        <v>50</v>
      </c>
      <c r="M8" s="40">
        <f t="shared" si="6"/>
        <v>6.8754163890739503E-2</v>
      </c>
      <c r="N8" s="27">
        <v>0</v>
      </c>
      <c r="O8" s="63">
        <v>0</v>
      </c>
      <c r="P8" s="35">
        <v>34194802.439999998</v>
      </c>
      <c r="Q8" s="14">
        <f t="shared" si="0"/>
        <v>1584561.5999999999</v>
      </c>
      <c r="R8" s="73">
        <f t="shared" si="7"/>
        <v>4.4287025287216363E-2</v>
      </c>
      <c r="S8" s="35">
        <v>39615.160000000003</v>
      </c>
      <c r="T8" s="35">
        <v>1544946.44</v>
      </c>
      <c r="U8" s="36">
        <f t="shared" si="8"/>
        <v>35779364.039999999</v>
      </c>
      <c r="V8" s="6">
        <f>+Table1[[#This Row],[TUITION_ASSESSED]]-U7</f>
        <v>-101637.1400000006</v>
      </c>
      <c r="W8" s="36">
        <f t="shared" si="9"/>
        <v>172847.28000000003</v>
      </c>
      <c r="X8" s="29">
        <f t="shared" si="10"/>
        <v>-6785969.1477720067</v>
      </c>
      <c r="Y8" s="29" t="e">
        <v>#REF!</v>
      </c>
      <c r="Z8" s="42" t="e">
        <v>#REF!</v>
      </c>
    </row>
    <row r="9" spans="1:26">
      <c r="A9" s="28">
        <v>44762</v>
      </c>
      <c r="B9" s="41">
        <f t="shared" si="1"/>
        <v>42565333.187772006</v>
      </c>
      <c r="C9" s="51">
        <f t="shared" si="1"/>
        <v>44802</v>
      </c>
      <c r="D9" s="82">
        <v>40</v>
      </c>
      <c r="E9" s="8">
        <f t="shared" si="2"/>
        <v>40814086.907772005</v>
      </c>
      <c r="F9" s="83">
        <f t="shared" si="3"/>
        <v>4.0247938679172646E-2</v>
      </c>
      <c r="G9" s="71">
        <v>2</v>
      </c>
      <c r="H9" s="37">
        <v>7003</v>
      </c>
      <c r="I9" s="37">
        <v>564</v>
      </c>
      <c r="J9" s="38">
        <f>SUM(Table1[[#This Row],['#_CONFIRMED]:['#_FINALIZED]])</f>
        <v>7569</v>
      </c>
      <c r="K9" s="16">
        <f t="shared" si="4"/>
        <v>64</v>
      </c>
      <c r="L9" s="16">
        <f t="shared" si="5"/>
        <v>48</v>
      </c>
      <c r="M9" s="17">
        <f t="shared" si="6"/>
        <v>7.4514466904478799E-2</v>
      </c>
      <c r="N9" s="84">
        <v>1.1360598770382251E-2</v>
      </c>
      <c r="O9" s="63">
        <v>0</v>
      </c>
      <c r="P9" s="35">
        <v>34249236.990000002</v>
      </c>
      <c r="Q9" s="14">
        <f t="shared" ref="Q9:Q69" si="11">S9+T9</f>
        <v>1751246.28</v>
      </c>
      <c r="R9" s="85">
        <f t="shared" si="7"/>
        <v>4.86450769803791E-2</v>
      </c>
      <c r="S9" s="35">
        <v>38079.360000000001</v>
      </c>
      <c r="T9" s="35">
        <v>1713166.92</v>
      </c>
      <c r="U9" s="8">
        <f t="shared" si="8"/>
        <v>36000483.270000003</v>
      </c>
      <c r="V9" s="6">
        <f>+Table1[[#This Row],[TUITION_ASSESSED]]-U8</f>
        <v>221119.23000000417</v>
      </c>
      <c r="W9" s="8">
        <f t="shared" si="9"/>
        <v>166684.68000000017</v>
      </c>
      <c r="X9" s="18">
        <f t="shared" si="10"/>
        <v>-6564849.9177720025</v>
      </c>
      <c r="Y9" s="18" t="e">
        <v>#REF!</v>
      </c>
      <c r="Z9" s="95" t="e">
        <v>#REF!</v>
      </c>
    </row>
    <row r="10" spans="1:26">
      <c r="A10" s="28">
        <v>44763</v>
      </c>
      <c r="B10" s="41">
        <f>B9</f>
        <v>42565333.187772006</v>
      </c>
      <c r="C10" s="51">
        <f>C9</f>
        <v>44802</v>
      </c>
      <c r="D10" s="71">
        <v>39</v>
      </c>
      <c r="E10" s="36">
        <f t="shared" si="2"/>
        <v>40589183.187772006</v>
      </c>
      <c r="F10" s="72">
        <f t="shared" si="3"/>
        <v>4.5320965572852243E-2</v>
      </c>
      <c r="G10" s="126">
        <v>2</v>
      </c>
      <c r="H10" s="37">
        <v>7010</v>
      </c>
      <c r="I10" s="37">
        <v>616</v>
      </c>
      <c r="J10" s="38">
        <f>SUM(Table1[[#This Row],['#_CONFIRMED]:['#_FINALIZED]])</f>
        <v>7628</v>
      </c>
      <c r="K10" s="39">
        <f t="shared" si="4"/>
        <v>59</v>
      </c>
      <c r="L10" s="39">
        <f t="shared" si="5"/>
        <v>52</v>
      </c>
      <c r="M10" s="40">
        <f t="shared" si="6"/>
        <v>8.0755112742527529E-2</v>
      </c>
      <c r="N10" s="27">
        <v>5.0596026490066226E-2</v>
      </c>
      <c r="O10" s="63">
        <v>0</v>
      </c>
      <c r="P10" s="35">
        <v>34262547</v>
      </c>
      <c r="Q10" s="41">
        <f t="shared" si="11"/>
        <v>1976150</v>
      </c>
      <c r="R10" s="73">
        <f t="shared" si="7"/>
        <v>5.453148605205093E-2</v>
      </c>
      <c r="S10" s="35">
        <v>47048</v>
      </c>
      <c r="T10" s="35">
        <v>1929102</v>
      </c>
      <c r="U10" s="36">
        <f t="shared" si="8"/>
        <v>36238697</v>
      </c>
      <c r="V10" s="6">
        <f>+Table1[[#This Row],[TUITION_ASSESSED]]-U9</f>
        <v>238213.72999999672</v>
      </c>
      <c r="W10" s="36">
        <f t="shared" si="9"/>
        <v>224903.71999999997</v>
      </c>
      <c r="X10" s="29">
        <f t="shared" si="10"/>
        <v>-6326636.1877720058</v>
      </c>
      <c r="Y10" s="29" t="e">
        <v>#REF!</v>
      </c>
      <c r="Z10" s="42" t="e">
        <v>#REF!</v>
      </c>
    </row>
    <row r="11" spans="1:26">
      <c r="A11" s="28">
        <v>44764</v>
      </c>
      <c r="B11" s="41">
        <f>B10</f>
        <v>42565333.187772006</v>
      </c>
      <c r="C11" s="51">
        <f>C10</f>
        <v>44802</v>
      </c>
      <c r="D11" s="71">
        <v>38</v>
      </c>
      <c r="E11" s="36">
        <f t="shared" si="2"/>
        <v>40386333.347772002</v>
      </c>
      <c r="F11" s="72">
        <f t="shared" si="3"/>
        <v>4.9482450676671105E-2</v>
      </c>
      <c r="G11" s="126">
        <v>2</v>
      </c>
      <c r="H11" s="37">
        <v>7015</v>
      </c>
      <c r="I11" s="37">
        <v>662</v>
      </c>
      <c r="J11" s="38">
        <f>SUM(Table1[[#This Row],['#_CONFIRMED]:['#_FINALIZED]])</f>
        <v>7679</v>
      </c>
      <c r="K11" s="39">
        <f t="shared" si="4"/>
        <v>51</v>
      </c>
      <c r="L11" s="39">
        <f t="shared" si="5"/>
        <v>46</v>
      </c>
      <c r="M11" s="40">
        <f t="shared" si="6"/>
        <v>8.6209141815340534E-2</v>
      </c>
      <c r="N11" s="27">
        <v>6.30346098170812E-2</v>
      </c>
      <c r="O11" s="63">
        <v>0</v>
      </c>
      <c r="P11" s="35">
        <v>34219565.299999997</v>
      </c>
      <c r="Q11" s="41">
        <f t="shared" si="11"/>
        <v>2178999.84</v>
      </c>
      <c r="R11" s="73">
        <f t="shared" si="7"/>
        <v>5.9864992798999102E-2</v>
      </c>
      <c r="S11" s="35">
        <v>72762.84</v>
      </c>
      <c r="T11" s="35">
        <v>2106237</v>
      </c>
      <c r="U11" s="36">
        <f t="shared" si="8"/>
        <v>36398565.140000001</v>
      </c>
      <c r="V11" s="6">
        <f>+Table1[[#This Row],[TUITION_ASSESSED]]-U10</f>
        <v>159868.1400000006</v>
      </c>
      <c r="W11" s="36">
        <f t="shared" si="9"/>
        <v>202849.83999999985</v>
      </c>
      <c r="X11" s="29">
        <f t="shared" si="10"/>
        <v>-6166768.0477720052</v>
      </c>
      <c r="Y11" s="29" t="e">
        <v>#REF!</v>
      </c>
      <c r="Z11" s="42" t="e">
        <v>#REF!</v>
      </c>
    </row>
    <row r="12" spans="1:26">
      <c r="A12" s="28">
        <v>44767</v>
      </c>
      <c r="B12" s="41">
        <f t="shared" ref="B12:B75" si="12">B11</f>
        <v>42565333.187772006</v>
      </c>
      <c r="C12" s="51">
        <v>44802</v>
      </c>
      <c r="D12" s="71">
        <v>35</v>
      </c>
      <c r="E12" s="36">
        <f t="shared" si="2"/>
        <v>40022010.777772009</v>
      </c>
      <c r="F12" s="72">
        <f t="shared" si="3"/>
        <v>5.3610255790398603E-2</v>
      </c>
      <c r="G12" s="126">
        <v>2</v>
      </c>
      <c r="H12" s="37">
        <v>6982</v>
      </c>
      <c r="I12" s="37">
        <v>741</v>
      </c>
      <c r="J12" s="38">
        <f>SUM(Table1[[#This Row],['#_CONFIRMED]:['#_FINALIZED]])</f>
        <v>7725</v>
      </c>
      <c r="K12" s="39">
        <f t="shared" si="4"/>
        <v>46</v>
      </c>
      <c r="L12" s="39">
        <f t="shared" si="5"/>
        <v>79</v>
      </c>
      <c r="M12" s="40">
        <f t="shared" si="6"/>
        <v>9.592233009708738E-2</v>
      </c>
      <c r="N12" s="27">
        <v>7.3700746170964782E-2</v>
      </c>
      <c r="O12" s="63">
        <v>0</v>
      </c>
      <c r="P12" s="35">
        <v>34043333.829999998</v>
      </c>
      <c r="Q12" s="41">
        <f t="shared" si="11"/>
        <v>2543322.41</v>
      </c>
      <c r="R12" s="73">
        <f t="shared" si="7"/>
        <v>6.9515027372722832E-2</v>
      </c>
      <c r="S12" s="35">
        <v>261384.01</v>
      </c>
      <c r="T12" s="35">
        <v>2281938.4</v>
      </c>
      <c r="U12" s="36">
        <f t="shared" si="8"/>
        <v>36586656.239999995</v>
      </c>
      <c r="V12" s="6">
        <f>+Table1[[#This Row],[TUITION_ASSESSED]]-U11</f>
        <v>188091.09999999404</v>
      </c>
      <c r="W12" s="36">
        <f t="shared" si="9"/>
        <v>364322.5700000003</v>
      </c>
      <c r="X12" s="29">
        <f t="shared" si="10"/>
        <v>-5978676.9477720112</v>
      </c>
      <c r="Y12" s="29" t="e">
        <v>#REF!</v>
      </c>
      <c r="Z12" s="42" t="e">
        <v>#REF!</v>
      </c>
    </row>
    <row r="13" spans="1:26">
      <c r="A13" s="28">
        <v>44768</v>
      </c>
      <c r="B13" s="41">
        <f t="shared" si="12"/>
        <v>42565333.187772006</v>
      </c>
      <c r="C13" s="51">
        <v>44802</v>
      </c>
      <c r="D13" s="71">
        <v>34</v>
      </c>
      <c r="E13" s="36">
        <f t="shared" si="2"/>
        <v>39828885.777772009</v>
      </c>
      <c r="F13" s="72">
        <f t="shared" si="3"/>
        <v>6.3819676872173214E-2</v>
      </c>
      <c r="G13" s="126">
        <v>2</v>
      </c>
      <c r="H13" s="37">
        <v>6986</v>
      </c>
      <c r="I13" s="37">
        <v>778</v>
      </c>
      <c r="J13" s="38">
        <f>SUM(Table1[[#This Row],['#_CONFIRMED]:['#_FINALIZED]])</f>
        <v>7766</v>
      </c>
      <c r="K13" s="39">
        <f t="shared" si="4"/>
        <v>41</v>
      </c>
      <c r="L13" s="39">
        <f t="shared" si="5"/>
        <v>37</v>
      </c>
      <c r="M13" s="40">
        <f t="shared" si="6"/>
        <v>0.10018027298480556</v>
      </c>
      <c r="N13" s="27">
        <v>9.1322421408157967E-2</v>
      </c>
      <c r="O13" s="63">
        <v>0</v>
      </c>
      <c r="P13" s="35">
        <v>34070141.049999997</v>
      </c>
      <c r="Q13" s="41">
        <f t="shared" si="11"/>
        <v>2736447.41</v>
      </c>
      <c r="R13" s="73">
        <f t="shared" si="7"/>
        <v>7.4346673367293128E-2</v>
      </c>
      <c r="S13" s="35">
        <v>19941.599999999999</v>
      </c>
      <c r="T13" s="35">
        <v>2716505.81</v>
      </c>
      <c r="U13" s="36">
        <f t="shared" si="8"/>
        <v>36806588.459999993</v>
      </c>
      <c r="V13" s="6">
        <f>+Table1[[#This Row],[TUITION_ASSESSED]]-U12</f>
        <v>219932.21999999881</v>
      </c>
      <c r="W13" s="36">
        <f t="shared" si="9"/>
        <v>193125</v>
      </c>
      <c r="X13" s="29">
        <f t="shared" si="10"/>
        <v>-5758744.7277720124</v>
      </c>
      <c r="Y13" s="29" t="e">
        <v>#REF!</v>
      </c>
      <c r="Z13" s="42" t="e">
        <v>#REF!</v>
      </c>
    </row>
    <row r="14" spans="1:26">
      <c r="A14" s="28">
        <v>44769</v>
      </c>
      <c r="B14" s="41">
        <f t="shared" si="12"/>
        <v>42565333.187772006</v>
      </c>
      <c r="C14" s="51">
        <v>44802</v>
      </c>
      <c r="D14" s="71">
        <v>33</v>
      </c>
      <c r="E14" s="36">
        <f t="shared" si="2"/>
        <v>39604498.137772009</v>
      </c>
      <c r="F14" s="72">
        <f t="shared" si="3"/>
        <v>6.8832973468693284E-2</v>
      </c>
      <c r="G14" s="126">
        <v>2</v>
      </c>
      <c r="H14" s="37">
        <v>6994</v>
      </c>
      <c r="I14" s="37">
        <v>829</v>
      </c>
      <c r="J14" s="38">
        <f>SUM(Table1[[#This Row],['#_CONFIRMED]:['#_FINALIZED]])</f>
        <v>7825</v>
      </c>
      <c r="K14" s="39">
        <f t="shared" si="4"/>
        <v>59</v>
      </c>
      <c r="L14" s="39">
        <f t="shared" si="5"/>
        <v>51</v>
      </c>
      <c r="M14" s="40">
        <f t="shared" si="6"/>
        <v>0.10594249201277955</v>
      </c>
      <c r="N14" s="27">
        <v>9.8840206185567006E-2</v>
      </c>
      <c r="O14" s="63">
        <v>0</v>
      </c>
      <c r="P14" s="35">
        <v>34067262.619999997</v>
      </c>
      <c r="Q14" s="41">
        <f t="shared" si="11"/>
        <v>2960835.0500000003</v>
      </c>
      <c r="R14" s="73">
        <f t="shared" si="7"/>
        <v>7.9961846173881523E-2</v>
      </c>
      <c r="S14" s="35">
        <v>30936.6</v>
      </c>
      <c r="T14" s="35">
        <v>2929898.45</v>
      </c>
      <c r="U14" s="36">
        <f t="shared" si="8"/>
        <v>37028097.669999994</v>
      </c>
      <c r="V14" s="6">
        <f>+Table1[[#This Row],[TUITION_ASSESSED]]-U13</f>
        <v>221509.21000000089</v>
      </c>
      <c r="W14" s="36">
        <f t="shared" si="9"/>
        <v>224387.64000000013</v>
      </c>
      <c r="X14" s="29">
        <f t="shared" si="10"/>
        <v>-5537235.5177720115</v>
      </c>
      <c r="Y14" s="29" t="e">
        <v>#REF!</v>
      </c>
      <c r="Z14" s="42" t="e">
        <v>#REF!</v>
      </c>
    </row>
    <row r="15" spans="1:26">
      <c r="A15" s="28">
        <v>44770</v>
      </c>
      <c r="B15" s="41">
        <f t="shared" si="12"/>
        <v>42565333.187772006</v>
      </c>
      <c r="C15" s="51">
        <v>44802</v>
      </c>
      <c r="D15" s="71">
        <v>32</v>
      </c>
      <c r="E15" s="36">
        <f t="shared" si="2"/>
        <v>39269755.197772004</v>
      </c>
      <c r="F15" s="72">
        <f t="shared" si="3"/>
        <v>7.639632363865001E-2</v>
      </c>
      <c r="G15" s="126">
        <v>2</v>
      </c>
      <c r="H15" s="37">
        <v>6959</v>
      </c>
      <c r="I15" s="37">
        <v>898</v>
      </c>
      <c r="J15" s="38">
        <f>SUM(Table1[[#This Row],['#_CONFIRMED]:['#_FINALIZED]])</f>
        <v>7859</v>
      </c>
      <c r="K15" s="39">
        <f t="shared" si="4"/>
        <v>34</v>
      </c>
      <c r="L15" s="39">
        <f t="shared" si="5"/>
        <v>69</v>
      </c>
      <c r="M15" s="40">
        <f t="shared" si="6"/>
        <v>0.11426390125970225</v>
      </c>
      <c r="N15" s="27">
        <v>0.10853503184713376</v>
      </c>
      <c r="O15" s="63">
        <v>0</v>
      </c>
      <c r="P15" s="35">
        <v>33803918.659999996</v>
      </c>
      <c r="Q15" s="41">
        <f t="shared" si="11"/>
        <v>3295577.99</v>
      </c>
      <c r="R15" s="73">
        <f t="shared" si="7"/>
        <v>8.8830800619501132E-2</v>
      </c>
      <c r="S15" s="35">
        <v>43743.02</v>
      </c>
      <c r="T15" s="35">
        <v>3251834.97</v>
      </c>
      <c r="U15" s="36">
        <f t="shared" si="8"/>
        <v>37099496.649999999</v>
      </c>
      <c r="V15" s="6">
        <f>+Table1[[#This Row],[TUITION_ASSESSED]]-U14</f>
        <v>71398.980000004172</v>
      </c>
      <c r="W15" s="36">
        <f t="shared" si="9"/>
        <v>334742.93999999994</v>
      </c>
      <c r="X15" s="29">
        <f>+U15-B15</f>
        <v>-5465836.5377720073</v>
      </c>
      <c r="Y15" s="29" t="e">
        <v>#REF!</v>
      </c>
      <c r="Z15" s="42" t="e">
        <v>#REF!</v>
      </c>
    </row>
    <row r="16" spans="1:26">
      <c r="A16" s="28">
        <v>44771</v>
      </c>
      <c r="B16" s="41">
        <f t="shared" si="12"/>
        <v>42565333.187772006</v>
      </c>
      <c r="C16" s="51">
        <v>44802</v>
      </c>
      <c r="D16" s="71">
        <v>31</v>
      </c>
      <c r="E16" s="36">
        <f t="shared" si="2"/>
        <v>39022609.777772009</v>
      </c>
      <c r="F16" s="72">
        <f t="shared" si="3"/>
        <v>8.2065591606915872E-2</v>
      </c>
      <c r="G16" s="126">
        <v>2</v>
      </c>
      <c r="H16" s="37">
        <v>6948</v>
      </c>
      <c r="I16" s="37">
        <v>953</v>
      </c>
      <c r="J16" s="38">
        <f>SUM(Table1[[#This Row],['#_CONFIRMED]:['#_FINALIZED]])</f>
        <v>7903</v>
      </c>
      <c r="K16" s="39">
        <f t="shared" si="4"/>
        <v>44</v>
      </c>
      <c r="L16" s="39">
        <f t="shared" si="5"/>
        <v>55</v>
      </c>
      <c r="M16" s="40">
        <f t="shared" si="6"/>
        <v>0.12058711881563963</v>
      </c>
      <c r="N16" s="27">
        <v>0.11847262612213934</v>
      </c>
      <c r="O16" s="63">
        <v>0</v>
      </c>
      <c r="P16" s="35">
        <v>33677730.219999999</v>
      </c>
      <c r="Q16" s="41">
        <f t="shared" si="11"/>
        <v>3542723.41</v>
      </c>
      <c r="R16" s="73">
        <f t="shared" si="7"/>
        <v>9.5182166375977095E-2</v>
      </c>
      <c r="S16" s="35">
        <v>49574.16</v>
      </c>
      <c r="T16" s="35">
        <v>3493149.25</v>
      </c>
      <c r="U16" s="36">
        <f t="shared" si="8"/>
        <v>37220453.629999995</v>
      </c>
      <c r="V16" s="6">
        <f>+Table1[[#This Row],[TUITION_ASSESSED]]-U15</f>
        <v>120956.97999999672</v>
      </c>
      <c r="W16" s="36">
        <f t="shared" si="9"/>
        <v>247145.41999999993</v>
      </c>
      <c r="X16" s="29">
        <f>+U16-B16</f>
        <v>-5344879.5577720106</v>
      </c>
      <c r="Y16" s="29" t="e">
        <v>#REF!</v>
      </c>
      <c r="Z16" s="42" t="e">
        <v>#REF!</v>
      </c>
    </row>
    <row r="17" spans="1:26">
      <c r="A17" s="28">
        <v>44774</v>
      </c>
      <c r="B17" s="41">
        <f t="shared" si="12"/>
        <v>42565333.187772006</v>
      </c>
      <c r="C17" s="51">
        <v>44802</v>
      </c>
      <c r="D17" s="71">
        <v>28</v>
      </c>
      <c r="E17" s="36">
        <f t="shared" si="2"/>
        <v>38563094.817772008</v>
      </c>
      <c r="F17" s="72">
        <f t="shared" si="3"/>
        <v>8.7836625958188572E-2</v>
      </c>
      <c r="G17" s="126">
        <v>2</v>
      </c>
      <c r="H17" s="37">
        <v>6875</v>
      </c>
      <c r="I17" s="37">
        <v>1075</v>
      </c>
      <c r="J17" s="38">
        <f>SUM(Table1[[#This Row],['#_CONFIRMED]:['#_FINALIZED]])</f>
        <v>7952</v>
      </c>
      <c r="K17" s="39">
        <f t="shared" si="4"/>
        <v>49</v>
      </c>
      <c r="L17" s="39">
        <f t="shared" si="5"/>
        <v>122</v>
      </c>
      <c r="M17" s="40">
        <f t="shared" si="6"/>
        <v>0.1351861167002012</v>
      </c>
      <c r="N17" s="27">
        <v>0.12804113368447453</v>
      </c>
      <c r="O17" s="63">
        <v>0</v>
      </c>
      <c r="P17" s="35">
        <v>33231966.539999999</v>
      </c>
      <c r="Q17" s="41">
        <f t="shared" si="11"/>
        <v>4002238.37</v>
      </c>
      <c r="R17" s="73">
        <f t="shared" si="7"/>
        <v>0.10748821895549912</v>
      </c>
      <c r="S17" s="35">
        <v>263443.12</v>
      </c>
      <c r="T17" s="35">
        <v>3738795.25</v>
      </c>
      <c r="U17" s="36">
        <f t="shared" si="8"/>
        <v>37234204.909999996</v>
      </c>
      <c r="V17" s="6">
        <f>+Table1[[#This Row],[TUITION_ASSESSED]]-U16</f>
        <v>13751.280000001192</v>
      </c>
      <c r="W17" s="36">
        <f t="shared" si="9"/>
        <v>459514.95999999996</v>
      </c>
      <c r="X17" s="29">
        <f>+U17-B17</f>
        <v>-5331128.2777720094</v>
      </c>
      <c r="Y17" s="29" t="e">
        <v>#REF!</v>
      </c>
      <c r="Z17" s="42" t="e">
        <v>#REF!</v>
      </c>
    </row>
    <row r="18" spans="1:26">
      <c r="A18" s="28">
        <v>44775</v>
      </c>
      <c r="B18" s="41">
        <f t="shared" si="12"/>
        <v>42565333.187772006</v>
      </c>
      <c r="C18" s="51">
        <v>44802</v>
      </c>
      <c r="D18" s="71">
        <v>27</v>
      </c>
      <c r="E18" s="36">
        <f t="shared" si="2"/>
        <v>38277059.097772002</v>
      </c>
      <c r="F18" s="72">
        <f t="shared" si="3"/>
        <v>0.10002915121602188</v>
      </c>
      <c r="G18" s="126">
        <v>2</v>
      </c>
      <c r="H18" s="37">
        <v>6920</v>
      </c>
      <c r="I18" s="37">
        <v>1155</v>
      </c>
      <c r="J18" s="38">
        <f>SUM(Table1[[#This Row],['#_CONFIRMED]:['#_FINALIZED]])</f>
        <v>8077</v>
      </c>
      <c r="K18" s="39">
        <f t="shared" si="4"/>
        <v>125</v>
      </c>
      <c r="L18" s="39">
        <f t="shared" si="5"/>
        <v>80</v>
      </c>
      <c r="M18" s="40">
        <f t="shared" si="6"/>
        <v>0.14299863810820848</v>
      </c>
      <c r="N18" s="27">
        <v>0.15192546583850933</v>
      </c>
      <c r="O18" s="63">
        <v>0</v>
      </c>
      <c r="P18" s="35">
        <v>33824203.409999996</v>
      </c>
      <c r="Q18" s="41">
        <f t="shared" si="11"/>
        <v>4288274.0900000008</v>
      </c>
      <c r="R18" s="73">
        <f t="shared" si="7"/>
        <v>0.11251627737923887</v>
      </c>
      <c r="S18" s="35">
        <v>30499.94</v>
      </c>
      <c r="T18" s="35">
        <v>4257774.1500000004</v>
      </c>
      <c r="U18" s="36">
        <f t="shared" si="8"/>
        <v>38112477.5</v>
      </c>
      <c r="V18" s="6">
        <f>+Table1[[#This Row],[TUITION_ASSESSED]]-U17</f>
        <v>878272.59000000358</v>
      </c>
      <c r="W18" s="36">
        <f>+Q18-Q17</f>
        <v>286035.72000000067</v>
      </c>
      <c r="X18" s="29">
        <f>+U18-B18</f>
        <v>-4452855.6877720058</v>
      </c>
      <c r="Y18" s="29" t="e">
        <v>#REF!</v>
      </c>
      <c r="Z18" s="42" t="e">
        <v>#REF!</v>
      </c>
    </row>
    <row r="19" spans="1:26">
      <c r="A19" s="28">
        <v>44776</v>
      </c>
      <c r="B19" s="41">
        <f t="shared" si="12"/>
        <v>42565333.187772006</v>
      </c>
      <c r="C19" s="51">
        <v>44802</v>
      </c>
      <c r="D19" s="71">
        <v>26</v>
      </c>
      <c r="E19" s="36">
        <f t="shared" si="2"/>
        <v>37622339.627772003</v>
      </c>
      <c r="F19" s="72">
        <f t="shared" si="3"/>
        <v>0.11390932942098718</v>
      </c>
      <c r="G19" s="126">
        <v>2</v>
      </c>
      <c r="H19" s="37">
        <v>6854</v>
      </c>
      <c r="I19" s="37">
        <v>1279</v>
      </c>
      <c r="J19" s="38">
        <f>SUM(Table1[[#This Row],['#_CONFIRMED]:['#_FINALIZED]])</f>
        <v>8135</v>
      </c>
      <c r="K19" s="39">
        <f t="shared" si="4"/>
        <v>58</v>
      </c>
      <c r="L19" s="39">
        <f t="shared" si="5"/>
        <v>124</v>
      </c>
      <c r="M19" s="40">
        <f t="shared" si="6"/>
        <v>0.15722188076213892</v>
      </c>
      <c r="N19" s="27">
        <v>0.16701641772620665</v>
      </c>
      <c r="O19" s="63">
        <v>0</v>
      </c>
      <c r="P19" s="35">
        <v>33380269.899999999</v>
      </c>
      <c r="Q19" s="41">
        <f t="shared" si="11"/>
        <v>4942993.5599999996</v>
      </c>
      <c r="R19" s="73">
        <f t="shared" si="7"/>
        <v>0.12898154055066999</v>
      </c>
      <c r="S19" s="35">
        <v>94405</v>
      </c>
      <c r="T19" s="35">
        <v>4848588.5599999996</v>
      </c>
      <c r="U19" s="36">
        <f t="shared" si="8"/>
        <v>38323263.460000001</v>
      </c>
      <c r="V19" s="6">
        <f>+Table1[[#This Row],[TUITION_ASSESSED]]-U18</f>
        <v>210785.96000000089</v>
      </c>
      <c r="W19" s="36">
        <f>+Q19-Q18</f>
        <v>654719.46999999881</v>
      </c>
      <c r="X19" s="29">
        <f>+U19-B19</f>
        <v>-4242069.7277720049</v>
      </c>
      <c r="Y19" s="29" t="e">
        <v>#REF!</v>
      </c>
      <c r="Z19" s="42" t="e">
        <v>#REF!</v>
      </c>
    </row>
    <row r="20" spans="1:26">
      <c r="A20" s="28">
        <v>44777</v>
      </c>
      <c r="B20" s="41">
        <f t="shared" si="12"/>
        <v>42565333.187772006</v>
      </c>
      <c r="C20" s="51">
        <v>44802</v>
      </c>
      <c r="D20" s="71">
        <v>25</v>
      </c>
      <c r="E20" s="36">
        <f t="shared" si="2"/>
        <v>37281697.227772005</v>
      </c>
      <c r="F20" s="72">
        <f t="shared" si="3"/>
        <v>0.1215206524328571</v>
      </c>
      <c r="G20" s="126">
        <v>2</v>
      </c>
      <c r="H20" s="37">
        <v>6823</v>
      </c>
      <c r="I20" s="37">
        <v>1353</v>
      </c>
      <c r="J20" s="38">
        <f>SUM(Table1[[#This Row],['#_CONFIRMED]:['#_FINALIZED]])</f>
        <v>8178</v>
      </c>
      <c r="K20" s="39">
        <f t="shared" si="4"/>
        <v>43</v>
      </c>
      <c r="L20" s="39">
        <f t="shared" si="5"/>
        <v>74</v>
      </c>
      <c r="M20" s="40">
        <f t="shared" si="6"/>
        <v>0.16544387380777698</v>
      </c>
      <c r="N20" s="27">
        <v>0.17958783120706576</v>
      </c>
      <c r="O20" s="63">
        <v>0</v>
      </c>
      <c r="P20" s="35">
        <v>33248242.600000001</v>
      </c>
      <c r="Q20" s="41">
        <f t="shared" si="11"/>
        <v>5283635.96</v>
      </c>
      <c r="R20" s="73">
        <f t="shared" si="7"/>
        <v>0.13712375719685127</v>
      </c>
      <c r="S20" s="35">
        <v>111068.9</v>
      </c>
      <c r="T20" s="35">
        <v>5172567.0599999996</v>
      </c>
      <c r="U20" s="36">
        <f t="shared" si="8"/>
        <v>38531878.560000002</v>
      </c>
      <c r="V20" s="6">
        <f>+Table1[[#This Row],[TUITION_ASSESSED]]-U19</f>
        <v>208615.10000000149</v>
      </c>
      <c r="W20" s="36">
        <f t="shared" ref="W20:W83" si="13">+Q20-Q19</f>
        <v>340642.40000000037</v>
      </c>
      <c r="X20" s="29">
        <f t="shared" ref="X20:X83" si="14">+U20-B20</f>
        <v>-4033454.6277720034</v>
      </c>
      <c r="Y20" s="29" t="e">
        <v>#REF!</v>
      </c>
      <c r="Z20" s="42" t="e">
        <v>#REF!</v>
      </c>
    </row>
    <row r="21" spans="1:26">
      <c r="A21" s="28">
        <v>44778</v>
      </c>
      <c r="B21" s="36">
        <v>42565333</v>
      </c>
      <c r="C21" s="51">
        <v>44802</v>
      </c>
      <c r="D21" s="71">
        <v>24</v>
      </c>
      <c r="E21" s="36">
        <f t="shared" si="2"/>
        <v>37017130.859999999</v>
      </c>
      <c r="F21" s="72">
        <f t="shared" si="3"/>
        <v>0.12920696614778041</v>
      </c>
      <c r="G21" s="126">
        <v>2</v>
      </c>
      <c r="H21" s="37">
        <v>6830</v>
      </c>
      <c r="I21" s="37">
        <v>1443</v>
      </c>
      <c r="J21" s="38">
        <f>SUM(Table1[[#This Row],['#_CONFIRMED]:['#_FINALIZED]])</f>
        <v>8275</v>
      </c>
      <c r="K21" s="39">
        <f t="shared" si="4"/>
        <v>97</v>
      </c>
      <c r="L21" s="39">
        <f t="shared" si="5"/>
        <v>90</v>
      </c>
      <c r="M21" s="40">
        <f t="shared" si="6"/>
        <v>0.17438066465256796</v>
      </c>
      <c r="N21" s="27">
        <v>0.19787467936973249</v>
      </c>
      <c r="O21" s="63">
        <v>0</v>
      </c>
      <c r="P21" s="35">
        <v>33111246.5</v>
      </c>
      <c r="Q21" s="41">
        <f t="shared" si="11"/>
        <v>5548202.1399999997</v>
      </c>
      <c r="R21" s="73">
        <f t="shared" si="7"/>
        <v>0.14351477672807286</v>
      </c>
      <c r="S21" s="35">
        <v>48464.6</v>
      </c>
      <c r="T21" s="35">
        <v>5499737.54</v>
      </c>
      <c r="U21" s="36">
        <f t="shared" si="8"/>
        <v>38659448.640000001</v>
      </c>
      <c r="V21" s="6">
        <f>+Table1[[#This Row],[TUITION_ASSESSED]]-U20</f>
        <v>127570.07999999821</v>
      </c>
      <c r="W21" s="36">
        <f t="shared" si="13"/>
        <v>264566.1799999997</v>
      </c>
      <c r="X21" s="29">
        <f t="shared" si="14"/>
        <v>-3905884.3599999994</v>
      </c>
      <c r="Y21" s="29" t="e">
        <v>#REF!</v>
      </c>
      <c r="Z21" s="42" t="e">
        <v>#REF!</v>
      </c>
    </row>
    <row r="22" spans="1:26">
      <c r="A22" s="28">
        <v>44781</v>
      </c>
      <c r="B22" s="41">
        <f t="shared" si="12"/>
        <v>42565333</v>
      </c>
      <c r="C22" s="51">
        <v>44802</v>
      </c>
      <c r="D22" s="82">
        <v>21</v>
      </c>
      <c r="E22" s="8">
        <f t="shared" si="2"/>
        <v>36301416.480000004</v>
      </c>
      <c r="F22" s="83">
        <f t="shared" si="3"/>
        <v>0.1371266889889009</v>
      </c>
      <c r="G22" s="126">
        <v>2</v>
      </c>
      <c r="H22" s="37">
        <v>6803</v>
      </c>
      <c r="I22" s="37">
        <v>1655</v>
      </c>
      <c r="J22" s="38">
        <f>SUM(Table1[[#This Row],['#_CONFIRMED]:['#_FINALIZED]])</f>
        <v>8460</v>
      </c>
      <c r="K22" s="39">
        <f t="shared" si="4"/>
        <v>185</v>
      </c>
      <c r="L22" s="39">
        <f t="shared" si="5"/>
        <v>212</v>
      </c>
      <c r="M22" s="17">
        <f t="shared" si="6"/>
        <v>0.19562647754137116</v>
      </c>
      <c r="N22" s="84">
        <v>0.20805043646944713</v>
      </c>
      <c r="O22" s="63">
        <v>0</v>
      </c>
      <c r="P22" s="35">
        <v>32545550.050000001</v>
      </c>
      <c r="Q22" s="41">
        <f t="shared" si="11"/>
        <v>6263916.5199999996</v>
      </c>
      <c r="R22" s="85">
        <f t="shared" si="7"/>
        <v>0.16140176801198428</v>
      </c>
      <c r="S22" s="35">
        <v>427073.34</v>
      </c>
      <c r="T22" s="35">
        <v>5836843.1799999997</v>
      </c>
      <c r="U22" s="8">
        <f t="shared" si="8"/>
        <v>38809466.57</v>
      </c>
      <c r="V22" s="6">
        <f>+Table1[[#This Row],[TUITION_ASSESSED]]-U21</f>
        <v>150017.9299999997</v>
      </c>
      <c r="W22" s="36">
        <f t="shared" si="13"/>
        <v>715714.37999999989</v>
      </c>
      <c r="X22" s="29">
        <f t="shared" si="14"/>
        <v>-3755866.4299999997</v>
      </c>
      <c r="Y22" s="29" t="e">
        <v>#REF!</v>
      </c>
      <c r="Z22" s="95" t="e">
        <v>#REF!</v>
      </c>
    </row>
    <row r="23" spans="1:26">
      <c r="A23" s="28">
        <v>44782</v>
      </c>
      <c r="B23" s="41">
        <f t="shared" si="12"/>
        <v>42565333</v>
      </c>
      <c r="C23" s="51">
        <v>44802</v>
      </c>
      <c r="D23" s="82">
        <v>20</v>
      </c>
      <c r="E23" s="8">
        <f t="shared" si="2"/>
        <v>35707209.899999999</v>
      </c>
      <c r="F23" s="83">
        <f t="shared" si="3"/>
        <v>0.15913598749480004</v>
      </c>
      <c r="G23" s="126">
        <v>2</v>
      </c>
      <c r="H23" s="37">
        <v>6768</v>
      </c>
      <c r="I23" s="37">
        <v>1796</v>
      </c>
      <c r="J23" s="38">
        <f>SUM(Table1[[#This Row],['#_CONFIRMED]:['#_FINALIZED]])</f>
        <v>8566</v>
      </c>
      <c r="K23" s="39">
        <f t="shared" si="4"/>
        <v>106</v>
      </c>
      <c r="L23" s="39">
        <f t="shared" si="5"/>
        <v>141</v>
      </c>
      <c r="M23" s="17">
        <f t="shared" si="6"/>
        <v>0.20966612187718889</v>
      </c>
      <c r="N23" s="84">
        <v>0.23010234798314269</v>
      </c>
      <c r="O23" s="63">
        <v>0</v>
      </c>
      <c r="P23" s="35">
        <v>32062281.350000001</v>
      </c>
      <c r="Q23" s="41">
        <f t="shared" si="11"/>
        <v>6858123.0999999996</v>
      </c>
      <c r="R23" s="85">
        <f t="shared" si="7"/>
        <v>0.17620893710933672</v>
      </c>
      <c r="S23" s="35">
        <v>84446.8</v>
      </c>
      <c r="T23" s="35">
        <v>6773676.2999999998</v>
      </c>
      <c r="U23" s="8">
        <f t="shared" si="8"/>
        <v>38920404.450000003</v>
      </c>
      <c r="V23" s="6">
        <f>+Table1[[#This Row],[TUITION_ASSESSED]]-U22</f>
        <v>110937.88000000268</v>
      </c>
      <c r="W23" s="36">
        <f t="shared" si="13"/>
        <v>594206.58000000007</v>
      </c>
      <c r="X23" s="29">
        <f t="shared" si="14"/>
        <v>-3644928.549999997</v>
      </c>
      <c r="Y23" s="29" t="e">
        <v>#REF!</v>
      </c>
      <c r="Z23" s="95" t="e">
        <v>#REF!</v>
      </c>
    </row>
    <row r="24" spans="1:26">
      <c r="A24" s="28">
        <v>44783</v>
      </c>
      <c r="B24" s="41">
        <f t="shared" si="12"/>
        <v>42565333</v>
      </c>
      <c r="C24" s="51">
        <v>44802</v>
      </c>
      <c r="D24" s="82">
        <v>19</v>
      </c>
      <c r="E24" s="8">
        <f t="shared" si="2"/>
        <v>35103966.460000001</v>
      </c>
      <c r="F24" s="83">
        <f t="shared" si="3"/>
        <v>0.17311072933459723</v>
      </c>
      <c r="G24" s="126">
        <v>2</v>
      </c>
      <c r="H24" s="37">
        <v>6744</v>
      </c>
      <c r="I24" s="37">
        <v>1931</v>
      </c>
      <c r="J24" s="38">
        <f>SUM(Table1[[#This Row],['#_CONFIRMED]:['#_FINALIZED]])</f>
        <v>8677</v>
      </c>
      <c r="K24" s="39">
        <f t="shared" si="4"/>
        <v>111</v>
      </c>
      <c r="L24" s="39">
        <f t="shared" si="5"/>
        <v>135</v>
      </c>
      <c r="M24" s="17">
        <f t="shared" si="6"/>
        <v>0.22254235334793132</v>
      </c>
      <c r="N24" s="84">
        <v>0.25032625459722385</v>
      </c>
      <c r="O24" s="63">
        <v>0</v>
      </c>
      <c r="P24" s="35">
        <v>31592666.16</v>
      </c>
      <c r="Q24" s="41">
        <f t="shared" si="11"/>
        <v>7461366.54</v>
      </c>
      <c r="R24" s="85">
        <f t="shared" si="7"/>
        <v>0.19105239649169442</v>
      </c>
      <c r="S24" s="35">
        <v>92850.7</v>
      </c>
      <c r="T24" s="35">
        <v>7368515.8399999999</v>
      </c>
      <c r="U24" s="8">
        <f t="shared" si="8"/>
        <v>39054032.700000003</v>
      </c>
      <c r="V24" s="6">
        <f>+Table1[[#This Row],[TUITION_ASSESSED]]-U23</f>
        <v>133628.25</v>
      </c>
      <c r="W24" s="36">
        <f t="shared" si="13"/>
        <v>603243.44000000041</v>
      </c>
      <c r="X24" s="29">
        <f t="shared" si="14"/>
        <v>-3511300.299999997</v>
      </c>
      <c r="Y24" s="29" t="e">
        <v>#REF!</v>
      </c>
      <c r="Z24" s="95" t="e">
        <v>#REF!</v>
      </c>
    </row>
    <row r="25" spans="1:26">
      <c r="A25" s="28">
        <v>44784</v>
      </c>
      <c r="B25" s="41">
        <f t="shared" si="12"/>
        <v>42565333</v>
      </c>
      <c r="C25" s="51">
        <v>44802</v>
      </c>
      <c r="D25" s="71">
        <v>18</v>
      </c>
      <c r="E25" s="36">
        <f t="shared" si="2"/>
        <v>34475866.140000001</v>
      </c>
      <c r="F25" s="72">
        <f t="shared" si="3"/>
        <v>0.18728066288122308</v>
      </c>
      <c r="G25" s="126">
        <v>2</v>
      </c>
      <c r="H25" s="37">
        <v>6701</v>
      </c>
      <c r="I25" s="37">
        <v>2072</v>
      </c>
      <c r="J25" s="38">
        <f>SUM(Table1[[#This Row],['#_CONFIRMED]:['#_FINALIZED]])</f>
        <v>8775</v>
      </c>
      <c r="K25" s="39">
        <f t="shared" si="4"/>
        <v>98</v>
      </c>
      <c r="L25" s="39">
        <f t="shared" si="5"/>
        <v>141</v>
      </c>
      <c r="M25" s="40">
        <f t="shared" si="6"/>
        <v>0.23612535612535612</v>
      </c>
      <c r="N25" s="27">
        <v>0.26944837340876943</v>
      </c>
      <c r="O25" s="63">
        <v>0</v>
      </c>
      <c r="P25" s="35">
        <v>31159275.129999999</v>
      </c>
      <c r="Q25" s="41">
        <f t="shared" si="11"/>
        <v>8089466.8600000003</v>
      </c>
      <c r="R25" s="73">
        <f t="shared" si="7"/>
        <v>0.20610767249714848</v>
      </c>
      <c r="S25" s="35">
        <v>117803.08</v>
      </c>
      <c r="T25" s="35">
        <v>7971663.7800000003</v>
      </c>
      <c r="U25" s="36">
        <f t="shared" si="8"/>
        <v>39248741.990000002</v>
      </c>
      <c r="V25" s="6">
        <f>+Table1[[#This Row],[TUITION_ASSESSED]]-U24</f>
        <v>194709.28999999911</v>
      </c>
      <c r="W25" s="36">
        <f t="shared" si="13"/>
        <v>628100.3200000003</v>
      </c>
      <c r="X25" s="29">
        <f t="shared" si="14"/>
        <v>-3316591.0099999979</v>
      </c>
      <c r="Y25" s="29" t="e">
        <v>#REF!</v>
      </c>
      <c r="Z25" s="42" t="e">
        <v>#REF!</v>
      </c>
    </row>
    <row r="26" spans="1:26">
      <c r="A26" s="28">
        <v>44785</v>
      </c>
      <c r="B26" s="41">
        <f t="shared" si="12"/>
        <v>42565333</v>
      </c>
      <c r="C26" s="51">
        <v>44802</v>
      </c>
      <c r="D26" s="71">
        <v>17</v>
      </c>
      <c r="E26" s="36">
        <f t="shared" si="2"/>
        <v>34015349.600000001</v>
      </c>
      <c r="F26" s="72">
        <f t="shared" si="3"/>
        <v>0.1988380732273374</v>
      </c>
      <c r="G26" s="126">
        <v>2</v>
      </c>
      <c r="H26" s="37">
        <v>6672</v>
      </c>
      <c r="I26" s="37">
        <v>2182</v>
      </c>
      <c r="J26" s="38">
        <f>SUM(Table1[[#This Row],['#_CONFIRMED]:['#_FINALIZED]])</f>
        <v>8856</v>
      </c>
      <c r="K26" s="39">
        <f t="shared" si="4"/>
        <v>81</v>
      </c>
      <c r="L26" s="39">
        <f t="shared" si="5"/>
        <v>110</v>
      </c>
      <c r="M26" s="40">
        <f t="shared" si="6"/>
        <v>0.246386630532972</v>
      </c>
      <c r="N26" s="27">
        <v>0.283186877562976</v>
      </c>
      <c r="O26" s="63">
        <v>0</v>
      </c>
      <c r="P26" s="35">
        <v>30864696.640000001</v>
      </c>
      <c r="Q26" s="41">
        <f t="shared" si="11"/>
        <v>8549983.4000000004</v>
      </c>
      <c r="R26" s="73">
        <f t="shared" si="7"/>
        <v>0.21692383120510042</v>
      </c>
      <c r="S26" s="35">
        <v>86374.6</v>
      </c>
      <c r="T26" s="35">
        <v>8463608.8000000007</v>
      </c>
      <c r="U26" s="36">
        <f t="shared" si="8"/>
        <v>39414680.039999999</v>
      </c>
      <c r="V26" s="6">
        <f>+Table1[[#This Row],[TUITION_ASSESSED]]-U25</f>
        <v>165938.04999999702</v>
      </c>
      <c r="W26" s="36">
        <f t="shared" si="13"/>
        <v>460516.54000000004</v>
      </c>
      <c r="X26" s="29">
        <f t="shared" si="14"/>
        <v>-3150652.9600000009</v>
      </c>
      <c r="Y26" s="29" t="e">
        <v>#REF!</v>
      </c>
      <c r="Z26" s="42" t="e">
        <v>#REF!</v>
      </c>
    </row>
    <row r="27" spans="1:26">
      <c r="A27" s="28">
        <v>44788</v>
      </c>
      <c r="B27" s="41">
        <f t="shared" si="12"/>
        <v>42565333</v>
      </c>
      <c r="C27" s="51">
        <v>44802</v>
      </c>
      <c r="D27" s="71">
        <v>14</v>
      </c>
      <c r="E27" s="36">
        <f t="shared" si="2"/>
        <v>32707917.579999998</v>
      </c>
      <c r="F27" s="72">
        <f t="shared" si="3"/>
        <v>0.21348181065563376</v>
      </c>
      <c r="G27" s="126">
        <v>2</v>
      </c>
      <c r="H27" s="37">
        <v>6487</v>
      </c>
      <c r="I27" s="37">
        <v>2484</v>
      </c>
      <c r="J27" s="38">
        <f>SUM(Table1[[#This Row],['#_CONFIRMED]:['#_FINALIZED]])</f>
        <v>8973</v>
      </c>
      <c r="K27" s="39">
        <f t="shared" si="4"/>
        <v>117</v>
      </c>
      <c r="L27" s="39">
        <f t="shared" si="5"/>
        <v>302</v>
      </c>
      <c r="M27" s="40">
        <f t="shared" si="6"/>
        <v>0.27683049147442329</v>
      </c>
      <c r="N27" s="27">
        <v>0.29733193522078527</v>
      </c>
      <c r="O27" s="63">
        <v>0</v>
      </c>
      <c r="P27" s="35">
        <v>29768156.969999999</v>
      </c>
      <c r="Q27" s="41">
        <f t="shared" si="11"/>
        <v>9857415.4199999999</v>
      </c>
      <c r="R27" s="73">
        <f t="shared" si="7"/>
        <v>0.24876398813831746</v>
      </c>
      <c r="S27" s="35">
        <v>770491.06</v>
      </c>
      <c r="T27" s="35">
        <v>9086924.3599999994</v>
      </c>
      <c r="U27" s="36">
        <f t="shared" si="8"/>
        <v>39625572.390000001</v>
      </c>
      <c r="V27" s="6">
        <f>+Table1[[#This Row],[TUITION_ASSESSED]]-U26</f>
        <v>210892.35000000149</v>
      </c>
      <c r="W27" s="36">
        <f t="shared" si="13"/>
        <v>1307432.0199999996</v>
      </c>
      <c r="X27" s="29">
        <f t="shared" si="14"/>
        <v>-2939760.6099999994</v>
      </c>
      <c r="Y27" s="29" t="e">
        <v>#REF!</v>
      </c>
      <c r="Z27" s="42" t="e">
        <v>#REF!</v>
      </c>
    </row>
    <row r="28" spans="1:26">
      <c r="A28" s="28">
        <v>44789</v>
      </c>
      <c r="B28" s="41">
        <f t="shared" si="12"/>
        <v>42565333</v>
      </c>
      <c r="C28" s="51">
        <v>44802</v>
      </c>
      <c r="D28" s="71">
        <v>13</v>
      </c>
      <c r="E28" s="36">
        <f t="shared" si="2"/>
        <v>31901189.859999999</v>
      </c>
      <c r="F28" s="72">
        <f t="shared" si="3"/>
        <v>0.24452346373044939</v>
      </c>
      <c r="G28" s="126">
        <v>2</v>
      </c>
      <c r="H28" s="37">
        <v>6374</v>
      </c>
      <c r="I28" s="37">
        <v>2677</v>
      </c>
      <c r="J28" s="38">
        <f>SUM(Table1[[#This Row],['#_CONFIRMED]:['#_FINALIZED]])</f>
        <v>9053</v>
      </c>
      <c r="K28" s="39">
        <f t="shared" si="4"/>
        <v>80</v>
      </c>
      <c r="L28" s="39">
        <f t="shared" si="5"/>
        <v>193</v>
      </c>
      <c r="M28" s="40">
        <f t="shared" si="6"/>
        <v>0.29570308185131999</v>
      </c>
      <c r="N28" s="27">
        <v>0.327506367214633</v>
      </c>
      <c r="O28" s="63">
        <v>0</v>
      </c>
      <c r="P28" s="35">
        <v>29155586.800000001</v>
      </c>
      <c r="Q28" s="41">
        <f t="shared" si="11"/>
        <v>10664143.140000001</v>
      </c>
      <c r="R28" s="73">
        <f t="shared" si="7"/>
        <v>0.26781053402593724</v>
      </c>
      <c r="S28" s="35">
        <v>255920.48</v>
      </c>
      <c r="T28" s="35">
        <v>10408222.66</v>
      </c>
      <c r="U28" s="36">
        <f t="shared" si="8"/>
        <v>39819729.939999998</v>
      </c>
      <c r="V28" s="6">
        <f>+Table1[[#This Row],[TUITION_ASSESSED]]-U27</f>
        <v>194157.54999999702</v>
      </c>
      <c r="W28" s="36">
        <f t="shared" si="13"/>
        <v>806727.72000000067</v>
      </c>
      <c r="X28" s="29">
        <f t="shared" si="14"/>
        <v>-2745603.0600000024</v>
      </c>
      <c r="Y28" s="29" t="e">
        <v>#REF!</v>
      </c>
      <c r="Z28" s="42" t="e">
        <v>#REF!</v>
      </c>
    </row>
    <row r="29" spans="1:26">
      <c r="A29" s="28">
        <v>44790</v>
      </c>
      <c r="B29" s="41">
        <f t="shared" si="12"/>
        <v>42565333</v>
      </c>
      <c r="C29" s="51">
        <v>44802</v>
      </c>
      <c r="D29" s="71">
        <v>12</v>
      </c>
      <c r="E29" s="36">
        <f t="shared" si="2"/>
        <v>30565078.119999997</v>
      </c>
      <c r="F29" s="72">
        <f t="shared" si="3"/>
        <v>0.27769361560028205</v>
      </c>
      <c r="G29" s="126">
        <v>2</v>
      </c>
      <c r="H29" s="37">
        <v>6155</v>
      </c>
      <c r="I29" s="37">
        <v>2981</v>
      </c>
      <c r="J29" s="38">
        <f>SUM(Table1[[#This Row],['#_CONFIRMED]:['#_FINALIZED]])</f>
        <v>9138</v>
      </c>
      <c r="K29" s="39">
        <f t="shared" si="4"/>
        <v>85</v>
      </c>
      <c r="L29" s="39">
        <f t="shared" si="5"/>
        <v>304</v>
      </c>
      <c r="M29" s="40">
        <f t="shared" si="6"/>
        <v>0.3262201794703436</v>
      </c>
      <c r="N29" s="27">
        <v>0.34775585554401756</v>
      </c>
      <c r="O29" s="63">
        <v>0</v>
      </c>
      <c r="P29" s="35">
        <v>27882809.77</v>
      </c>
      <c r="Q29" s="41">
        <f t="shared" si="11"/>
        <v>12000254.880000001</v>
      </c>
      <c r="R29" s="73">
        <f t="shared" si="7"/>
        <v>0.30088597717628002</v>
      </c>
      <c r="S29" s="35">
        <v>180133.66</v>
      </c>
      <c r="T29" s="35">
        <v>11820121.220000001</v>
      </c>
      <c r="U29" s="36">
        <f t="shared" si="8"/>
        <v>39883064.649999999</v>
      </c>
      <c r="V29" s="6">
        <f>+Table1[[#This Row],[TUITION_ASSESSED]]-U28</f>
        <v>63334.710000000894</v>
      </c>
      <c r="W29" s="36">
        <f t="shared" si="13"/>
        <v>1336111.7400000002</v>
      </c>
      <c r="X29" s="29">
        <f t="shared" si="14"/>
        <v>-2682268.3500000015</v>
      </c>
      <c r="Y29" s="29" t="e">
        <v>#REF!</v>
      </c>
      <c r="Z29" s="42" t="e">
        <v>#REF!</v>
      </c>
    </row>
    <row r="30" spans="1:26">
      <c r="A30" s="28">
        <v>44791</v>
      </c>
      <c r="B30" s="41">
        <f t="shared" si="12"/>
        <v>42565333</v>
      </c>
      <c r="C30" s="51">
        <v>44802</v>
      </c>
      <c r="D30" s="71">
        <v>11</v>
      </c>
      <c r="E30" s="36">
        <f t="shared" si="2"/>
        <v>29721206.34</v>
      </c>
      <c r="F30" s="72">
        <f t="shared" si="3"/>
        <v>0.29572329623264076</v>
      </c>
      <c r="G30" s="126">
        <v>2</v>
      </c>
      <c r="H30" s="37">
        <v>5999</v>
      </c>
      <c r="I30" s="37">
        <v>3195</v>
      </c>
      <c r="J30" s="38">
        <f>SUM(Table1[[#This Row],['#_CONFIRMED]:['#_FINALIZED]])</f>
        <v>9196</v>
      </c>
      <c r="K30" s="39">
        <f t="shared" si="4"/>
        <v>58</v>
      </c>
      <c r="L30" s="39">
        <f t="shared" si="5"/>
        <v>214</v>
      </c>
      <c r="M30" s="40">
        <f t="shared" si="6"/>
        <v>0.34743366681165722</v>
      </c>
      <c r="N30" s="27">
        <v>0.36401816118047675</v>
      </c>
      <c r="O30" s="63">
        <v>0</v>
      </c>
      <c r="P30" s="35">
        <v>26998206.48</v>
      </c>
      <c r="Q30" s="41">
        <f t="shared" si="11"/>
        <v>12844126.66</v>
      </c>
      <c r="R30" s="73">
        <f t="shared" si="7"/>
        <v>0.32237385834980248</v>
      </c>
      <c r="S30" s="35">
        <v>256566.08</v>
      </c>
      <c r="T30" s="35">
        <v>12587560.58</v>
      </c>
      <c r="U30" s="36">
        <f t="shared" si="8"/>
        <v>39842333.140000001</v>
      </c>
      <c r="V30" s="6">
        <f>+Table1[[#This Row],[TUITION_ASSESSED]]-U29</f>
        <v>-40731.509999997914</v>
      </c>
      <c r="W30" s="36">
        <f t="shared" si="13"/>
        <v>843871.77999999933</v>
      </c>
      <c r="X30" s="29">
        <f t="shared" si="14"/>
        <v>-2722999.8599999994</v>
      </c>
      <c r="Y30" s="29" t="e">
        <v>#REF!</v>
      </c>
      <c r="Z30" s="42" t="e">
        <v>#REF!</v>
      </c>
    </row>
    <row r="31" spans="1:26">
      <c r="A31" s="28">
        <v>44792</v>
      </c>
      <c r="B31" s="41">
        <f t="shared" si="12"/>
        <v>42565333</v>
      </c>
      <c r="C31" s="51">
        <v>44802</v>
      </c>
      <c r="D31" s="71">
        <v>10</v>
      </c>
      <c r="E31" s="36">
        <f t="shared" si="2"/>
        <v>28752814.579999998</v>
      </c>
      <c r="F31" s="72">
        <f t="shared" si="3"/>
        <v>0.3214796087698879</v>
      </c>
      <c r="G31" s="126">
        <v>2</v>
      </c>
      <c r="H31" s="37">
        <v>5862</v>
      </c>
      <c r="I31" s="37">
        <v>3409</v>
      </c>
      <c r="J31" s="38">
        <f>SUM(Table1[[#This Row],['#_CONFIRMED]:['#_FINALIZED]])</f>
        <v>9273</v>
      </c>
      <c r="K31" s="39">
        <f t="shared" si="4"/>
        <v>77</v>
      </c>
      <c r="L31" s="39">
        <f t="shared" si="5"/>
        <v>214</v>
      </c>
      <c r="M31" s="40">
        <f t="shared" si="6"/>
        <v>0.36762644235953845</v>
      </c>
      <c r="N31" s="27">
        <v>0.38052309404563162</v>
      </c>
      <c r="O31" s="63">
        <v>0</v>
      </c>
      <c r="P31" s="35">
        <v>26246160.829999998</v>
      </c>
      <c r="Q31" s="41">
        <f t="shared" si="11"/>
        <v>13812518.42</v>
      </c>
      <c r="R31" s="73">
        <f t="shared" si="7"/>
        <v>0.34480713489823805</v>
      </c>
      <c r="S31" s="35">
        <v>128631.82</v>
      </c>
      <c r="T31" s="35">
        <v>13683886.6</v>
      </c>
      <c r="U31" s="36">
        <f t="shared" si="8"/>
        <v>40058679.25</v>
      </c>
      <c r="V31" s="6">
        <f>+Table1[[#This Row],[TUITION_ASSESSED]]-U30</f>
        <v>216346.1099999994</v>
      </c>
      <c r="W31" s="36">
        <f t="shared" si="13"/>
        <v>968391.75999999978</v>
      </c>
      <c r="X31" s="29">
        <f t="shared" si="14"/>
        <v>-2506653.75</v>
      </c>
      <c r="Y31" s="29" t="e">
        <v>#REF!</v>
      </c>
      <c r="Z31" s="42" t="e">
        <v>#REF!</v>
      </c>
    </row>
    <row r="32" spans="1:26">
      <c r="A32" s="28">
        <v>44795</v>
      </c>
      <c r="B32" s="41">
        <f t="shared" si="12"/>
        <v>42565333</v>
      </c>
      <c r="C32" s="51">
        <v>44802</v>
      </c>
      <c r="D32" s="82">
        <v>7</v>
      </c>
      <c r="E32" s="8">
        <f t="shared" si="2"/>
        <v>26834061.060000002</v>
      </c>
      <c r="F32" s="83">
        <f t="shared" si="3"/>
        <v>0.337874883299985</v>
      </c>
      <c r="G32" s="126">
        <v>3</v>
      </c>
      <c r="H32" s="37">
        <v>5506</v>
      </c>
      <c r="I32" s="37">
        <v>3877</v>
      </c>
      <c r="J32" s="38">
        <f>SUM(Table1[[#This Row],['#_CONFIRMED]:['#_FINALIZED]])</f>
        <v>9386</v>
      </c>
      <c r="K32" s="39">
        <f t="shared" si="4"/>
        <v>113</v>
      </c>
      <c r="L32" s="39">
        <f t="shared" si="5"/>
        <v>468</v>
      </c>
      <c r="M32" s="17">
        <f t="shared" si="6"/>
        <v>0.41306200724483272</v>
      </c>
      <c r="N32" s="84">
        <v>0.40691021126760563</v>
      </c>
      <c r="O32" s="63">
        <v>0</v>
      </c>
      <c r="P32" s="35">
        <v>24462950.68</v>
      </c>
      <c r="Q32" s="41">
        <f t="shared" si="11"/>
        <v>15731271.939999999</v>
      </c>
      <c r="R32" s="85">
        <f t="shared" si="7"/>
        <v>0.39138142037787221</v>
      </c>
      <c r="S32" s="35">
        <v>1349515.02</v>
      </c>
      <c r="T32" s="35">
        <v>14381756.92</v>
      </c>
      <c r="U32" s="8">
        <f t="shared" si="8"/>
        <v>40194222.619999997</v>
      </c>
      <c r="V32" s="6">
        <f>+Table1[[#This Row],[TUITION_ASSESSED]]-U31</f>
        <v>135543.36999999732</v>
      </c>
      <c r="W32" s="36">
        <f t="shared" si="13"/>
        <v>1918753.5199999996</v>
      </c>
      <c r="X32" s="29">
        <f t="shared" si="14"/>
        <v>-2371110.3800000027</v>
      </c>
      <c r="Y32" s="29" t="e">
        <v>#REF!</v>
      </c>
      <c r="Z32" s="95" t="e">
        <v>#REF!</v>
      </c>
    </row>
    <row r="33" spans="1:26">
      <c r="A33" s="28">
        <v>44796</v>
      </c>
      <c r="B33" s="41">
        <f t="shared" si="12"/>
        <v>42565333</v>
      </c>
      <c r="C33" s="51">
        <v>44802</v>
      </c>
      <c r="D33" s="82">
        <v>6</v>
      </c>
      <c r="E33" s="8">
        <f t="shared" si="2"/>
        <v>25439909.02</v>
      </c>
      <c r="F33" s="83">
        <f t="shared" si="3"/>
        <v>0.39699694373353073</v>
      </c>
      <c r="G33" s="126">
        <v>7</v>
      </c>
      <c r="H33" s="37">
        <v>5241</v>
      </c>
      <c r="I33" s="37">
        <v>4233</v>
      </c>
      <c r="J33" s="38">
        <f>SUM(Table1[[#This Row],['#_CONFIRMED]:['#_FINALIZED]])</f>
        <v>9481</v>
      </c>
      <c r="K33" s="39">
        <f t="shared" si="4"/>
        <v>95</v>
      </c>
      <c r="L33" s="39">
        <f t="shared" si="5"/>
        <v>356</v>
      </c>
      <c r="M33" s="17">
        <f t="shared" si="6"/>
        <v>0.4464718911507225</v>
      </c>
      <c r="N33" s="84">
        <v>0.45795490971257613</v>
      </c>
      <c r="O33" s="63">
        <v>0</v>
      </c>
      <c r="P33" s="35">
        <v>23167365.25</v>
      </c>
      <c r="Q33" s="41">
        <f t="shared" si="11"/>
        <v>17125423.98</v>
      </c>
      <c r="R33" s="85">
        <f t="shared" si="7"/>
        <v>0.42502453434643989</v>
      </c>
      <c r="S33" s="35">
        <v>227116.87</v>
      </c>
      <c r="T33" s="35">
        <v>16898307.109999999</v>
      </c>
      <c r="U33" s="8">
        <f t="shared" si="8"/>
        <v>40292789.230000004</v>
      </c>
      <c r="V33" s="6">
        <f>+Table1[[#This Row],[TUITION_ASSESSED]]-U32</f>
        <v>98566.610000006855</v>
      </c>
      <c r="W33" s="36">
        <f t="shared" si="13"/>
        <v>1394152.040000001</v>
      </c>
      <c r="X33" s="29">
        <f t="shared" si="14"/>
        <v>-2272543.7699999958</v>
      </c>
      <c r="Y33" s="29" t="e">
        <v>#REF!</v>
      </c>
      <c r="Z33" s="95" t="e">
        <v>#REF!</v>
      </c>
    </row>
    <row r="34" spans="1:26">
      <c r="A34" s="28">
        <v>44797</v>
      </c>
      <c r="B34" s="41">
        <f t="shared" si="12"/>
        <v>42565333</v>
      </c>
      <c r="C34" s="51">
        <v>44802</v>
      </c>
      <c r="D34" s="82">
        <v>5</v>
      </c>
      <c r="E34" s="8">
        <f t="shared" si="2"/>
        <v>24157741.640000001</v>
      </c>
      <c r="F34" s="83">
        <f t="shared" si="3"/>
        <v>0.4272892480366593</v>
      </c>
      <c r="G34" s="126">
        <v>7</v>
      </c>
      <c r="H34" s="37">
        <v>4983</v>
      </c>
      <c r="I34" s="37">
        <v>4574</v>
      </c>
      <c r="J34" s="38">
        <f>SUM(Table1[[#This Row],['#_CONFIRMED]:['#_FINALIZED]])</f>
        <v>9564</v>
      </c>
      <c r="K34" s="39">
        <f t="shared" si="4"/>
        <v>83</v>
      </c>
      <c r="L34" s="39">
        <f t="shared" si="5"/>
        <v>341</v>
      </c>
      <c r="M34" s="17">
        <f t="shared" si="6"/>
        <v>0.47825177749895442</v>
      </c>
      <c r="N34" s="84">
        <v>0.49482139082646376</v>
      </c>
      <c r="O34" s="63">
        <v>0</v>
      </c>
      <c r="P34" s="35">
        <v>21953640.370000001</v>
      </c>
      <c r="Q34" s="41">
        <f t="shared" si="11"/>
        <v>18407591.359999999</v>
      </c>
      <c r="R34" s="85">
        <f t="shared" si="7"/>
        <v>0.45607110018691188</v>
      </c>
      <c r="S34" s="35">
        <v>219882.23</v>
      </c>
      <c r="T34" s="35">
        <v>18187709.129999999</v>
      </c>
      <c r="U34" s="8">
        <f t="shared" si="8"/>
        <v>40361231.730000004</v>
      </c>
      <c r="V34" s="6">
        <f>+Table1[[#This Row],[TUITION_ASSESSED]]-U33</f>
        <v>68442.5</v>
      </c>
      <c r="W34" s="36">
        <f t="shared" si="13"/>
        <v>1282167.379999999</v>
      </c>
      <c r="X34" s="29">
        <f t="shared" si="14"/>
        <v>-2204101.2699999958</v>
      </c>
      <c r="Y34" s="29" t="e">
        <v>#REF!</v>
      </c>
      <c r="Z34" s="95" t="e">
        <v>#REF!</v>
      </c>
    </row>
    <row r="35" spans="1:26">
      <c r="A35" s="28">
        <v>44798</v>
      </c>
      <c r="B35" s="41">
        <f t="shared" si="12"/>
        <v>42565333</v>
      </c>
      <c r="C35" s="51">
        <v>44802</v>
      </c>
      <c r="D35" s="71">
        <v>4</v>
      </c>
      <c r="E35" s="36">
        <f t="shared" si="2"/>
        <v>22428068.630000003</v>
      </c>
      <c r="F35" s="72">
        <f t="shared" si="3"/>
        <v>0.46355825619877095</v>
      </c>
      <c r="G35" s="126">
        <v>8</v>
      </c>
      <c r="H35" s="37">
        <v>5023</v>
      </c>
      <c r="I35" s="37">
        <v>4647</v>
      </c>
      <c r="J35" s="38">
        <f>SUM(Table1[[#This Row],['#_CONFIRMED]:['#_FINALIZED]])</f>
        <v>9678</v>
      </c>
      <c r="K35" s="39">
        <f t="shared" si="4"/>
        <v>114</v>
      </c>
      <c r="L35" s="39">
        <f t="shared" si="5"/>
        <v>73</v>
      </c>
      <c r="M35" s="40">
        <f t="shared" si="6"/>
        <v>0.48016119032858029</v>
      </c>
      <c r="N35" s="27">
        <v>0.52659019812304486</v>
      </c>
      <c r="O35" s="63">
        <v>0</v>
      </c>
      <c r="P35" s="35">
        <v>20416058.969999999</v>
      </c>
      <c r="Q35" s="41">
        <f t="shared" si="11"/>
        <v>20137264.369999997</v>
      </c>
      <c r="R35" s="73">
        <f t="shared" si="7"/>
        <v>0.49656261710461336</v>
      </c>
      <c r="S35" s="35">
        <v>405752.83</v>
      </c>
      <c r="T35" s="35">
        <v>19731511.539999999</v>
      </c>
      <c r="U35" s="36">
        <f t="shared" si="8"/>
        <v>40553323.339999996</v>
      </c>
      <c r="V35" s="6">
        <f>+Table1[[#This Row],[TUITION_ASSESSED]]-U34</f>
        <v>192091.60999999195</v>
      </c>
      <c r="W35" s="36">
        <f t="shared" si="13"/>
        <v>1729673.0099999979</v>
      </c>
      <c r="X35" s="29">
        <f t="shared" si="14"/>
        <v>-2012009.6600000039</v>
      </c>
      <c r="Y35" s="29" t="e">
        <v>#REF!</v>
      </c>
      <c r="Z35" s="42" t="e">
        <v>#REF!</v>
      </c>
    </row>
    <row r="36" spans="1:26">
      <c r="A36" s="28">
        <v>44799</v>
      </c>
      <c r="B36" s="41">
        <f t="shared" si="12"/>
        <v>42565333</v>
      </c>
      <c r="C36" s="51">
        <v>44802</v>
      </c>
      <c r="D36" s="71">
        <v>3</v>
      </c>
      <c r="E36" s="36">
        <f t="shared" si="2"/>
        <v>20755050.849999998</v>
      </c>
      <c r="F36" s="72">
        <f t="shared" si="3"/>
        <v>0.50588215414642712</v>
      </c>
      <c r="G36" s="126">
        <v>9</v>
      </c>
      <c r="H36" s="37">
        <v>4324</v>
      </c>
      <c r="I36" s="37">
        <v>5440</v>
      </c>
      <c r="J36" s="38">
        <f>SUM(Table1[[#This Row],['#_CONFIRMED]:['#_FINALIZED]])</f>
        <v>9773</v>
      </c>
      <c r="K36" s="39">
        <f t="shared" si="4"/>
        <v>95</v>
      </c>
      <c r="L36" s="39">
        <f t="shared" si="5"/>
        <v>793</v>
      </c>
      <c r="M36" s="40">
        <f t="shared" si="6"/>
        <v>0.55663562877315054</v>
      </c>
      <c r="N36" s="27">
        <v>0.55525773195876293</v>
      </c>
      <c r="O36" s="63">
        <v>0</v>
      </c>
      <c r="P36" s="35">
        <v>18836749.190000001</v>
      </c>
      <c r="Q36" s="41">
        <f t="shared" si="11"/>
        <v>21810282.150000002</v>
      </c>
      <c r="R36" s="73">
        <f t="shared" si="7"/>
        <v>0.53657749240193342</v>
      </c>
      <c r="S36" s="35">
        <v>277239.8</v>
      </c>
      <c r="T36" s="35">
        <v>21533042.350000001</v>
      </c>
      <c r="U36" s="36">
        <f t="shared" si="8"/>
        <v>40647031.340000004</v>
      </c>
      <c r="V36" s="6">
        <f>+Table1[[#This Row],[TUITION_ASSESSED]]-U35</f>
        <v>93708.000000007451</v>
      </c>
      <c r="W36" s="36">
        <f t="shared" si="13"/>
        <v>1673017.7800000049</v>
      </c>
      <c r="X36" s="29">
        <f t="shared" si="14"/>
        <v>-1918301.6599999964</v>
      </c>
      <c r="Y36" s="29" t="e">
        <v>#REF!</v>
      </c>
      <c r="Z36" s="42" t="e">
        <v>#REF!</v>
      </c>
    </row>
    <row r="37" spans="1:26">
      <c r="A37" s="28">
        <v>44802</v>
      </c>
      <c r="B37" s="41">
        <f t="shared" si="12"/>
        <v>42565333</v>
      </c>
      <c r="C37" s="51">
        <v>44802</v>
      </c>
      <c r="D37" s="71">
        <v>0</v>
      </c>
      <c r="E37" s="36">
        <f t="shared" si="2"/>
        <v>15546390.169999998</v>
      </c>
      <c r="F37" s="72">
        <f t="shared" si="3"/>
        <v>0.56085218316041374</v>
      </c>
      <c r="G37" s="126">
        <v>11</v>
      </c>
      <c r="H37" s="37">
        <v>3078</v>
      </c>
      <c r="I37" s="37">
        <v>6852</v>
      </c>
      <c r="J37" s="38">
        <f>SUM(Table1[[#This Row],['#_CONFIRMED]:['#_FINALIZED]])</f>
        <v>9941</v>
      </c>
      <c r="K37" s="39">
        <f t="shared" si="4"/>
        <v>168</v>
      </c>
      <c r="L37" s="39">
        <f t="shared" si="5"/>
        <v>1412</v>
      </c>
      <c r="M37" s="40">
        <f t="shared" si="6"/>
        <v>0.68926667337290015</v>
      </c>
      <c r="N37" s="27">
        <v>0.64174423310400652</v>
      </c>
      <c r="O37" s="63">
        <v>2117</v>
      </c>
      <c r="P37" s="35">
        <v>13850953.73</v>
      </c>
      <c r="Q37" s="41">
        <f t="shared" si="11"/>
        <v>27018942.830000002</v>
      </c>
      <c r="R37" s="73">
        <f t="shared" si="7"/>
        <v>0.6610964329291662</v>
      </c>
      <c r="S37" s="35">
        <v>3146082.89</v>
      </c>
      <c r="T37" s="35">
        <v>23872859.940000001</v>
      </c>
      <c r="U37" s="36">
        <f t="shared" si="8"/>
        <v>40872013.560000002</v>
      </c>
      <c r="V37" s="6">
        <f>+Table1[[#This Row],[TUITION_ASSESSED]]-U36</f>
        <v>224982.21999999881</v>
      </c>
      <c r="W37" s="36">
        <f t="shared" si="13"/>
        <v>5208660.68</v>
      </c>
      <c r="X37" s="29">
        <f t="shared" si="14"/>
        <v>-1693319.4399999976</v>
      </c>
      <c r="Y37" s="29" t="e">
        <v>#REF!</v>
      </c>
      <c r="Z37" s="42" t="e">
        <v>#REF!</v>
      </c>
    </row>
    <row r="38" spans="1:26">
      <c r="A38" s="28">
        <v>44803</v>
      </c>
      <c r="B38" s="41">
        <f t="shared" si="12"/>
        <v>42565333</v>
      </c>
      <c r="C38" s="51">
        <v>44802</v>
      </c>
      <c r="D38" s="71">
        <v>-1</v>
      </c>
      <c r="E38" s="36">
        <f t="shared" si="2"/>
        <v>12264174</v>
      </c>
      <c r="F38" s="72">
        <f t="shared" si="3"/>
        <v>0.69619324321978171</v>
      </c>
      <c r="G38" s="126">
        <v>13</v>
      </c>
      <c r="H38" s="37">
        <v>2339</v>
      </c>
      <c r="I38" s="37">
        <v>7687</v>
      </c>
      <c r="J38" s="38">
        <f>SUM(Table1[[#This Row],['#_CONFIRMED]:['#_FINALIZED]])</f>
        <v>10039</v>
      </c>
      <c r="K38" s="39">
        <f t="shared" si="4"/>
        <v>98</v>
      </c>
      <c r="L38" s="39">
        <f t="shared" si="5"/>
        <v>835</v>
      </c>
      <c r="M38" s="40">
        <f t="shared" si="6"/>
        <v>0.76571371650562803</v>
      </c>
      <c r="N38" s="27">
        <v>0.71254737682026725</v>
      </c>
      <c r="O38" s="63">
        <v>3023.72</v>
      </c>
      <c r="P38" s="35">
        <v>10832755.539999999</v>
      </c>
      <c r="Q38" s="41">
        <f t="shared" si="11"/>
        <v>30301159</v>
      </c>
      <c r="R38" s="73">
        <f t="shared" si="7"/>
        <v>0.73664661724655789</v>
      </c>
      <c r="S38" s="35">
        <v>667461.77</v>
      </c>
      <c r="T38" s="35">
        <v>29633697.23</v>
      </c>
      <c r="U38" s="36">
        <f t="shared" si="8"/>
        <v>41136938.259999998</v>
      </c>
      <c r="V38" s="6">
        <f>+Table1[[#This Row],[TUITION_ASSESSED]]-U37</f>
        <v>264924.69999999553</v>
      </c>
      <c r="W38" s="36">
        <f t="shared" si="13"/>
        <v>3282216.1699999981</v>
      </c>
      <c r="X38" s="29">
        <f t="shared" si="14"/>
        <v>-1428394.7400000021</v>
      </c>
      <c r="Y38" s="29" t="e">
        <v>#REF!</v>
      </c>
      <c r="Z38" s="42" t="e">
        <v>#REF!</v>
      </c>
    </row>
    <row r="39" spans="1:26">
      <c r="A39" s="28">
        <v>44804</v>
      </c>
      <c r="B39" s="41">
        <f t="shared" si="12"/>
        <v>42565333</v>
      </c>
      <c r="C39" s="51">
        <v>44802</v>
      </c>
      <c r="D39" s="71">
        <v>-2</v>
      </c>
      <c r="E39" s="36">
        <f t="shared" si="2"/>
        <v>11678484.110000003</v>
      </c>
      <c r="F39" s="72">
        <f t="shared" si="3"/>
        <v>0.7238712543374205</v>
      </c>
      <c r="G39" s="126">
        <v>13</v>
      </c>
      <c r="H39" s="37">
        <v>2209</v>
      </c>
      <c r="I39" s="37">
        <v>7837</v>
      </c>
      <c r="J39" s="38">
        <f>SUM(Table1[[#This Row],['#_CONFIRMED]:['#_FINALIZED]])</f>
        <v>10059</v>
      </c>
      <c r="K39" s="39">
        <f t="shared" si="4"/>
        <v>20</v>
      </c>
      <c r="L39" s="39">
        <f t="shared" si="5"/>
        <v>150</v>
      </c>
      <c r="M39" s="40">
        <f t="shared" si="6"/>
        <v>0.77910329058554528</v>
      </c>
      <c r="N39" s="27">
        <v>0.81332147445399738</v>
      </c>
      <c r="O39" s="63">
        <v>3023.72</v>
      </c>
      <c r="P39" s="35">
        <v>10308021.41</v>
      </c>
      <c r="Q39" s="41">
        <f t="shared" si="11"/>
        <v>30886848.889999997</v>
      </c>
      <c r="R39" s="73">
        <f t="shared" si="7"/>
        <v>0.74977415064224628</v>
      </c>
      <c r="S39" s="35">
        <v>75027.899999999994</v>
      </c>
      <c r="T39" s="35">
        <v>30811820.989999998</v>
      </c>
      <c r="U39" s="36">
        <f t="shared" si="8"/>
        <v>41197894.019999996</v>
      </c>
      <c r="V39" s="6">
        <f>+Table1[[#This Row],[TUITION_ASSESSED]]-U38</f>
        <v>60955.759999997914</v>
      </c>
      <c r="W39" s="36">
        <f t="shared" si="13"/>
        <v>585689.88999999687</v>
      </c>
      <c r="X39" s="29">
        <f t="shared" si="14"/>
        <v>-1367438.9800000042</v>
      </c>
      <c r="Y39" s="29" t="e">
        <v>#REF!</v>
      </c>
      <c r="Z39" s="42" t="e">
        <v>#REF!</v>
      </c>
    </row>
    <row r="40" spans="1:26">
      <c r="A40" s="28">
        <v>44805</v>
      </c>
      <c r="B40" s="41">
        <f t="shared" si="12"/>
        <v>42565333</v>
      </c>
      <c r="C40" s="51">
        <v>44802</v>
      </c>
      <c r="D40" s="71">
        <v>-3</v>
      </c>
      <c r="E40" s="36">
        <f t="shared" si="2"/>
        <v>11305403.140000001</v>
      </c>
      <c r="F40" s="72">
        <f t="shared" si="3"/>
        <v>0.73295824045356339</v>
      </c>
      <c r="G40" s="126">
        <v>13</v>
      </c>
      <c r="H40" s="37">
        <v>2105</v>
      </c>
      <c r="I40" s="37">
        <v>7924</v>
      </c>
      <c r="J40" s="38">
        <f>SUM(Table1[[#This Row],['#_CONFIRMED]:['#_FINALIZED]])</f>
        <v>10042</v>
      </c>
      <c r="K40" s="39">
        <f t="shared" si="4"/>
        <v>-17</v>
      </c>
      <c r="L40" s="39">
        <f t="shared" si="5"/>
        <v>87</v>
      </c>
      <c r="M40" s="40">
        <f t="shared" si="6"/>
        <v>0.78908583947420829</v>
      </c>
      <c r="N40" s="27">
        <v>0.83042492359262543</v>
      </c>
      <c r="O40" s="63">
        <v>3023.72</v>
      </c>
      <c r="P40" s="35">
        <v>9756193.9199999999</v>
      </c>
      <c r="Q40" s="41">
        <f t="shared" si="11"/>
        <v>31259929.859999999</v>
      </c>
      <c r="R40" s="73">
        <f t="shared" si="7"/>
        <v>0.76213759319798891</v>
      </c>
      <c r="S40" s="35">
        <v>61318.28</v>
      </c>
      <c r="T40" s="35">
        <v>31198611.579999998</v>
      </c>
      <c r="U40" s="36">
        <f t="shared" si="8"/>
        <v>41019147.5</v>
      </c>
      <c r="V40" s="6">
        <f>+Table1[[#This Row],[TUITION_ASSESSED]]-U39</f>
        <v>-178746.51999999583</v>
      </c>
      <c r="W40" s="36">
        <f t="shared" si="13"/>
        <v>373080.97000000253</v>
      </c>
      <c r="X40" s="29">
        <f t="shared" si="14"/>
        <v>-1546185.5</v>
      </c>
      <c r="Y40" s="29" t="e">
        <v>#REF!</v>
      </c>
      <c r="Z40" s="42" t="e">
        <v>#REF!</v>
      </c>
    </row>
    <row r="41" spans="1:26">
      <c r="A41" s="28">
        <v>44806</v>
      </c>
      <c r="B41" s="41">
        <f t="shared" si="12"/>
        <v>42565333</v>
      </c>
      <c r="C41" s="51">
        <v>44802</v>
      </c>
      <c r="D41" s="71">
        <v>-4</v>
      </c>
      <c r="E41" s="36">
        <f t="shared" si="2"/>
        <v>10873261.16</v>
      </c>
      <c r="F41" s="72">
        <f t="shared" si="3"/>
        <v>0.74343913296766651</v>
      </c>
      <c r="G41" s="126">
        <v>12</v>
      </c>
      <c r="H41" s="37">
        <v>2011</v>
      </c>
      <c r="I41" s="37">
        <v>8024</v>
      </c>
      <c r="J41" s="38">
        <f>SUM(Table1[[#This Row],['#_CONFIRMED]:['#_FINALIZED]])</f>
        <v>10047</v>
      </c>
      <c r="K41" s="39">
        <f t="shared" si="4"/>
        <v>5</v>
      </c>
      <c r="L41" s="39">
        <f t="shared" si="5"/>
        <v>100</v>
      </c>
      <c r="M41" s="40">
        <f t="shared" si="6"/>
        <v>0.79864636209813877</v>
      </c>
      <c r="N41" s="27">
        <v>0.8398937217083251</v>
      </c>
      <c r="O41" s="63">
        <v>3023.72</v>
      </c>
      <c r="P41" s="35">
        <v>9267601.8100000005</v>
      </c>
      <c r="Q41" s="41">
        <f t="shared" si="11"/>
        <v>31692071.84</v>
      </c>
      <c r="R41" s="73">
        <f t="shared" si="7"/>
        <v>0.77373838743952006</v>
      </c>
      <c r="S41" s="35">
        <v>47337.58</v>
      </c>
      <c r="T41" s="35">
        <v>31644734.260000002</v>
      </c>
      <c r="U41" s="36">
        <f t="shared" si="8"/>
        <v>40962697.370000005</v>
      </c>
      <c r="V41" s="6">
        <f>+Table1[[#This Row],[TUITION_ASSESSED]]-U40</f>
        <v>-56450.129999995232</v>
      </c>
      <c r="W41" s="36">
        <f t="shared" si="13"/>
        <v>432141.98000000045</v>
      </c>
      <c r="X41" s="29">
        <f t="shared" si="14"/>
        <v>-1602635.6299999952</v>
      </c>
      <c r="Y41" s="29" t="e">
        <v>#REF!</v>
      </c>
      <c r="Z41" s="42" t="e">
        <v>#REF!</v>
      </c>
    </row>
    <row r="42" spans="1:26">
      <c r="A42" s="28">
        <v>44810</v>
      </c>
      <c r="B42" s="41">
        <f t="shared" si="12"/>
        <v>42565333</v>
      </c>
      <c r="C42" s="51">
        <v>44802</v>
      </c>
      <c r="D42" s="71">
        <v>-8</v>
      </c>
      <c r="E42" s="36">
        <f t="shared" si="2"/>
        <v>10329740.050000001</v>
      </c>
      <c r="F42" s="72">
        <f t="shared" si="3"/>
        <v>0.75716119429865614</v>
      </c>
      <c r="G42" s="126">
        <v>12</v>
      </c>
      <c r="H42" s="37">
        <v>1907</v>
      </c>
      <c r="I42" s="37">
        <v>8149</v>
      </c>
      <c r="J42" s="38">
        <f>SUM(Table1[[#This Row],['#_CONFIRMED]:['#_FINALIZED]])</f>
        <v>10068</v>
      </c>
      <c r="K42" s="39">
        <f t="shared" si="4"/>
        <v>21</v>
      </c>
      <c r="L42" s="39">
        <f t="shared" si="5"/>
        <v>125</v>
      </c>
      <c r="M42" s="40">
        <f t="shared" si="6"/>
        <v>0.80939610647596349</v>
      </c>
      <c r="N42" s="27">
        <v>0.84688053532769136</v>
      </c>
      <c r="O42" s="63">
        <v>3023.72</v>
      </c>
      <c r="P42" s="35">
        <v>8687204.4299999997</v>
      </c>
      <c r="Q42" s="41">
        <f t="shared" si="11"/>
        <v>32235592.949999999</v>
      </c>
      <c r="R42" s="73">
        <f t="shared" si="7"/>
        <v>0.78771723864982768</v>
      </c>
      <c r="S42" s="35">
        <v>6774.58</v>
      </c>
      <c r="T42" s="35">
        <v>32228818.370000001</v>
      </c>
      <c r="U42" s="36">
        <f t="shared" si="8"/>
        <v>40925821.100000001</v>
      </c>
      <c r="V42" s="6">
        <f>+Table1[[#This Row],[TUITION_ASSESSED]]-U41</f>
        <v>-36876.270000003278</v>
      </c>
      <c r="W42" s="36">
        <f t="shared" si="13"/>
        <v>543521.1099999994</v>
      </c>
      <c r="X42" s="29">
        <f t="shared" si="14"/>
        <v>-1639511.8999999985</v>
      </c>
      <c r="Y42" s="29" t="e">
        <v>#REF!</v>
      </c>
      <c r="Z42" s="42" t="e">
        <v>#REF!</v>
      </c>
    </row>
    <row r="43" spans="1:26">
      <c r="A43" s="28">
        <v>44811</v>
      </c>
      <c r="B43" s="41">
        <f t="shared" si="12"/>
        <v>42565333</v>
      </c>
      <c r="C43" s="51">
        <v>44802</v>
      </c>
      <c r="D43" s="71">
        <v>-9</v>
      </c>
      <c r="E43" s="36">
        <f t="shared" si="2"/>
        <v>10120756.689999998</v>
      </c>
      <c r="F43" s="72">
        <f t="shared" si="3"/>
        <v>0.76184249962287387</v>
      </c>
      <c r="G43" s="126">
        <v>13</v>
      </c>
      <c r="H43" s="37">
        <v>1865</v>
      </c>
      <c r="I43" s="37">
        <v>8196</v>
      </c>
      <c r="J43" s="38">
        <f>SUM(Table1[[#This Row],['#_CONFIRMED]:['#_FINALIZED]])</f>
        <v>10074</v>
      </c>
      <c r="K43" s="39">
        <f t="shared" si="4"/>
        <v>6</v>
      </c>
      <c r="L43" s="39">
        <f t="shared" si="5"/>
        <v>47</v>
      </c>
      <c r="M43" s="40">
        <f t="shared" si="6"/>
        <v>0.81357951161405595</v>
      </c>
      <c r="N43" s="27">
        <v>0.85753586166240914</v>
      </c>
      <c r="O43" s="63">
        <v>4287.12</v>
      </c>
      <c r="P43" s="35">
        <v>8470883.7400000002</v>
      </c>
      <c r="Q43" s="41">
        <f t="shared" si="11"/>
        <v>32444576.310000002</v>
      </c>
      <c r="R43" s="73">
        <f t="shared" si="7"/>
        <v>0.79296618613970582</v>
      </c>
      <c r="S43" s="35">
        <v>16496.62</v>
      </c>
      <c r="T43" s="35">
        <v>32428079.690000001</v>
      </c>
      <c r="U43" s="36">
        <f t="shared" si="8"/>
        <v>40919747.170000002</v>
      </c>
      <c r="V43" s="6">
        <f>+Table1[[#This Row],[TUITION_ASSESSED]]-U42</f>
        <v>-6073.929999999702</v>
      </c>
      <c r="W43" s="36">
        <f t="shared" si="13"/>
        <v>208983.36000000313</v>
      </c>
      <c r="X43" s="29">
        <f t="shared" si="14"/>
        <v>-1645585.8299999982</v>
      </c>
      <c r="Y43" s="29" t="e">
        <v>#REF!</v>
      </c>
      <c r="Z43" s="42" t="e">
        <v>#REF!</v>
      </c>
    </row>
    <row r="44" spans="1:26">
      <c r="A44" s="28">
        <v>44812</v>
      </c>
      <c r="B44" s="41">
        <f t="shared" si="12"/>
        <v>42565333</v>
      </c>
      <c r="C44" s="51">
        <v>44802</v>
      </c>
      <c r="D44" s="71">
        <v>-10</v>
      </c>
      <c r="E44" s="36">
        <f t="shared" si="2"/>
        <v>9667579.8000000007</v>
      </c>
      <c r="F44" s="72">
        <f t="shared" si="3"/>
        <v>0.76768887817698972</v>
      </c>
      <c r="G44" s="126">
        <v>14</v>
      </c>
      <c r="H44" s="37">
        <v>1714</v>
      </c>
      <c r="I44" s="37">
        <v>8332</v>
      </c>
      <c r="J44" s="38">
        <f>SUM(Table1[[#This Row],['#_CONFIRMED]:['#_FINALIZED]])</f>
        <v>10060</v>
      </c>
      <c r="K44" s="39">
        <f t="shared" si="4"/>
        <v>-14</v>
      </c>
      <c r="L44" s="39">
        <f t="shared" si="5"/>
        <v>136</v>
      </c>
      <c r="M44" s="40">
        <f t="shared" si="6"/>
        <v>0.82823061630218686</v>
      </c>
      <c r="N44" s="27">
        <v>0.86279709290905515</v>
      </c>
      <c r="O44" s="63">
        <v>4287.12</v>
      </c>
      <c r="P44" s="35">
        <v>7897007.4500000002</v>
      </c>
      <c r="Q44" s="41">
        <f t="shared" si="11"/>
        <v>32897753.199999999</v>
      </c>
      <c r="R44" s="73">
        <f t="shared" si="7"/>
        <v>0.80642103730543646</v>
      </c>
      <c r="S44" s="35">
        <v>220820.46</v>
      </c>
      <c r="T44" s="35">
        <v>32676932.739999998</v>
      </c>
      <c r="U44" s="36">
        <f t="shared" si="8"/>
        <v>40799047.769999996</v>
      </c>
      <c r="V44" s="6">
        <f>+Table1[[#This Row],[TUITION_ASSESSED]]-U43</f>
        <v>-120699.40000000596</v>
      </c>
      <c r="W44" s="36">
        <f t="shared" si="13"/>
        <v>453176.88999999687</v>
      </c>
      <c r="X44" s="29">
        <f t="shared" si="14"/>
        <v>-1766285.2300000042</v>
      </c>
      <c r="Y44" s="29" t="e">
        <v>#REF!</v>
      </c>
      <c r="Z44" s="42" t="e">
        <v>#REF!</v>
      </c>
    </row>
    <row r="45" spans="1:26">
      <c r="A45" s="28">
        <v>44813</v>
      </c>
      <c r="B45" s="41">
        <f t="shared" si="12"/>
        <v>42565333</v>
      </c>
      <c r="C45" s="51">
        <v>44802</v>
      </c>
      <c r="D45" s="71">
        <v>-11</v>
      </c>
      <c r="E45" s="36">
        <f t="shared" si="2"/>
        <v>9353635.3100000024</v>
      </c>
      <c r="F45" s="72">
        <f t="shared" si="3"/>
        <v>0.7800736258776596</v>
      </c>
      <c r="G45" s="126">
        <v>16</v>
      </c>
      <c r="H45" s="37">
        <v>1621</v>
      </c>
      <c r="I45" s="37">
        <v>8427</v>
      </c>
      <c r="J45" s="38">
        <f>SUM(Table1[[#This Row],['#_CONFIRMED]:['#_FINALIZED]])</f>
        <v>10064</v>
      </c>
      <c r="K45" s="39">
        <f t="shared" si="4"/>
        <v>4</v>
      </c>
      <c r="L45" s="39">
        <f t="shared" si="5"/>
        <v>95</v>
      </c>
      <c r="M45" s="40">
        <f t="shared" si="6"/>
        <v>0.83734101748807632</v>
      </c>
      <c r="N45" s="27">
        <v>0.86726184636515258</v>
      </c>
      <c r="O45" s="63">
        <v>12211.12</v>
      </c>
      <c r="P45" s="35">
        <v>7584367.5999999996</v>
      </c>
      <c r="Q45" s="41">
        <f t="shared" si="11"/>
        <v>33211697.689999998</v>
      </c>
      <c r="R45" s="73">
        <f t="shared" si="7"/>
        <v>0.81409070835419284</v>
      </c>
      <c r="S45" s="35">
        <v>7604.04</v>
      </c>
      <c r="T45" s="35">
        <v>33204093.649999999</v>
      </c>
      <c r="U45" s="36">
        <f t="shared" si="8"/>
        <v>40808276.409999996</v>
      </c>
      <c r="V45" s="6">
        <f>+Table1[[#This Row],[TUITION_ASSESSED]]-U44</f>
        <v>9228.640000000596</v>
      </c>
      <c r="W45" s="36">
        <f t="shared" si="13"/>
        <v>313944.48999999836</v>
      </c>
      <c r="X45" s="29">
        <f t="shared" si="14"/>
        <v>-1757056.5900000036</v>
      </c>
      <c r="Y45" s="29" t="e">
        <v>#REF!</v>
      </c>
      <c r="Z45" s="42" t="e">
        <v>#REF!</v>
      </c>
    </row>
    <row r="46" spans="1:26">
      <c r="A46" s="28">
        <v>44816</v>
      </c>
      <c r="B46" s="41">
        <f t="shared" si="12"/>
        <v>42565333</v>
      </c>
      <c r="C46" s="51">
        <v>44802</v>
      </c>
      <c r="D46" s="71">
        <v>-14</v>
      </c>
      <c r="E46" s="36">
        <f t="shared" si="2"/>
        <v>8859709.0399999991</v>
      </c>
      <c r="F46" s="72">
        <f t="shared" si="3"/>
        <v>0.78708694725823014</v>
      </c>
      <c r="G46" s="126">
        <v>17</v>
      </c>
      <c r="H46" s="37">
        <v>1526</v>
      </c>
      <c r="I46" s="37">
        <v>8532</v>
      </c>
      <c r="J46" s="38">
        <f>SUM(Table1[[#This Row],['#_CONFIRMED]:['#_FINALIZED]])</f>
        <v>10075</v>
      </c>
      <c r="K46" s="39">
        <f t="shared" si="4"/>
        <v>11</v>
      </c>
      <c r="L46" s="39">
        <f t="shared" si="5"/>
        <v>105</v>
      </c>
      <c r="M46" s="40">
        <f t="shared" si="6"/>
        <v>0.84684863523573206</v>
      </c>
      <c r="N46" s="27">
        <v>0.87235086342229196</v>
      </c>
      <c r="O46" s="63">
        <v>12211.12</v>
      </c>
      <c r="P46" s="35">
        <v>7111144.7000000002</v>
      </c>
      <c r="Q46" s="41">
        <f t="shared" si="11"/>
        <v>33705623.960000001</v>
      </c>
      <c r="R46" s="73">
        <f t="shared" si="7"/>
        <v>0.82577884204320051</v>
      </c>
      <c r="S46" s="35">
        <v>203005.95</v>
      </c>
      <c r="T46" s="35">
        <v>33502618.010000002</v>
      </c>
      <c r="U46" s="36">
        <f t="shared" si="8"/>
        <v>40828979.780000001</v>
      </c>
      <c r="V46" s="6">
        <f>+Table1[[#This Row],[TUITION_ASSESSED]]-U45</f>
        <v>20703.370000004768</v>
      </c>
      <c r="W46" s="36">
        <f t="shared" si="13"/>
        <v>493926.27000000328</v>
      </c>
      <c r="X46" s="29">
        <f t="shared" si="14"/>
        <v>-1736353.2199999988</v>
      </c>
      <c r="Y46" s="29" t="e">
        <v>#REF!</v>
      </c>
      <c r="Z46" s="42" t="e">
        <v>#REF!</v>
      </c>
    </row>
    <row r="47" spans="1:26">
      <c r="A47" s="28">
        <v>44817</v>
      </c>
      <c r="B47" s="41">
        <f t="shared" si="12"/>
        <v>42565333</v>
      </c>
      <c r="C47" s="51">
        <v>44802</v>
      </c>
      <c r="D47" s="71">
        <v>-15</v>
      </c>
      <c r="E47" s="36">
        <f t="shared" si="2"/>
        <v>8325116.8999999985</v>
      </c>
      <c r="F47" s="72">
        <f t="shared" si="3"/>
        <v>0.80408016636449198</v>
      </c>
      <c r="G47" s="126">
        <v>19</v>
      </c>
      <c r="H47" s="37">
        <v>1383</v>
      </c>
      <c r="I47" s="37">
        <v>8661</v>
      </c>
      <c r="J47" s="38">
        <f>SUM(Table1[[#This Row],['#_CONFIRMED]:['#_FINALIZED]])</f>
        <v>10063</v>
      </c>
      <c r="K47" s="39">
        <f t="shared" si="4"/>
        <v>-12</v>
      </c>
      <c r="L47" s="39">
        <f t="shared" si="5"/>
        <v>129</v>
      </c>
      <c r="M47" s="40">
        <f t="shared" si="6"/>
        <v>0.86067773029911554</v>
      </c>
      <c r="N47" s="27">
        <v>0.88137755102040816</v>
      </c>
      <c r="O47" s="63">
        <v>14968.72</v>
      </c>
      <c r="P47" s="35">
        <v>6391672.96</v>
      </c>
      <c r="Q47" s="41">
        <f t="shared" si="11"/>
        <v>34240216.100000001</v>
      </c>
      <c r="R47" s="73">
        <f t="shared" si="7"/>
        <v>0.84269318734943399</v>
      </c>
      <c r="S47" s="35">
        <v>14276.06</v>
      </c>
      <c r="T47" s="35">
        <v>34225940.039999999</v>
      </c>
      <c r="U47" s="36">
        <f t="shared" si="8"/>
        <v>40646857.780000001</v>
      </c>
      <c r="V47" s="6">
        <f>+Table1[[#This Row],[TUITION_ASSESSED]]-U46</f>
        <v>-182122</v>
      </c>
      <c r="W47" s="36">
        <f t="shared" si="13"/>
        <v>534592.1400000006</v>
      </c>
      <c r="X47" s="29">
        <f t="shared" si="14"/>
        <v>-1918475.2199999988</v>
      </c>
      <c r="Y47" s="29" t="e">
        <v>#REF!</v>
      </c>
      <c r="Z47" s="42" t="e">
        <v>#REF!</v>
      </c>
    </row>
    <row r="48" spans="1:26">
      <c r="A48" s="28">
        <v>44818</v>
      </c>
      <c r="B48" s="41">
        <f t="shared" si="12"/>
        <v>42565333</v>
      </c>
      <c r="C48" s="51">
        <v>44802</v>
      </c>
      <c r="D48" s="71">
        <v>-16</v>
      </c>
      <c r="E48" s="36">
        <f t="shared" si="2"/>
        <v>7964396.6699999943</v>
      </c>
      <c r="F48" s="72">
        <f t="shared" si="3"/>
        <v>0.81256572408349304</v>
      </c>
      <c r="G48" s="126">
        <v>24</v>
      </c>
      <c r="H48" s="37">
        <v>1277</v>
      </c>
      <c r="I48" s="37">
        <v>8751</v>
      </c>
      <c r="J48" s="38">
        <f>SUM(Table1[[#This Row],['#_CONFIRMED]:['#_FINALIZED]])</f>
        <v>10052</v>
      </c>
      <c r="K48" s="39">
        <f t="shared" si="4"/>
        <v>-11</v>
      </c>
      <c r="L48" s="39">
        <f t="shared" si="5"/>
        <v>90</v>
      </c>
      <c r="M48" s="40">
        <f t="shared" si="6"/>
        <v>0.87057302029446881</v>
      </c>
      <c r="N48" s="27">
        <v>0.88877972096679114</v>
      </c>
      <c r="O48" s="63">
        <v>47607.4</v>
      </c>
      <c r="P48" s="35">
        <v>5903168.0999999996</v>
      </c>
      <c r="Q48" s="41">
        <f t="shared" si="11"/>
        <v>34600936.330000006</v>
      </c>
      <c r="R48" s="73">
        <f t="shared" si="7"/>
        <v>0.85425753308033325</v>
      </c>
      <c r="S48" s="35">
        <v>13805.7</v>
      </c>
      <c r="T48" s="35">
        <v>34587130.630000003</v>
      </c>
      <c r="U48" s="36">
        <f t="shared" si="8"/>
        <v>40551711.830000006</v>
      </c>
      <c r="V48" s="6">
        <f>+Table1[[#This Row],[TUITION_ASSESSED]]-U47</f>
        <v>-95145.94999999553</v>
      </c>
      <c r="W48" s="36">
        <f t="shared" si="13"/>
        <v>360720.23000000417</v>
      </c>
      <c r="X48" s="29">
        <f t="shared" si="14"/>
        <v>-2013621.1699999943</v>
      </c>
      <c r="Y48" s="29" t="e">
        <v>#REF!</v>
      </c>
      <c r="Z48" s="42" t="e">
        <v>#REF!</v>
      </c>
    </row>
    <row r="49" spans="1:26">
      <c r="A49" s="28">
        <v>44819</v>
      </c>
      <c r="B49" s="41">
        <f t="shared" si="12"/>
        <v>42565333</v>
      </c>
      <c r="C49" s="51">
        <v>44802</v>
      </c>
      <c r="D49" s="71">
        <v>-17</v>
      </c>
      <c r="E49" s="36">
        <f t="shared" si="2"/>
        <v>7554943.1300000027</v>
      </c>
      <c r="F49" s="72">
        <f t="shared" si="3"/>
        <v>0.8218204121649888</v>
      </c>
      <c r="G49" s="126">
        <v>36</v>
      </c>
      <c r="H49" s="37">
        <v>1183</v>
      </c>
      <c r="I49" s="37">
        <v>8873</v>
      </c>
      <c r="J49" s="38">
        <f>SUM(Table1[[#This Row],['#_CONFIRMED]:['#_FINALIZED]])</f>
        <v>10092</v>
      </c>
      <c r="K49" s="39">
        <f t="shared" si="4"/>
        <v>40</v>
      </c>
      <c r="L49" s="39">
        <f t="shared" si="5"/>
        <v>122</v>
      </c>
      <c r="M49" s="40">
        <f t="shared" si="6"/>
        <v>0.87921125644074516</v>
      </c>
      <c r="N49" s="27">
        <v>0.89625699970527561</v>
      </c>
      <c r="O49" s="63">
        <v>100614.02</v>
      </c>
      <c r="P49" s="35">
        <v>5318423.09</v>
      </c>
      <c r="Q49" s="41">
        <f t="shared" si="11"/>
        <v>35010389.869999997</v>
      </c>
      <c r="R49" s="73">
        <f t="shared" si="7"/>
        <v>0.86812349038700798</v>
      </c>
      <c r="S49" s="35">
        <v>29330.36</v>
      </c>
      <c r="T49" s="35">
        <v>34981059.509999998</v>
      </c>
      <c r="U49" s="36">
        <f t="shared" si="8"/>
        <v>40429426.979999997</v>
      </c>
      <c r="V49" s="6">
        <f>+Table1[[#This Row],[TUITION_ASSESSED]]-U48</f>
        <v>-122284.85000000894</v>
      </c>
      <c r="W49" s="36">
        <f t="shared" si="13"/>
        <v>409453.53999999166</v>
      </c>
      <c r="X49" s="29">
        <f t="shared" si="14"/>
        <v>-2135906.0200000033</v>
      </c>
      <c r="Y49" s="29" t="e">
        <v>#REF!</v>
      </c>
      <c r="Z49" s="42" t="e">
        <v>#REF!</v>
      </c>
    </row>
    <row r="50" spans="1:26">
      <c r="A50" s="28">
        <v>44820</v>
      </c>
      <c r="B50" s="41">
        <f t="shared" si="12"/>
        <v>42565333</v>
      </c>
      <c r="C50" s="51">
        <v>44802</v>
      </c>
      <c r="D50" s="71">
        <v>-18</v>
      </c>
      <c r="E50" s="36">
        <f t="shared" si="2"/>
        <v>7071264.9100000039</v>
      </c>
      <c r="F50" s="72">
        <f t="shared" si="3"/>
        <v>0.83304932936857323</v>
      </c>
      <c r="G50" s="126">
        <v>47</v>
      </c>
      <c r="H50" s="37">
        <v>1008</v>
      </c>
      <c r="I50" s="37">
        <v>9047</v>
      </c>
      <c r="J50" s="38">
        <f>SUM(Table1[[#This Row],['#_CONFIRMED]:['#_FINALIZED]])</f>
        <v>10102</v>
      </c>
      <c r="K50" s="39">
        <f t="shared" si="4"/>
        <v>10</v>
      </c>
      <c r="L50" s="39">
        <f t="shared" si="5"/>
        <v>174</v>
      </c>
      <c r="M50" s="40">
        <f t="shared" si="6"/>
        <v>0.89556523460700854</v>
      </c>
      <c r="N50" s="27">
        <v>0.90714775958427296</v>
      </c>
      <c r="O50" s="63">
        <v>140758.57999999999</v>
      </c>
      <c r="P50" s="35">
        <v>4702550.51</v>
      </c>
      <c r="Q50" s="41">
        <f t="shared" si="11"/>
        <v>35494068.089999996</v>
      </c>
      <c r="R50" s="73">
        <f t="shared" si="7"/>
        <v>0.88301129115372912</v>
      </c>
      <c r="S50" s="35">
        <v>35045.980000000003</v>
      </c>
      <c r="T50" s="35">
        <v>35459022.109999999</v>
      </c>
      <c r="U50" s="36">
        <f t="shared" si="8"/>
        <v>40337377.179999992</v>
      </c>
      <c r="V50" s="6">
        <f>+Table1[[#This Row],[TUITION_ASSESSED]]-U49</f>
        <v>-92049.80000000447</v>
      </c>
      <c r="W50" s="36">
        <f t="shared" si="13"/>
        <v>483678.21999999881</v>
      </c>
      <c r="X50" s="29">
        <f t="shared" si="14"/>
        <v>-2227955.8200000077</v>
      </c>
      <c r="Y50" s="29" t="e">
        <v>#REF!</v>
      </c>
      <c r="Z50" s="42" t="e">
        <v>#REF!</v>
      </c>
    </row>
    <row r="51" spans="1:26">
      <c r="A51" s="28">
        <v>44823</v>
      </c>
      <c r="B51" s="41">
        <f t="shared" si="12"/>
        <v>42565333</v>
      </c>
      <c r="C51" s="51">
        <v>44802</v>
      </c>
      <c r="D51" s="71">
        <v>-21</v>
      </c>
      <c r="E51" s="36">
        <f t="shared" si="2"/>
        <v>5979680.2400000021</v>
      </c>
      <c r="F51" s="72">
        <f t="shared" si="3"/>
        <v>0.84591281289870324</v>
      </c>
      <c r="G51" s="126">
        <v>186</v>
      </c>
      <c r="H51" s="37">
        <v>616</v>
      </c>
      <c r="I51" s="37">
        <v>9295</v>
      </c>
      <c r="J51" s="38">
        <f>SUM(Table1[[#This Row],['#_CONFIRMED]:['#_FINALIZED]])</f>
        <v>10097</v>
      </c>
      <c r="K51" s="39">
        <f t="shared" si="4"/>
        <v>-5</v>
      </c>
      <c r="L51" s="39">
        <f t="shared" si="5"/>
        <v>248</v>
      </c>
      <c r="M51" s="40">
        <f t="shared" si="6"/>
        <v>0.9205704664751907</v>
      </c>
      <c r="N51" s="27">
        <v>0.91509988249118679</v>
      </c>
      <c r="O51" s="63">
        <v>808149.78</v>
      </c>
      <c r="P51" s="35">
        <v>2897993.42</v>
      </c>
      <c r="Q51" s="41">
        <f t="shared" si="11"/>
        <v>36585652.759999998</v>
      </c>
      <c r="R51" s="73">
        <f t="shared" si="7"/>
        <v>0.9266026899646379</v>
      </c>
      <c r="S51" s="35">
        <v>579092.18999999994</v>
      </c>
      <c r="T51" s="35">
        <v>36006560.57</v>
      </c>
      <c r="U51" s="36">
        <f t="shared" si="8"/>
        <v>40291795.960000001</v>
      </c>
      <c r="V51" s="6">
        <f>+Table1[[#This Row],[TUITION_ASSESSED]]-U50</f>
        <v>-45581.219999991357</v>
      </c>
      <c r="W51" s="36">
        <f t="shared" si="13"/>
        <v>1091584.6700000018</v>
      </c>
      <c r="X51" s="29">
        <f t="shared" si="14"/>
        <v>-2273537.0399999991</v>
      </c>
      <c r="Y51" s="29" t="e">
        <v>#REF!</v>
      </c>
      <c r="Z51" s="42" t="e">
        <v>#REF!</v>
      </c>
    </row>
    <row r="52" spans="1:26">
      <c r="A52" s="28">
        <v>44824</v>
      </c>
      <c r="B52" s="41">
        <f t="shared" si="12"/>
        <v>42565333</v>
      </c>
      <c r="C52" s="51">
        <v>44802</v>
      </c>
      <c r="D52" s="71">
        <v>-22</v>
      </c>
      <c r="E52" s="36">
        <f t="shared" si="2"/>
        <v>4972983.4399999976</v>
      </c>
      <c r="F52" s="72">
        <f t="shared" si="3"/>
        <v>0.88073913177185759</v>
      </c>
      <c r="G52" s="126">
        <v>195</v>
      </c>
      <c r="H52" s="37">
        <v>348</v>
      </c>
      <c r="I52" s="37">
        <v>9580</v>
      </c>
      <c r="J52" s="38">
        <f>SUM(Table1[[#This Row],['#_CONFIRMED]:['#_FINALIZED]])</f>
        <v>10123</v>
      </c>
      <c r="K52" s="39">
        <f t="shared" si="4"/>
        <v>26</v>
      </c>
      <c r="L52" s="39">
        <f t="shared" si="5"/>
        <v>285</v>
      </c>
      <c r="M52" s="40">
        <f t="shared" si="6"/>
        <v>0.94635977477032496</v>
      </c>
      <c r="N52" s="27">
        <v>0.94196515952241144</v>
      </c>
      <c r="O52" s="63">
        <v>977152.92</v>
      </c>
      <c r="P52" s="35">
        <v>1608365.36</v>
      </c>
      <c r="Q52" s="41">
        <f t="shared" si="11"/>
        <v>37592349.560000002</v>
      </c>
      <c r="R52" s="73">
        <f t="shared" si="7"/>
        <v>0.95897101970506615</v>
      </c>
      <c r="S52" s="35">
        <v>103395.13</v>
      </c>
      <c r="T52" s="35">
        <v>37488954.43</v>
      </c>
      <c r="U52" s="36">
        <f t="shared" si="8"/>
        <v>40177867.840000004</v>
      </c>
      <c r="V52" s="6">
        <f>+Table1[[#This Row],[TUITION_ASSESSED]]-U51</f>
        <v>-113928.11999999732</v>
      </c>
      <c r="W52" s="36">
        <f t="shared" si="13"/>
        <v>1006696.8000000045</v>
      </c>
      <c r="X52" s="29">
        <f t="shared" si="14"/>
        <v>-2387465.1599999964</v>
      </c>
      <c r="Y52" s="29" t="e">
        <v>#REF!</v>
      </c>
      <c r="Z52" s="42" t="e">
        <v>#REF!</v>
      </c>
    </row>
    <row r="53" spans="1:26">
      <c r="A53" s="28">
        <v>44825</v>
      </c>
      <c r="B53" s="41">
        <f t="shared" si="12"/>
        <v>42565333</v>
      </c>
      <c r="C53" s="51">
        <v>44802</v>
      </c>
      <c r="D53" s="71">
        <v>-23</v>
      </c>
      <c r="E53" s="36">
        <f t="shared" si="2"/>
        <v>4915673.4900000021</v>
      </c>
      <c r="F53" s="72">
        <f t="shared" si="3"/>
        <v>0.88501608550789446</v>
      </c>
      <c r="G53" s="126">
        <v>240</v>
      </c>
      <c r="H53" s="37">
        <v>0</v>
      </c>
      <c r="I53" s="37">
        <v>9589</v>
      </c>
      <c r="J53" s="38">
        <f>SUM(Table1[[#This Row],['#_CONFIRMED]:['#_FINALIZED]])</f>
        <v>9829</v>
      </c>
      <c r="K53" s="39">
        <f t="shared" si="4"/>
        <v>-294</v>
      </c>
      <c r="L53" s="39">
        <f t="shared" si="5"/>
        <v>9</v>
      </c>
      <c r="M53" s="40">
        <f t="shared" si="6"/>
        <v>0.97558246006714822</v>
      </c>
      <c r="N53" s="27">
        <v>0.96426123568001565</v>
      </c>
      <c r="O53" s="63">
        <v>1304442.6399999999</v>
      </c>
      <c r="P53" s="35">
        <v>0</v>
      </c>
      <c r="Q53" s="41">
        <f t="shared" si="11"/>
        <v>37649659.509999998</v>
      </c>
      <c r="R53" s="73">
        <f t="shared" si="7"/>
        <v>1</v>
      </c>
      <c r="S53" s="35">
        <v>-21344.880000000001</v>
      </c>
      <c r="T53" s="35">
        <v>37671004.390000001</v>
      </c>
      <c r="U53" s="36">
        <f t="shared" si="8"/>
        <v>38954102.149999999</v>
      </c>
      <c r="V53" s="6">
        <f>+Table1[[#This Row],[TUITION_ASSESSED]]-U52</f>
        <v>-1223765.6900000051</v>
      </c>
      <c r="W53" s="36">
        <f t="shared" si="13"/>
        <v>57309.94999999553</v>
      </c>
      <c r="X53" s="29">
        <f t="shared" si="14"/>
        <v>-3611230.8500000015</v>
      </c>
      <c r="Y53" s="29" t="e">
        <v>#REF!</v>
      </c>
      <c r="Z53" s="42" t="e">
        <v>#REF!</v>
      </c>
    </row>
    <row r="54" spans="1:26">
      <c r="A54" s="28">
        <v>44826</v>
      </c>
      <c r="B54" s="41">
        <f t="shared" si="12"/>
        <v>42565333</v>
      </c>
      <c r="C54" s="51">
        <v>44802</v>
      </c>
      <c r="D54" s="71">
        <v>-24</v>
      </c>
      <c r="E54" s="36">
        <f t="shared" si="2"/>
        <v>4897026.6899999976</v>
      </c>
      <c r="F54" s="72">
        <f t="shared" si="3"/>
        <v>0.88456878065537514</v>
      </c>
      <c r="G54" s="126">
        <v>375</v>
      </c>
      <c r="H54" s="37">
        <v>0</v>
      </c>
      <c r="I54" s="37">
        <v>9594</v>
      </c>
      <c r="J54" s="38">
        <f>SUM(Table1[[#This Row],['#_CONFIRMED]:['#_FINALIZED]])</f>
        <v>9969</v>
      </c>
      <c r="K54" s="39">
        <f t="shared" si="4"/>
        <v>140</v>
      </c>
      <c r="L54" s="39">
        <f t="shared" si="5"/>
        <v>5</v>
      </c>
      <c r="M54" s="40">
        <f t="shared" si="6"/>
        <v>0.96238338850436356</v>
      </c>
      <c r="N54" s="27">
        <v>0.97680157946692991</v>
      </c>
      <c r="O54" s="63">
        <v>1841109.58</v>
      </c>
      <c r="P54" s="35">
        <v>0</v>
      </c>
      <c r="Q54" s="41">
        <f t="shared" si="11"/>
        <v>37668306.310000002</v>
      </c>
      <c r="R54" s="73">
        <f t="shared" si="7"/>
        <v>1</v>
      </c>
      <c r="S54" s="35">
        <v>16341.6</v>
      </c>
      <c r="T54" s="35">
        <v>37651964.710000001</v>
      </c>
      <c r="U54" s="36">
        <f t="shared" si="8"/>
        <v>39509415.890000001</v>
      </c>
      <c r="V54" s="6">
        <f>+Table1[[#This Row],[TUITION_ASSESSED]]-U53</f>
        <v>555313.74000000209</v>
      </c>
      <c r="W54" s="36">
        <f t="shared" si="13"/>
        <v>18646.80000000447</v>
      </c>
      <c r="X54" s="29">
        <f t="shared" si="14"/>
        <v>-3055917.1099999994</v>
      </c>
      <c r="Y54" s="29" t="e">
        <v>#REF!</v>
      </c>
      <c r="Z54" s="42" t="e">
        <v>#REF!</v>
      </c>
    </row>
    <row r="55" spans="1:26">
      <c r="A55" s="28">
        <v>44827</v>
      </c>
      <c r="B55" s="41">
        <f t="shared" si="12"/>
        <v>42565333</v>
      </c>
      <c r="C55" s="51">
        <v>44802</v>
      </c>
      <c r="D55" s="71">
        <v>-25</v>
      </c>
      <c r="E55" s="36">
        <f t="shared" si="2"/>
        <v>4831842.4900000021</v>
      </c>
      <c r="F55" s="72">
        <f t="shared" si="3"/>
        <v>0.88605989550228581</v>
      </c>
      <c r="G55" s="126">
        <v>368</v>
      </c>
      <c r="H55" s="37">
        <v>0</v>
      </c>
      <c r="I55" s="37">
        <v>9602</v>
      </c>
      <c r="J55" s="38">
        <f>SUM(Table1[[#This Row],['#_CONFIRMED]:['#_FINALIZED]])</f>
        <v>9970</v>
      </c>
      <c r="K55" s="39">
        <f t="shared" si="4"/>
        <v>1</v>
      </c>
      <c r="L55" s="39">
        <f t="shared" si="5"/>
        <v>8</v>
      </c>
      <c r="M55" s="40">
        <f t="shared" si="6"/>
        <v>0.9630892678034102</v>
      </c>
      <c r="N55" s="27">
        <v>0.97680157946692991</v>
      </c>
      <c r="O55" s="63">
        <v>1778223.38</v>
      </c>
      <c r="P55" s="35">
        <v>0</v>
      </c>
      <c r="Q55" s="41">
        <f t="shared" si="11"/>
        <v>37733490.509999998</v>
      </c>
      <c r="R55" s="73">
        <f t="shared" si="7"/>
        <v>1</v>
      </c>
      <c r="S55" s="35">
        <v>18056</v>
      </c>
      <c r="T55" s="35">
        <v>37715434.509999998</v>
      </c>
      <c r="U55" s="36">
        <f t="shared" si="8"/>
        <v>39511713.890000001</v>
      </c>
      <c r="V55" s="6">
        <f>+Table1[[#This Row],[TUITION_ASSESSED]]-U54</f>
        <v>2298</v>
      </c>
      <c r="W55" s="36">
        <f t="shared" si="13"/>
        <v>65184.19999999553</v>
      </c>
      <c r="X55" s="29">
        <f t="shared" si="14"/>
        <v>-3053619.1099999994</v>
      </c>
      <c r="Y55" s="29" t="e">
        <v>#REF!</v>
      </c>
      <c r="Z55" s="42" t="e">
        <v>#REF!</v>
      </c>
    </row>
    <row r="56" spans="1:26">
      <c r="A56" s="28">
        <v>44830</v>
      </c>
      <c r="B56" s="41">
        <f t="shared" si="12"/>
        <v>42565333</v>
      </c>
      <c r="C56" s="51">
        <v>44802</v>
      </c>
      <c r="D56" s="71">
        <v>-28</v>
      </c>
      <c r="E56" s="36">
        <f t="shared" si="2"/>
        <v>4756650.2300000042</v>
      </c>
      <c r="F56" s="72">
        <f t="shared" si="3"/>
        <v>0.88767643307289523</v>
      </c>
      <c r="G56" s="126">
        <v>353</v>
      </c>
      <c r="H56" s="37">
        <v>1</v>
      </c>
      <c r="I56" s="37">
        <v>9617</v>
      </c>
      <c r="J56" s="38">
        <f>SUM(Table1[[#This Row],['#_CONFIRMED]:['#_FINALIZED]])</f>
        <v>9971</v>
      </c>
      <c r="K56" s="39">
        <f t="shared" si="4"/>
        <v>1</v>
      </c>
      <c r="L56" s="39">
        <f t="shared" si="5"/>
        <v>15</v>
      </c>
      <c r="M56" s="40">
        <f t="shared" si="6"/>
        <v>0.96449704142011838</v>
      </c>
      <c r="N56" s="27">
        <v>0.97706149891239868</v>
      </c>
      <c r="O56" s="63">
        <v>1698464.76</v>
      </c>
      <c r="P56" s="35">
        <v>1378.8</v>
      </c>
      <c r="Q56" s="41">
        <f t="shared" si="11"/>
        <v>37808682.769999996</v>
      </c>
      <c r="R56" s="73">
        <f t="shared" si="7"/>
        <v>0.99996353351613976</v>
      </c>
      <c r="S56" s="35">
        <v>24439.8</v>
      </c>
      <c r="T56" s="35">
        <v>37784242.969999999</v>
      </c>
      <c r="U56" s="36">
        <f t="shared" si="8"/>
        <v>39508526.329999998</v>
      </c>
      <c r="V56" s="6">
        <f>+Table1[[#This Row],[TUITION_ASSESSED]]-U55</f>
        <v>-3187.5600000023842</v>
      </c>
      <c r="W56" s="36">
        <f t="shared" si="13"/>
        <v>75192.259999997914</v>
      </c>
      <c r="X56" s="29">
        <f t="shared" si="14"/>
        <v>-3056806.6700000018</v>
      </c>
      <c r="Y56" s="29" t="e">
        <v>#REF!</v>
      </c>
      <c r="Z56" s="42" t="e">
        <v>#REF!</v>
      </c>
    </row>
    <row r="57" spans="1:26">
      <c r="A57" s="28">
        <v>44831</v>
      </c>
      <c r="B57" s="41">
        <f t="shared" si="12"/>
        <v>42565333</v>
      </c>
      <c r="C57" s="51">
        <v>44802</v>
      </c>
      <c r="D57" s="82">
        <v>-29</v>
      </c>
      <c r="E57" s="8">
        <f t="shared" si="2"/>
        <v>4705839.2700000033</v>
      </c>
      <c r="F57" s="83">
        <f t="shared" si="3"/>
        <v>0.88932960374114767</v>
      </c>
      <c r="G57" s="126">
        <v>348</v>
      </c>
      <c r="H57" s="37">
        <v>1</v>
      </c>
      <c r="I57" s="37">
        <v>9617</v>
      </c>
      <c r="J57" s="38">
        <f>SUM(Table1[[#This Row],['#_CONFIRMED]:['#_FINALIZED]])</f>
        <v>9966</v>
      </c>
      <c r="K57" s="39">
        <f t="shared" si="4"/>
        <v>-5</v>
      </c>
      <c r="L57" s="39">
        <f t="shared" si="5"/>
        <v>0</v>
      </c>
      <c r="M57" s="17">
        <f t="shared" si="6"/>
        <v>0.9649809351796107</v>
      </c>
      <c r="N57" s="84">
        <v>0.97775360885900731</v>
      </c>
      <c r="O57" s="63">
        <v>1664971.56</v>
      </c>
      <c r="P57" s="35">
        <v>1378.8</v>
      </c>
      <c r="Q57" s="41">
        <f t="shared" si="11"/>
        <v>37859493.729999997</v>
      </c>
      <c r="R57" s="85">
        <f t="shared" si="7"/>
        <v>0.99996358245576866</v>
      </c>
      <c r="S57" s="35">
        <v>4883</v>
      </c>
      <c r="T57" s="35">
        <v>37854610.729999997</v>
      </c>
      <c r="U57" s="8">
        <f t="shared" si="8"/>
        <v>39525844.089999996</v>
      </c>
      <c r="V57" s="6">
        <f>+Table1[[#This Row],[TUITION_ASSESSED]]-U56</f>
        <v>17317.759999997914</v>
      </c>
      <c r="W57" s="36">
        <f t="shared" si="13"/>
        <v>50810.960000000894</v>
      </c>
      <c r="X57" s="29">
        <f t="shared" si="14"/>
        <v>-3039488.9100000039</v>
      </c>
      <c r="Y57" s="29" t="e">
        <v>#REF!</v>
      </c>
      <c r="Z57" s="95" t="e">
        <v>#REF!</v>
      </c>
    </row>
    <row r="58" spans="1:26">
      <c r="A58" s="28">
        <v>44832</v>
      </c>
      <c r="B58" s="41">
        <f t="shared" si="12"/>
        <v>42565333</v>
      </c>
      <c r="C58" s="51">
        <v>44802</v>
      </c>
      <c r="D58" s="71">
        <v>-30</v>
      </c>
      <c r="E58" s="36">
        <f t="shared" si="2"/>
        <v>4653900.93</v>
      </c>
      <c r="F58" s="72">
        <f t="shared" si="3"/>
        <v>0.89059973922910451</v>
      </c>
      <c r="G58" s="126">
        <v>335</v>
      </c>
      <c r="H58" s="37">
        <v>59</v>
      </c>
      <c r="I58" s="37">
        <v>9631</v>
      </c>
      <c r="J58" s="38">
        <f>SUM(Table1[[#This Row],['#_CONFIRMED]:['#_FINALIZED]])</f>
        <v>10025</v>
      </c>
      <c r="K58" s="39">
        <f t="shared" si="4"/>
        <v>59</v>
      </c>
      <c r="L58" s="39">
        <f t="shared" si="5"/>
        <v>14</v>
      </c>
      <c r="M58" s="40">
        <f t="shared" si="6"/>
        <v>0.96069825436408973</v>
      </c>
      <c r="N58" s="27">
        <v>0.97844358746168303</v>
      </c>
      <c r="O58" s="63">
        <v>1618098.42</v>
      </c>
      <c r="P58" s="35">
        <v>11409.39</v>
      </c>
      <c r="Q58" s="41">
        <f t="shared" si="11"/>
        <v>37911432.07</v>
      </c>
      <c r="R58" s="73">
        <f t="shared" si="7"/>
        <v>0.99969914200622245</v>
      </c>
      <c r="S58" s="35">
        <v>2757.6</v>
      </c>
      <c r="T58" s="35">
        <v>37908674.469999999</v>
      </c>
      <c r="U58" s="36">
        <f t="shared" si="8"/>
        <v>39540939.880000003</v>
      </c>
      <c r="V58" s="6">
        <f>+Table1[[#This Row],[TUITION_ASSESSED]]-U57</f>
        <v>15095.790000006557</v>
      </c>
      <c r="W58" s="36">
        <f t="shared" si="13"/>
        <v>51938.340000003576</v>
      </c>
      <c r="X58" s="29">
        <f t="shared" si="14"/>
        <v>-3024393.1199999973</v>
      </c>
      <c r="Y58" s="29" t="e">
        <v>#REF!</v>
      </c>
      <c r="Z58" s="42" t="e">
        <v>#REF!</v>
      </c>
    </row>
    <row r="59" spans="1:26">
      <c r="A59" s="28">
        <v>44833</v>
      </c>
      <c r="B59" s="41">
        <f t="shared" si="12"/>
        <v>42565333</v>
      </c>
      <c r="C59" s="51">
        <v>44802</v>
      </c>
      <c r="D59" s="71">
        <v>-31</v>
      </c>
      <c r="E59" s="36">
        <f t="shared" si="2"/>
        <v>4588629.25</v>
      </c>
      <c r="F59" s="72">
        <f t="shared" si="3"/>
        <v>0.8921331861775873</v>
      </c>
      <c r="G59" s="126">
        <v>328</v>
      </c>
      <c r="H59" s="37">
        <v>70</v>
      </c>
      <c r="I59" s="37">
        <v>9640</v>
      </c>
      <c r="J59" s="38">
        <f>SUM(Table1[[#This Row],['#_CONFIRMED]:['#_FINALIZED]])</f>
        <v>10038</v>
      </c>
      <c r="K59" s="39">
        <f t="shared" si="4"/>
        <v>13</v>
      </c>
      <c r="L59" s="39">
        <f t="shared" si="5"/>
        <v>9</v>
      </c>
      <c r="M59" s="40">
        <f t="shared" si="6"/>
        <v>0.96035066746363817</v>
      </c>
      <c r="N59" s="27">
        <v>0.97874443895205143</v>
      </c>
      <c r="O59" s="63">
        <v>1563172.42</v>
      </c>
      <c r="P59" s="35">
        <v>15670.13</v>
      </c>
      <c r="Q59" s="41">
        <f t="shared" si="11"/>
        <v>37976703.75</v>
      </c>
      <c r="R59" s="73">
        <f t="shared" si="7"/>
        <v>0.99958754538346306</v>
      </c>
      <c r="S59" s="35">
        <v>2757.6</v>
      </c>
      <c r="T59" s="35">
        <v>37973946.149999999</v>
      </c>
      <c r="U59" s="36">
        <f t="shared" si="8"/>
        <v>39555546.299999997</v>
      </c>
      <c r="V59" s="6">
        <f>+Table1[[#This Row],[TUITION_ASSESSED]]-U58</f>
        <v>14606.419999994338</v>
      </c>
      <c r="W59" s="36">
        <f t="shared" si="13"/>
        <v>65271.679999999702</v>
      </c>
      <c r="X59" s="29">
        <f t="shared" si="14"/>
        <v>-3009786.700000003</v>
      </c>
      <c r="Y59" s="29" t="e">
        <v>#REF!</v>
      </c>
      <c r="Z59" s="42" t="e">
        <v>#REF!</v>
      </c>
    </row>
    <row r="60" spans="1:26">
      <c r="A60" s="28">
        <v>44834</v>
      </c>
      <c r="B60" s="41">
        <f t="shared" si="12"/>
        <v>42565333</v>
      </c>
      <c r="C60" s="51">
        <v>44802</v>
      </c>
      <c r="D60" s="82">
        <v>-32</v>
      </c>
      <c r="E60" s="8">
        <f t="shared" si="2"/>
        <v>4504895.4699999988</v>
      </c>
      <c r="F60" s="83">
        <f t="shared" si="3"/>
        <v>0.89387261530410211</v>
      </c>
      <c r="G60" s="127">
        <v>310</v>
      </c>
      <c r="H60" s="37">
        <v>69</v>
      </c>
      <c r="I60" s="37">
        <v>9656</v>
      </c>
      <c r="J60" s="38">
        <f>SUM(Table1[[#This Row],['#_CONFIRMED]:['#_FINALIZED]])</f>
        <v>10035</v>
      </c>
      <c r="K60" s="39">
        <f t="shared" si="4"/>
        <v>-3</v>
      </c>
      <c r="L60" s="39">
        <f t="shared" si="5"/>
        <v>16</v>
      </c>
      <c r="M60" s="17">
        <f t="shared" si="6"/>
        <v>0.96223218734429494</v>
      </c>
      <c r="N60" s="84">
        <v>0.97875494071146241</v>
      </c>
      <c r="O60" s="63">
        <v>1457268.04</v>
      </c>
      <c r="P60" s="35">
        <v>13660.13</v>
      </c>
      <c r="Q60" s="41">
        <f t="shared" si="11"/>
        <v>38060437.530000001</v>
      </c>
      <c r="R60" s="85">
        <f t="shared" si="7"/>
        <v>0.9996412224887905</v>
      </c>
      <c r="S60" s="35">
        <v>12452</v>
      </c>
      <c r="T60" s="35">
        <v>38047985.530000001</v>
      </c>
      <c r="U60" s="8">
        <f t="shared" si="8"/>
        <v>39531365.700000003</v>
      </c>
      <c r="V60" s="6">
        <f>+Table1[[#This Row],[TUITION_ASSESSED]]-U59</f>
        <v>-24180.59999999404</v>
      </c>
      <c r="W60" s="36">
        <f t="shared" si="13"/>
        <v>83733.780000001192</v>
      </c>
      <c r="X60" s="29">
        <f t="shared" si="14"/>
        <v>-3033967.299999997</v>
      </c>
      <c r="Y60" s="29" t="e">
        <v>#REF!</v>
      </c>
      <c r="Z60" s="95" t="e">
        <v>#REF!</v>
      </c>
    </row>
    <row r="61" spans="1:26">
      <c r="A61" s="28">
        <v>44837</v>
      </c>
      <c r="B61" s="41">
        <f t="shared" si="12"/>
        <v>42565333</v>
      </c>
      <c r="C61" s="51">
        <v>44802</v>
      </c>
      <c r="D61" s="82">
        <v>-35</v>
      </c>
      <c r="E61" s="8">
        <f t="shared" si="2"/>
        <v>4426316.1499999985</v>
      </c>
      <c r="F61" s="83">
        <f t="shared" si="3"/>
        <v>0.89554548463182471</v>
      </c>
      <c r="G61" s="127">
        <v>295</v>
      </c>
      <c r="H61" s="37">
        <v>74</v>
      </c>
      <c r="I61" s="37">
        <v>9670</v>
      </c>
      <c r="J61" s="38">
        <f>SUM(Table1[[#This Row],['#_CONFIRMED]:['#_FINALIZED]])</f>
        <v>10039</v>
      </c>
      <c r="K61" s="39">
        <f t="shared" si="4"/>
        <v>4</v>
      </c>
      <c r="L61" s="39">
        <f t="shared" si="5"/>
        <v>14</v>
      </c>
      <c r="M61" s="17">
        <f t="shared" si="6"/>
        <v>0.9632433509313677</v>
      </c>
      <c r="N61" s="84">
        <v>0.97915225768204728</v>
      </c>
      <c r="O61" s="63">
        <v>1379549.72</v>
      </c>
      <c r="P61" s="35">
        <v>15259.37</v>
      </c>
      <c r="Q61" s="41">
        <f t="shared" si="11"/>
        <v>38139016.850000001</v>
      </c>
      <c r="R61" s="85">
        <f t="shared" si="7"/>
        <v>0.99960006134274415</v>
      </c>
      <c r="S61" s="35">
        <v>19825.080000000002</v>
      </c>
      <c r="T61" s="35">
        <v>38119191.770000003</v>
      </c>
      <c r="U61" s="8">
        <f t="shared" si="8"/>
        <v>39533825.940000005</v>
      </c>
      <c r="V61" s="6">
        <f>+Table1[[#This Row],[TUITION_ASSESSED]]-U60</f>
        <v>2460.2400000020862</v>
      </c>
      <c r="W61" s="36">
        <f t="shared" si="13"/>
        <v>78579.320000000298</v>
      </c>
      <c r="X61" s="29">
        <f t="shared" si="14"/>
        <v>-3031507.0599999949</v>
      </c>
      <c r="Y61" s="29" t="e">
        <v>#REF!</v>
      </c>
      <c r="Z61" s="95" t="e">
        <v>#REF!</v>
      </c>
    </row>
    <row r="62" spans="1:26">
      <c r="A62" s="28">
        <v>44838</v>
      </c>
      <c r="B62" s="41">
        <f t="shared" si="12"/>
        <v>42565333</v>
      </c>
      <c r="C62" s="51">
        <v>44802</v>
      </c>
      <c r="D62" s="71">
        <v>-36</v>
      </c>
      <c r="E62" s="36">
        <f t="shared" si="2"/>
        <v>4409210.5</v>
      </c>
      <c r="F62" s="72">
        <f t="shared" si="3"/>
        <v>0.89718732589264605</v>
      </c>
      <c r="G62" s="126">
        <v>284</v>
      </c>
      <c r="H62" s="37">
        <v>97</v>
      </c>
      <c r="I62" s="37">
        <v>9678</v>
      </c>
      <c r="J62" s="38">
        <f>SUM(Table1[[#This Row],['#_CONFIRMED]:['#_FINALIZED]])</f>
        <v>10059</v>
      </c>
      <c r="K62" s="39">
        <f t="shared" si="4"/>
        <v>20</v>
      </c>
      <c r="L62" s="39">
        <f t="shared" si="5"/>
        <v>8</v>
      </c>
      <c r="M62" s="40">
        <f t="shared" si="6"/>
        <v>0.96212347151804356</v>
      </c>
      <c r="N62" s="27">
        <v>0.9808053824082319</v>
      </c>
      <c r="O62" s="63">
        <v>1318683.2</v>
      </c>
      <c r="P62" s="35">
        <v>19612.009999999998</v>
      </c>
      <c r="Q62" s="41">
        <f t="shared" si="11"/>
        <v>38156122.5</v>
      </c>
      <c r="R62" s="73">
        <f t="shared" si="7"/>
        <v>0.99948627026429937</v>
      </c>
      <c r="S62" s="35">
        <v>-32954.79</v>
      </c>
      <c r="T62" s="35">
        <v>38189077.289999999</v>
      </c>
      <c r="U62" s="36">
        <f t="shared" si="8"/>
        <v>39494417.710000001</v>
      </c>
      <c r="V62" s="6">
        <f>+Table1[[#This Row],[TUITION_ASSESSED]]-U61</f>
        <v>-39408.230000004172</v>
      </c>
      <c r="W62" s="36">
        <f t="shared" si="13"/>
        <v>17105.64999999851</v>
      </c>
      <c r="X62" s="29">
        <f t="shared" si="14"/>
        <v>-3070915.2899999991</v>
      </c>
      <c r="Y62" s="29" t="e">
        <v>#REF!</v>
      </c>
      <c r="Z62" s="42" t="e">
        <v>#REF!</v>
      </c>
    </row>
    <row r="63" spans="1:26">
      <c r="A63" s="28">
        <v>44839</v>
      </c>
      <c r="B63" s="41">
        <f t="shared" si="12"/>
        <v>42565333</v>
      </c>
      <c r="C63" s="51">
        <v>44802</v>
      </c>
      <c r="D63" s="71">
        <v>-37</v>
      </c>
      <c r="E63" s="36">
        <f t="shared" si="2"/>
        <v>4290076.0399999991</v>
      </c>
      <c r="F63" s="72">
        <f t="shared" si="3"/>
        <v>0.89887419839990446</v>
      </c>
      <c r="G63" s="126">
        <v>263</v>
      </c>
      <c r="H63" s="37">
        <v>97</v>
      </c>
      <c r="I63" s="37">
        <v>9696</v>
      </c>
      <c r="J63" s="38">
        <f>SUM(Table1[[#This Row],['#_CONFIRMED]:['#_FINALIZED]])</f>
        <v>10056</v>
      </c>
      <c r="K63" s="39">
        <f t="shared" si="4"/>
        <v>-3</v>
      </c>
      <c r="L63" s="39">
        <f t="shared" si="5"/>
        <v>18</v>
      </c>
      <c r="M63" s="40">
        <f t="shared" si="6"/>
        <v>0.96420047732696901</v>
      </c>
      <c r="N63" s="27">
        <v>0.9814979717027803</v>
      </c>
      <c r="O63" s="63">
        <v>1195387.6200000001</v>
      </c>
      <c r="P63" s="35">
        <v>18862.82</v>
      </c>
      <c r="Q63" s="41">
        <f t="shared" si="11"/>
        <v>38275256.960000001</v>
      </c>
      <c r="R63" s="73">
        <f t="shared" si="7"/>
        <v>0.99950742254663727</v>
      </c>
      <c r="S63" s="35">
        <v>14377.38</v>
      </c>
      <c r="T63" s="35">
        <v>38260879.579999998</v>
      </c>
      <c r="U63" s="36">
        <f t="shared" si="8"/>
        <v>39489507.399999999</v>
      </c>
      <c r="V63" s="6">
        <f>+Table1[[#This Row],[TUITION_ASSESSED]]-U62</f>
        <v>-4910.3100000023842</v>
      </c>
      <c r="W63" s="36">
        <f t="shared" si="13"/>
        <v>119134.46000000089</v>
      </c>
      <c r="X63" s="29">
        <f t="shared" si="14"/>
        <v>-3075825.6000000015</v>
      </c>
      <c r="Y63" s="29" t="e">
        <v>#REF!</v>
      </c>
      <c r="Z63" s="42" t="e">
        <v>#REF!</v>
      </c>
    </row>
    <row r="64" spans="1:26">
      <c r="A64" s="28">
        <v>44840</v>
      </c>
      <c r="B64" s="41">
        <f t="shared" si="12"/>
        <v>42565333</v>
      </c>
      <c r="C64" s="51">
        <v>44802</v>
      </c>
      <c r="D64" s="71">
        <v>-38</v>
      </c>
      <c r="E64" s="36">
        <f t="shared" si="2"/>
        <v>3963164.8100000024</v>
      </c>
      <c r="F64" s="72">
        <f t="shared" si="3"/>
        <v>0.90601249119794269</v>
      </c>
      <c r="G64" s="126">
        <v>203</v>
      </c>
      <c r="H64" s="37">
        <v>41</v>
      </c>
      <c r="I64" s="37">
        <v>9810</v>
      </c>
      <c r="J64" s="38">
        <f>SUM(Table1[[#This Row],['#_CONFIRMED]:['#_FINALIZED]])</f>
        <v>10054</v>
      </c>
      <c r="K64" s="39">
        <f t="shared" si="4"/>
        <v>-2</v>
      </c>
      <c r="L64" s="39">
        <f t="shared" si="5"/>
        <v>114</v>
      </c>
      <c r="M64" s="40">
        <f t="shared" si="6"/>
        <v>0.97573105231748558</v>
      </c>
      <c r="N64" s="27">
        <v>0.98237972678677488</v>
      </c>
      <c r="O64" s="63">
        <v>861401.1</v>
      </c>
      <c r="P64" s="35">
        <v>12033.83</v>
      </c>
      <c r="Q64" s="41">
        <f t="shared" si="11"/>
        <v>38602168.189999998</v>
      </c>
      <c r="R64" s="73">
        <f t="shared" si="7"/>
        <v>0.9996883574081431</v>
      </c>
      <c r="S64" s="35">
        <v>37444.800000000003</v>
      </c>
      <c r="T64" s="35">
        <v>38564723.390000001</v>
      </c>
      <c r="U64" s="36">
        <f t="shared" si="8"/>
        <v>39475603.119999997</v>
      </c>
      <c r="V64" s="6">
        <f>+Table1[[#This Row],[TUITION_ASSESSED]]-U63</f>
        <v>-13904.280000001192</v>
      </c>
      <c r="W64" s="36">
        <f t="shared" si="13"/>
        <v>326911.22999999672</v>
      </c>
      <c r="X64" s="29">
        <f t="shared" si="14"/>
        <v>-3089729.8800000027</v>
      </c>
      <c r="Y64" s="29" t="e">
        <v>#REF!</v>
      </c>
      <c r="Z64" s="42" t="e">
        <v>#REF!</v>
      </c>
    </row>
    <row r="65" spans="1:26">
      <c r="A65" s="28">
        <v>44841</v>
      </c>
      <c r="B65" s="41">
        <f t="shared" si="12"/>
        <v>42565333</v>
      </c>
      <c r="C65" s="51">
        <v>44802</v>
      </c>
      <c r="D65" s="71">
        <v>-39</v>
      </c>
      <c r="E65" s="36">
        <f t="shared" si="2"/>
        <v>3900259.1899999976</v>
      </c>
      <c r="F65" s="72">
        <f t="shared" si="3"/>
        <v>0.90856562851276179</v>
      </c>
      <c r="G65" s="126">
        <v>87</v>
      </c>
      <c r="H65" s="37">
        <v>62</v>
      </c>
      <c r="I65" s="37">
        <v>9832</v>
      </c>
      <c r="J65" s="38">
        <f>SUM(Table1[[#This Row],['#_CONFIRMED]:['#_FINALIZED]])</f>
        <v>9981</v>
      </c>
      <c r="K65" s="39">
        <f t="shared" si="4"/>
        <v>-73</v>
      </c>
      <c r="L65" s="39">
        <f t="shared" si="5"/>
        <v>22</v>
      </c>
      <c r="M65" s="40">
        <f t="shared" si="6"/>
        <v>0.98507163610860637</v>
      </c>
      <c r="N65" s="27">
        <v>0.98228249034940118</v>
      </c>
      <c r="O65" s="63">
        <v>457393.04</v>
      </c>
      <c r="P65" s="35">
        <v>21971.49</v>
      </c>
      <c r="Q65" s="41">
        <f t="shared" si="11"/>
        <v>38665073.810000002</v>
      </c>
      <c r="R65" s="73">
        <f t="shared" si="7"/>
        <v>0.99943207112795451</v>
      </c>
      <c r="S65" s="35">
        <v>-8324.7199999999993</v>
      </c>
      <c r="T65" s="35">
        <v>38673398.530000001</v>
      </c>
      <c r="U65" s="36">
        <f t="shared" si="8"/>
        <v>39144438.340000004</v>
      </c>
      <c r="V65" s="6">
        <f>+Table1[[#This Row],[TUITION_ASSESSED]]-U64</f>
        <v>-331164.77999999374</v>
      </c>
      <c r="W65" s="36">
        <f t="shared" si="13"/>
        <v>62905.620000004768</v>
      </c>
      <c r="X65" s="29">
        <f t="shared" si="14"/>
        <v>-3420894.6599999964</v>
      </c>
      <c r="Y65" s="29" t="e">
        <v>#REF!</v>
      </c>
      <c r="Z65" s="42" t="e">
        <v>#REF!</v>
      </c>
    </row>
    <row r="66" spans="1:26">
      <c r="A66" s="28">
        <v>44844</v>
      </c>
      <c r="B66" s="41">
        <f t="shared" si="12"/>
        <v>42565333</v>
      </c>
      <c r="C66" s="51">
        <v>44802</v>
      </c>
      <c r="D66" s="71">
        <v>-42</v>
      </c>
      <c r="E66" s="36">
        <f t="shared" si="2"/>
        <v>3890202.6199999973</v>
      </c>
      <c r="F66" s="72">
        <f t="shared" si="3"/>
        <v>0.90858142188151092</v>
      </c>
      <c r="G66" s="126">
        <v>78</v>
      </c>
      <c r="H66" s="37">
        <v>37</v>
      </c>
      <c r="I66" s="37">
        <v>9869</v>
      </c>
      <c r="J66" s="38">
        <f>SUM(Table1[[#This Row],['#_CONFIRMED]:['#_FINALIZED]])</f>
        <v>9984</v>
      </c>
      <c r="K66" s="39">
        <f t="shared" si="4"/>
        <v>3</v>
      </c>
      <c r="L66" s="39">
        <f t="shared" si="5"/>
        <v>37</v>
      </c>
      <c r="M66" s="40">
        <f t="shared" si="6"/>
        <v>0.98848157051282048</v>
      </c>
      <c r="N66" s="27">
        <v>0.98239018599129402</v>
      </c>
      <c r="O66" s="63">
        <v>431112.36</v>
      </c>
      <c r="P66" s="35">
        <v>10946.82</v>
      </c>
      <c r="Q66" s="41">
        <f t="shared" si="11"/>
        <v>38675130.380000003</v>
      </c>
      <c r="R66" s="73">
        <f t="shared" si="7"/>
        <v>0.99971703463384498</v>
      </c>
      <c r="S66" s="35">
        <v>1059.5999999999999</v>
      </c>
      <c r="T66" s="35">
        <v>38674070.780000001</v>
      </c>
      <c r="U66" s="36">
        <f t="shared" si="8"/>
        <v>39117189.560000002</v>
      </c>
      <c r="V66" s="6">
        <f>+Table1[[#This Row],[TUITION_ASSESSED]]-U65</f>
        <v>-27248.780000001192</v>
      </c>
      <c r="W66" s="36">
        <f t="shared" si="13"/>
        <v>10056.570000000298</v>
      </c>
      <c r="X66" s="29">
        <f t="shared" si="14"/>
        <v>-3448143.4399999976</v>
      </c>
      <c r="Y66" s="29" t="e">
        <v>#REF!</v>
      </c>
      <c r="Z66" s="42" t="e">
        <v>#REF!</v>
      </c>
    </row>
    <row r="67" spans="1:26">
      <c r="A67" s="28">
        <v>44845</v>
      </c>
      <c r="B67" s="41">
        <f t="shared" si="12"/>
        <v>42565333</v>
      </c>
      <c r="C67" s="51">
        <v>44802</v>
      </c>
      <c r="D67" s="71">
        <v>-43</v>
      </c>
      <c r="E67" s="36">
        <f t="shared" ref="E67:E113" si="15">B67-Q67</f>
        <v>3860437.3200000003</v>
      </c>
      <c r="F67" s="72">
        <f t="shared" ref="F67:F113" si="16">+T67/B67</f>
        <v>0.90936097269578497</v>
      </c>
      <c r="G67" s="126">
        <v>71</v>
      </c>
      <c r="H67" s="37">
        <v>43</v>
      </c>
      <c r="I67" s="37">
        <v>9877</v>
      </c>
      <c r="J67" s="38">
        <f>SUM(Table1[[#This Row],['#_CONFIRMED]:['#_FINALIZED]])</f>
        <v>9991</v>
      </c>
      <c r="K67" s="39">
        <f t="shared" ref="K67:K115" si="17">+J67-J66</f>
        <v>7</v>
      </c>
      <c r="L67" s="39">
        <f t="shared" ref="L67:L115" si="18">+I67-I66</f>
        <v>8</v>
      </c>
      <c r="M67" s="40">
        <f t="shared" ref="M67:M113" si="19">I67/J67</f>
        <v>0.98858973075768186</v>
      </c>
      <c r="N67" s="27">
        <v>0.98191342162482709</v>
      </c>
      <c r="O67" s="63">
        <v>393793.32</v>
      </c>
      <c r="P67" s="35">
        <v>25344.76</v>
      </c>
      <c r="Q67" s="41">
        <f t="shared" si="11"/>
        <v>38704895.68</v>
      </c>
      <c r="R67" s="73">
        <f t="shared" ref="R67:R113" si="20">Q67/(P67+Q67)</f>
        <v>0.99934560798714223</v>
      </c>
      <c r="S67" s="35">
        <v>-2356.94</v>
      </c>
      <c r="T67" s="35">
        <v>38707252.619999997</v>
      </c>
      <c r="U67" s="36">
        <f t="shared" ref="U67:U113" si="21">O67+P67+Q67</f>
        <v>39124033.759999998</v>
      </c>
      <c r="V67" s="6">
        <f>+Table1[[#This Row],[TUITION_ASSESSED]]-U66</f>
        <v>6844.1999999955297</v>
      </c>
      <c r="W67" s="36">
        <f t="shared" si="13"/>
        <v>29765.29999999702</v>
      </c>
      <c r="X67" s="29">
        <f t="shared" si="14"/>
        <v>-3441299.2400000021</v>
      </c>
      <c r="Y67" s="29" t="e">
        <v>#REF!</v>
      </c>
      <c r="Z67" s="42" t="e">
        <v>#REF!</v>
      </c>
    </row>
    <row r="68" spans="1:26">
      <c r="A68" s="28">
        <v>44846</v>
      </c>
      <c r="B68" s="41">
        <f t="shared" si="12"/>
        <v>42565333</v>
      </c>
      <c r="C68" s="51">
        <v>44802</v>
      </c>
      <c r="D68" s="71">
        <v>-44</v>
      </c>
      <c r="E68" s="36">
        <f t="shared" si="15"/>
        <v>3854062.7100000009</v>
      </c>
      <c r="F68" s="72">
        <f t="shared" si="16"/>
        <v>0.90945136691400963</v>
      </c>
      <c r="G68" s="126">
        <v>71</v>
      </c>
      <c r="H68" s="37">
        <v>39</v>
      </c>
      <c r="I68" s="37">
        <v>9881</v>
      </c>
      <c r="J68" s="38">
        <f>SUM(Table1[[#This Row],['#_CONFIRMED]:['#_FINALIZED]])</f>
        <v>9991</v>
      </c>
      <c r="K68" s="39">
        <f t="shared" si="17"/>
        <v>0</v>
      </c>
      <c r="L68" s="39">
        <f t="shared" si="18"/>
        <v>4</v>
      </c>
      <c r="M68" s="40">
        <f t="shared" si="19"/>
        <v>0.98899009108197378</v>
      </c>
      <c r="N68" s="27">
        <v>0.98407832278481011</v>
      </c>
      <c r="O68" s="63">
        <v>391489.08</v>
      </c>
      <c r="P68" s="35">
        <v>21733.99</v>
      </c>
      <c r="Q68" s="41">
        <f t="shared" si="11"/>
        <v>38711270.289999999</v>
      </c>
      <c r="R68" s="73">
        <f t="shared" si="20"/>
        <v>0.99943887673047804</v>
      </c>
      <c r="S68" s="35">
        <v>170.01</v>
      </c>
      <c r="T68" s="35">
        <v>38711100.280000001</v>
      </c>
      <c r="U68" s="36">
        <f t="shared" si="21"/>
        <v>39124493.359999999</v>
      </c>
      <c r="V68" s="6">
        <f>+Table1[[#This Row],[TUITION_ASSESSED]]-U67</f>
        <v>459.60000000149012</v>
      </c>
      <c r="W68" s="36">
        <f t="shared" si="13"/>
        <v>6374.609999999404</v>
      </c>
      <c r="X68" s="29">
        <f t="shared" si="14"/>
        <v>-3440839.6400000006</v>
      </c>
      <c r="Y68" s="29" t="e">
        <v>#REF!</v>
      </c>
      <c r="Z68" s="42" t="e">
        <v>#REF!</v>
      </c>
    </row>
    <row r="69" spans="1:26">
      <c r="A69" s="28">
        <v>44847</v>
      </c>
      <c r="B69" s="41">
        <f t="shared" si="12"/>
        <v>42565333</v>
      </c>
      <c r="C69" s="51">
        <v>44802</v>
      </c>
      <c r="D69" s="71">
        <v>-45</v>
      </c>
      <c r="E69" s="36">
        <f t="shared" si="15"/>
        <v>3855949.6199999973</v>
      </c>
      <c r="F69" s="72">
        <f t="shared" si="16"/>
        <v>0.90943097708174869</v>
      </c>
      <c r="G69" s="126">
        <v>70</v>
      </c>
      <c r="H69" s="37">
        <v>62</v>
      </c>
      <c r="I69" s="37">
        <v>9883</v>
      </c>
      <c r="J69" s="38">
        <f>SUM(Table1[[#This Row],['#_CONFIRMED]:['#_FINALIZED]])</f>
        <v>10015</v>
      </c>
      <c r="K69" s="39">
        <f t="shared" si="17"/>
        <v>24</v>
      </c>
      <c r="L69" s="39">
        <f t="shared" si="18"/>
        <v>2</v>
      </c>
      <c r="M69" s="40">
        <f t="shared" si="19"/>
        <v>0.98681977034448332</v>
      </c>
      <c r="N69" s="27">
        <v>0.98456973293768546</v>
      </c>
      <c r="O69" s="63">
        <v>384169.08</v>
      </c>
      <c r="P69" s="35">
        <v>39919.21</v>
      </c>
      <c r="Q69" s="41">
        <f t="shared" si="11"/>
        <v>38709383.380000003</v>
      </c>
      <c r="R69" s="73">
        <f t="shared" si="20"/>
        <v>0.9989698082976517</v>
      </c>
      <c r="S69" s="35">
        <v>-849</v>
      </c>
      <c r="T69" s="35">
        <v>38710232.380000003</v>
      </c>
      <c r="U69" s="36">
        <f t="shared" si="21"/>
        <v>39133471.670000002</v>
      </c>
      <c r="V69" s="6">
        <f>+Table1[[#This Row],[TUITION_ASSESSED]]-U68</f>
        <v>8978.3100000023842</v>
      </c>
      <c r="W69" s="36">
        <f t="shared" si="13"/>
        <v>-1886.9099999964237</v>
      </c>
      <c r="X69" s="29">
        <f t="shared" si="14"/>
        <v>-3431861.3299999982</v>
      </c>
      <c r="Y69" s="29" t="e">
        <v>#REF!</v>
      </c>
      <c r="Z69" s="42" t="e">
        <v>#REF!</v>
      </c>
    </row>
    <row r="70" spans="1:26">
      <c r="A70" s="28">
        <v>44848</v>
      </c>
      <c r="B70" s="41">
        <f t="shared" si="12"/>
        <v>42565333</v>
      </c>
      <c r="C70" s="51">
        <v>44802</v>
      </c>
      <c r="D70" s="71">
        <v>-46</v>
      </c>
      <c r="E70" s="36">
        <f t="shared" si="15"/>
        <v>3849288.5</v>
      </c>
      <c r="F70" s="72">
        <f t="shared" si="16"/>
        <v>0.90960363119912635</v>
      </c>
      <c r="G70" s="126">
        <v>69</v>
      </c>
      <c r="H70" s="37">
        <v>60</v>
      </c>
      <c r="I70" s="37">
        <v>9873</v>
      </c>
      <c r="J70" s="38">
        <f>SUM(Table1[[#This Row],['#_CONFIRMED]:['#_FINALIZED]])</f>
        <v>10002</v>
      </c>
      <c r="K70" s="39">
        <f t="shared" si="17"/>
        <v>-13</v>
      </c>
      <c r="L70" s="39">
        <f t="shared" si="18"/>
        <v>-10</v>
      </c>
      <c r="M70" s="40">
        <f t="shared" si="19"/>
        <v>0.98710257948410318</v>
      </c>
      <c r="N70" s="27">
        <v>0.98523729317348663</v>
      </c>
      <c r="O70" s="63">
        <v>383479.68</v>
      </c>
      <c r="P70" s="35">
        <v>25474.21</v>
      </c>
      <c r="Q70" s="41">
        <f t="shared" ref="Q70:Q116" si="22">S70+T70</f>
        <v>38716044.5</v>
      </c>
      <c r="R70" s="73">
        <f t="shared" si="20"/>
        <v>0.99934245711453162</v>
      </c>
      <c r="S70" s="35">
        <v>-1536.96</v>
      </c>
      <c r="T70" s="35">
        <v>38717581.460000001</v>
      </c>
      <c r="U70" s="36">
        <f t="shared" si="21"/>
        <v>39124998.390000001</v>
      </c>
      <c r="V70" s="6">
        <f>+Table1[[#This Row],[TUITION_ASSESSED]]-U69</f>
        <v>-8473.2800000011921</v>
      </c>
      <c r="W70" s="36">
        <f t="shared" si="13"/>
        <v>6661.1199999973178</v>
      </c>
      <c r="X70" s="29">
        <f t="shared" si="14"/>
        <v>-3440334.6099999994</v>
      </c>
      <c r="Y70" s="29" t="e">
        <v>#REF!</v>
      </c>
      <c r="Z70" s="42" t="e">
        <v>#REF!</v>
      </c>
    </row>
    <row r="71" spans="1:26">
      <c r="A71" s="28">
        <v>44851</v>
      </c>
      <c r="B71" s="41">
        <f t="shared" si="12"/>
        <v>42565333</v>
      </c>
      <c r="C71" s="51">
        <v>44802</v>
      </c>
      <c r="D71" s="71">
        <v>-49</v>
      </c>
      <c r="E71" s="36">
        <f t="shared" si="15"/>
        <v>3821309.549999997</v>
      </c>
      <c r="F71" s="72">
        <f t="shared" si="16"/>
        <v>0.91014606369930195</v>
      </c>
      <c r="G71" s="126">
        <v>58</v>
      </c>
      <c r="H71" s="37">
        <v>59</v>
      </c>
      <c r="I71" s="37">
        <v>9884</v>
      </c>
      <c r="J71" s="38">
        <f>SUM(Table1[[#This Row],['#_CONFIRMED]:['#_FINALIZED]])</f>
        <v>10001</v>
      </c>
      <c r="K71" s="39">
        <f t="shared" si="17"/>
        <v>-1</v>
      </c>
      <c r="L71" s="39">
        <f t="shared" si="18"/>
        <v>11</v>
      </c>
      <c r="M71" s="40">
        <f t="shared" si="19"/>
        <v>0.98830116988301175</v>
      </c>
      <c r="N71" s="27">
        <v>0.98572702943800183</v>
      </c>
      <c r="O71" s="63">
        <v>343394.82</v>
      </c>
      <c r="P71" s="35">
        <v>24680.33</v>
      </c>
      <c r="Q71" s="41">
        <f t="shared" si="22"/>
        <v>38744023.450000003</v>
      </c>
      <c r="R71" s="73">
        <f t="shared" si="20"/>
        <v>0.99936339553315867</v>
      </c>
      <c r="S71" s="35">
        <v>3353.17</v>
      </c>
      <c r="T71" s="35">
        <v>38740670.280000001</v>
      </c>
      <c r="U71" s="36">
        <f t="shared" si="21"/>
        <v>39112098.600000001</v>
      </c>
      <c r="V71" s="6">
        <f>+Table1[[#This Row],[TUITION_ASSESSED]]-U70</f>
        <v>-12899.789999999106</v>
      </c>
      <c r="W71" s="36">
        <f t="shared" si="13"/>
        <v>27978.95000000298</v>
      </c>
      <c r="X71" s="29">
        <f t="shared" si="14"/>
        <v>-3453234.3999999985</v>
      </c>
      <c r="Y71" s="29" t="e">
        <v>#REF!</v>
      </c>
      <c r="Z71" s="42" t="e">
        <v>#REF!</v>
      </c>
    </row>
    <row r="72" spans="1:26">
      <c r="A72" s="28">
        <v>44852</v>
      </c>
      <c r="B72" s="41">
        <f t="shared" si="12"/>
        <v>42565333</v>
      </c>
      <c r="C72" s="51">
        <v>44802</v>
      </c>
      <c r="D72" s="71">
        <v>-50</v>
      </c>
      <c r="E72" s="36">
        <f t="shared" si="15"/>
        <v>3814732.2200000063</v>
      </c>
      <c r="F72" s="72">
        <f t="shared" si="16"/>
        <v>0.91038619502871032</v>
      </c>
      <c r="G72" s="126">
        <v>50</v>
      </c>
      <c r="H72" s="37">
        <v>58</v>
      </c>
      <c r="I72" s="37">
        <v>9886</v>
      </c>
      <c r="J72" s="38">
        <f>SUM(Table1[[#This Row],['#_CONFIRMED]:['#_FINALIZED]])</f>
        <v>9994</v>
      </c>
      <c r="K72" s="39">
        <f t="shared" si="17"/>
        <v>-7</v>
      </c>
      <c r="L72" s="39">
        <f t="shared" si="18"/>
        <v>2</v>
      </c>
      <c r="M72" s="40">
        <f t="shared" si="19"/>
        <v>0.98919351610966577</v>
      </c>
      <c r="N72" s="27">
        <v>0.98670634920634925</v>
      </c>
      <c r="O72" s="63">
        <v>324102.24</v>
      </c>
      <c r="P72" s="35">
        <v>24510.82</v>
      </c>
      <c r="Q72" s="41">
        <f t="shared" si="22"/>
        <v>38750600.779999994</v>
      </c>
      <c r="R72" s="73">
        <f t="shared" si="20"/>
        <v>0.99936787235449243</v>
      </c>
      <c r="S72" s="35">
        <v>-290.77</v>
      </c>
      <c r="T72" s="35">
        <v>38750891.549999997</v>
      </c>
      <c r="U72" s="36">
        <f t="shared" si="21"/>
        <v>39099213.839999996</v>
      </c>
      <c r="V72" s="6">
        <f>+Table1[[#This Row],[TUITION_ASSESSED]]-U71</f>
        <v>-12884.760000005364</v>
      </c>
      <c r="W72" s="36">
        <f t="shared" si="13"/>
        <v>6577.3299999907613</v>
      </c>
      <c r="X72" s="29">
        <f t="shared" si="14"/>
        <v>-3466119.1600000039</v>
      </c>
      <c r="Y72" s="29" t="e">
        <v>#REF!</v>
      </c>
      <c r="Z72" s="42" t="e">
        <v>#REF!</v>
      </c>
    </row>
    <row r="73" spans="1:26">
      <c r="A73" s="28">
        <v>44853</v>
      </c>
      <c r="B73" s="41">
        <f t="shared" si="12"/>
        <v>42565333</v>
      </c>
      <c r="C73" s="51">
        <v>44802</v>
      </c>
      <c r="D73" s="82">
        <v>-51</v>
      </c>
      <c r="E73" s="8">
        <f t="shared" si="15"/>
        <v>3817136.2899999991</v>
      </c>
      <c r="F73" s="83">
        <f t="shared" si="16"/>
        <v>0.91032288435286057</v>
      </c>
      <c r="G73" s="126">
        <v>48</v>
      </c>
      <c r="H73" s="37">
        <v>33</v>
      </c>
      <c r="I73" s="37">
        <v>9908</v>
      </c>
      <c r="J73" s="38">
        <f>SUM(Table1[[#This Row],['#_CONFIRMED]:['#_FINALIZED]])</f>
        <v>9989</v>
      </c>
      <c r="K73" s="39">
        <f t="shared" si="17"/>
        <v>-5</v>
      </c>
      <c r="L73" s="39">
        <f t="shared" si="18"/>
        <v>22</v>
      </c>
      <c r="M73" s="17">
        <f t="shared" si="19"/>
        <v>0.99189108018820704</v>
      </c>
      <c r="N73" s="84">
        <v>0.98690606090665611</v>
      </c>
      <c r="O73" s="63">
        <v>309158.15999999997</v>
      </c>
      <c r="P73" s="35">
        <v>19920.55</v>
      </c>
      <c r="Q73" s="41">
        <f t="shared" si="22"/>
        <v>38748196.710000001</v>
      </c>
      <c r="R73" s="85">
        <f t="shared" si="20"/>
        <v>0.99948616153148739</v>
      </c>
      <c r="S73" s="35">
        <v>0</v>
      </c>
      <c r="T73" s="35">
        <v>38748196.710000001</v>
      </c>
      <c r="U73" s="8">
        <f t="shared" si="21"/>
        <v>39077275.420000002</v>
      </c>
      <c r="V73" s="6">
        <f>+Table1[[#This Row],[TUITION_ASSESSED]]-U72</f>
        <v>-21938.419999994338</v>
      </c>
      <c r="W73" s="36">
        <f t="shared" si="13"/>
        <v>-2404.0699999928474</v>
      </c>
      <c r="X73" s="29">
        <f t="shared" si="14"/>
        <v>-3488057.5799999982</v>
      </c>
      <c r="Y73" s="29" t="e">
        <v>#REF!</v>
      </c>
      <c r="Z73" s="95" t="e">
        <v>#REF!</v>
      </c>
    </row>
    <row r="74" spans="1:26">
      <c r="A74" s="28">
        <v>44854</v>
      </c>
      <c r="B74" s="41">
        <f t="shared" si="12"/>
        <v>42565333</v>
      </c>
      <c r="C74" s="51">
        <v>44802</v>
      </c>
      <c r="D74" s="71">
        <v>-52</v>
      </c>
      <c r="E74" s="36">
        <f t="shared" si="15"/>
        <v>3823405.3299999982</v>
      </c>
      <c r="F74" s="72">
        <f t="shared" si="16"/>
        <v>0.910083328139357</v>
      </c>
      <c r="G74" s="126">
        <v>46</v>
      </c>
      <c r="H74" s="37">
        <v>38</v>
      </c>
      <c r="I74" s="37">
        <v>9910</v>
      </c>
      <c r="J74" s="38">
        <f>SUM(Table1[[#This Row],['#_CONFIRMED]:['#_FINALIZED]])</f>
        <v>9994</v>
      </c>
      <c r="K74" s="39">
        <f t="shared" si="17"/>
        <v>5</v>
      </c>
      <c r="L74" s="39">
        <f t="shared" si="18"/>
        <v>2</v>
      </c>
      <c r="M74" s="40">
        <f t="shared" si="19"/>
        <v>0.99159495697418454</v>
      </c>
      <c r="N74" s="27">
        <v>0.98719221604447971</v>
      </c>
      <c r="O74" s="63">
        <v>291434.15999999997</v>
      </c>
      <c r="P74" s="35">
        <v>20827.27</v>
      </c>
      <c r="Q74" s="41">
        <f t="shared" si="22"/>
        <v>38741927.670000002</v>
      </c>
      <c r="R74" s="73">
        <f t="shared" si="20"/>
        <v>0.99946269892240014</v>
      </c>
      <c r="S74" s="35">
        <v>3927.75</v>
      </c>
      <c r="T74" s="35">
        <v>38737999.920000002</v>
      </c>
      <c r="U74" s="36">
        <f t="shared" si="21"/>
        <v>39054189.100000001</v>
      </c>
      <c r="V74" s="6">
        <f>+Table1[[#This Row],[TUITION_ASSESSED]]-U73</f>
        <v>-23086.320000000298</v>
      </c>
      <c r="W74" s="36">
        <f t="shared" si="13"/>
        <v>-6269.0399999991059</v>
      </c>
      <c r="X74" s="29">
        <f t="shared" si="14"/>
        <v>-3511143.8999999985</v>
      </c>
      <c r="Y74" s="29" t="e">
        <v>#REF!</v>
      </c>
      <c r="Z74" s="42" t="e">
        <v>#REF!</v>
      </c>
    </row>
    <row r="75" spans="1:26">
      <c r="A75" s="28">
        <v>44855</v>
      </c>
      <c r="B75" s="41">
        <f t="shared" si="12"/>
        <v>42565333</v>
      </c>
      <c r="C75" s="51">
        <v>44802</v>
      </c>
      <c r="D75" s="71">
        <v>-53</v>
      </c>
      <c r="E75" s="36">
        <f t="shared" si="15"/>
        <v>3788220.0400000066</v>
      </c>
      <c r="F75" s="72">
        <f t="shared" si="16"/>
        <v>0.91100982294676269</v>
      </c>
      <c r="G75" s="126">
        <v>42</v>
      </c>
      <c r="H75" s="37">
        <v>37</v>
      </c>
      <c r="I75" s="37">
        <v>9909</v>
      </c>
      <c r="J75" s="38">
        <f>SUM(Table1[[#This Row],['#_CONFIRMED]:['#_FINALIZED]])</f>
        <v>9988</v>
      </c>
      <c r="K75" s="39">
        <f t="shared" si="17"/>
        <v>-6</v>
      </c>
      <c r="L75" s="39">
        <f t="shared" si="18"/>
        <v>-1</v>
      </c>
      <c r="M75" s="40">
        <f t="shared" si="19"/>
        <v>0.99209050861033243</v>
      </c>
      <c r="N75" s="27">
        <v>0.98758935663224778</v>
      </c>
      <c r="O75" s="63">
        <v>255635.76</v>
      </c>
      <c r="P75" s="35">
        <v>20657.259999999998</v>
      </c>
      <c r="Q75" s="41">
        <f t="shared" si="22"/>
        <v>38777112.959999993</v>
      </c>
      <c r="R75" s="73">
        <f t="shared" si="20"/>
        <v>0.99946756579352725</v>
      </c>
      <c r="S75" s="35">
        <v>-323.52</v>
      </c>
      <c r="T75" s="35">
        <v>38777436.479999997</v>
      </c>
      <c r="U75" s="36">
        <f t="shared" si="21"/>
        <v>39053405.979999997</v>
      </c>
      <c r="V75" s="6">
        <f>+Table1[[#This Row],[TUITION_ASSESSED]]-U74</f>
        <v>-783.12000000476837</v>
      </c>
      <c r="W75" s="36">
        <f t="shared" si="13"/>
        <v>35185.289999991655</v>
      </c>
      <c r="X75" s="29">
        <f t="shared" si="14"/>
        <v>-3511927.0200000033</v>
      </c>
      <c r="Y75" s="29" t="e">
        <v>#REF!</v>
      </c>
      <c r="Z75" s="42" t="e">
        <v>#REF!</v>
      </c>
    </row>
    <row r="76" spans="1:26">
      <c r="A76" s="28">
        <v>44856</v>
      </c>
      <c r="B76" s="41">
        <f t="shared" ref="B76:B115" si="23">B75</f>
        <v>42565333</v>
      </c>
      <c r="C76" s="51">
        <v>44802</v>
      </c>
      <c r="D76" s="71">
        <v>-56</v>
      </c>
      <c r="E76" s="36">
        <f t="shared" si="15"/>
        <v>3791335.75</v>
      </c>
      <c r="F76" s="72">
        <f t="shared" si="16"/>
        <v>0.91092503000035263</v>
      </c>
      <c r="G76" s="126">
        <v>40</v>
      </c>
      <c r="H76" s="37">
        <v>37</v>
      </c>
      <c r="I76" s="37">
        <v>9907</v>
      </c>
      <c r="J76" s="38">
        <f>SUM(Table1[[#This Row],['#_CONFIRMED]:['#_FINALIZED]])</f>
        <v>9984</v>
      </c>
      <c r="K76" s="39">
        <f t="shared" si="17"/>
        <v>-4</v>
      </c>
      <c r="L76" s="39">
        <f t="shared" si="18"/>
        <v>-2</v>
      </c>
      <c r="M76" s="40">
        <f t="shared" si="19"/>
        <v>0.99228766025641024</v>
      </c>
      <c r="N76" s="27">
        <v>0.9899632316406638</v>
      </c>
      <c r="O76" s="63">
        <v>240691.68</v>
      </c>
      <c r="P76" s="35">
        <v>21507.31</v>
      </c>
      <c r="Q76" s="41">
        <f t="shared" si="22"/>
        <v>38773997.25</v>
      </c>
      <c r="R76" s="73">
        <f t="shared" si="20"/>
        <v>0.99944562365552592</v>
      </c>
      <c r="S76" s="35">
        <v>170.01</v>
      </c>
      <c r="T76" s="35">
        <v>38773827.240000002</v>
      </c>
      <c r="U76" s="36">
        <f t="shared" si="21"/>
        <v>39036196.240000002</v>
      </c>
      <c r="V76" s="6">
        <f>+Table1[[#This Row],[TUITION_ASSESSED]]-U75</f>
        <v>-17209.739999994636</v>
      </c>
      <c r="W76" s="36">
        <f t="shared" si="13"/>
        <v>-3115.7099999934435</v>
      </c>
      <c r="X76" s="29">
        <f t="shared" si="14"/>
        <v>-3529136.7599999979</v>
      </c>
      <c r="Y76" s="29" t="e">
        <v>#REF!</v>
      </c>
      <c r="Z76" s="42" t="e">
        <v>#REF!</v>
      </c>
    </row>
    <row r="77" spans="1:26">
      <c r="A77" s="28">
        <v>44859</v>
      </c>
      <c r="B77" s="41">
        <f t="shared" si="23"/>
        <v>42565333</v>
      </c>
      <c r="C77" s="51">
        <v>44802</v>
      </c>
      <c r="D77" s="82">
        <v>-57</v>
      </c>
      <c r="E77" s="8">
        <f t="shared" si="15"/>
        <v>3787129.549999997</v>
      </c>
      <c r="F77" s="83">
        <f t="shared" si="16"/>
        <v>0.91104806932909466</v>
      </c>
      <c r="G77" s="126">
        <v>39</v>
      </c>
      <c r="H77" s="37">
        <v>36</v>
      </c>
      <c r="I77" s="37">
        <v>9909</v>
      </c>
      <c r="J77" s="38">
        <f>SUM(Table1[[#This Row],['#_CONFIRMED]:['#_FINALIZED]])</f>
        <v>9984</v>
      </c>
      <c r="K77" s="39">
        <f t="shared" si="17"/>
        <v>0</v>
      </c>
      <c r="L77" s="39">
        <f t="shared" si="18"/>
        <v>2</v>
      </c>
      <c r="M77" s="17">
        <f t="shared" si="19"/>
        <v>0.99248798076923073</v>
      </c>
      <c r="N77" s="84">
        <v>0.99006260558481562</v>
      </c>
      <c r="O77" s="128">
        <v>229371.68</v>
      </c>
      <c r="P77" s="35">
        <v>20646.310000000001</v>
      </c>
      <c r="Q77" s="41">
        <f t="shared" si="22"/>
        <v>38778203.450000003</v>
      </c>
      <c r="R77" s="85">
        <f t="shared" si="20"/>
        <v>0.99946786283284905</v>
      </c>
      <c r="S77" s="35">
        <v>-861</v>
      </c>
      <c r="T77" s="35">
        <v>38779064.450000003</v>
      </c>
      <c r="U77" s="8">
        <f t="shared" si="21"/>
        <v>39028221.440000005</v>
      </c>
      <c r="V77" s="6">
        <f>+Table1[[#This Row],[TUITION_ASSESSED]]-U76</f>
        <v>-7974.7999999970198</v>
      </c>
      <c r="W77" s="36">
        <f t="shared" si="13"/>
        <v>4206.2000000029802</v>
      </c>
      <c r="X77" s="29">
        <f t="shared" si="14"/>
        <v>-3537111.5599999949</v>
      </c>
      <c r="Y77" s="29" t="e">
        <v>#REF!</v>
      </c>
      <c r="Z77" s="95" t="e">
        <v>#REF!</v>
      </c>
    </row>
    <row r="78" spans="1:26">
      <c r="A78" s="28">
        <v>44860</v>
      </c>
      <c r="B78" s="41">
        <f t="shared" si="23"/>
        <v>42565333</v>
      </c>
      <c r="C78" s="51">
        <v>44802</v>
      </c>
      <c r="D78" s="71">
        <v>-58</v>
      </c>
      <c r="E78" s="36">
        <f t="shared" si="15"/>
        <v>3784199.75</v>
      </c>
      <c r="F78" s="72">
        <f t="shared" si="16"/>
        <v>0.91103324036017763</v>
      </c>
      <c r="G78" s="126">
        <v>37</v>
      </c>
      <c r="H78" s="37">
        <v>36</v>
      </c>
      <c r="I78" s="37">
        <v>9911</v>
      </c>
      <c r="J78" s="38">
        <f>SUM(Table1[[#This Row],['#_CONFIRMED]:['#_FINALIZED]])</f>
        <v>9984</v>
      </c>
      <c r="K78" s="39">
        <f t="shared" si="17"/>
        <v>0</v>
      </c>
      <c r="L78" s="39">
        <f t="shared" si="18"/>
        <v>2</v>
      </c>
      <c r="M78" s="40">
        <f t="shared" si="19"/>
        <v>0.99268830128205132</v>
      </c>
      <c r="N78" s="27">
        <v>0.99203266606911666</v>
      </c>
      <c r="O78" s="63">
        <v>214179.08</v>
      </c>
      <c r="P78" s="35">
        <v>18116.32</v>
      </c>
      <c r="Q78" s="41">
        <f t="shared" si="22"/>
        <v>38781133.25</v>
      </c>
      <c r="R78" s="73">
        <f t="shared" si="20"/>
        <v>0.99953307550530546</v>
      </c>
      <c r="S78" s="35">
        <v>2700</v>
      </c>
      <c r="T78" s="35">
        <v>38778433.25</v>
      </c>
      <c r="U78" s="36">
        <f t="shared" si="21"/>
        <v>39013428.649999999</v>
      </c>
      <c r="V78" s="6">
        <f>+Table1[[#This Row],[TUITION_ASSESSED]]-U77</f>
        <v>-14792.790000006557</v>
      </c>
      <c r="W78" s="36">
        <f t="shared" si="13"/>
        <v>2929.7999999970198</v>
      </c>
      <c r="X78" s="29">
        <f t="shared" si="14"/>
        <v>-3551904.3500000015</v>
      </c>
      <c r="Y78" s="29" t="e">
        <v>#REF!</v>
      </c>
      <c r="Z78" s="42" t="e">
        <v>#REF!</v>
      </c>
    </row>
    <row r="79" spans="1:26">
      <c r="A79" s="28">
        <v>44861</v>
      </c>
      <c r="B79" s="41">
        <f t="shared" si="23"/>
        <v>42565333</v>
      </c>
      <c r="C79" s="51">
        <v>44802</v>
      </c>
      <c r="D79" s="71">
        <v>-59</v>
      </c>
      <c r="E79" s="36">
        <f t="shared" si="15"/>
        <v>3755384.6700000018</v>
      </c>
      <c r="F79" s="72">
        <f t="shared" si="16"/>
        <v>0.91145450054390498</v>
      </c>
      <c r="G79" s="126">
        <v>35</v>
      </c>
      <c r="H79" s="37">
        <v>36</v>
      </c>
      <c r="I79" s="37">
        <v>9913</v>
      </c>
      <c r="J79" s="38">
        <f>SUM(Table1[[#This Row],['#_CONFIRMED]:['#_FINALIZED]])</f>
        <v>9984</v>
      </c>
      <c r="K79" s="39">
        <f t="shared" si="17"/>
        <v>0</v>
      </c>
      <c r="L79" s="39">
        <f t="shared" si="18"/>
        <v>2</v>
      </c>
      <c r="M79" s="40">
        <f t="shared" si="19"/>
        <v>0.99288862179487181</v>
      </c>
      <c r="N79" s="27">
        <v>0.99213147410358571</v>
      </c>
      <c r="O79" s="63">
        <v>199235</v>
      </c>
      <c r="P79" s="35">
        <v>18116.32</v>
      </c>
      <c r="Q79" s="41">
        <f t="shared" si="22"/>
        <v>38809948.329999998</v>
      </c>
      <c r="R79" s="73">
        <f t="shared" si="20"/>
        <v>0.99953342201927131</v>
      </c>
      <c r="S79" s="35">
        <v>13584</v>
      </c>
      <c r="T79" s="35">
        <v>38796364.329999998</v>
      </c>
      <c r="U79" s="36">
        <f t="shared" si="21"/>
        <v>39027299.649999999</v>
      </c>
      <c r="V79" s="6">
        <f>+Table1[[#This Row],[TUITION_ASSESSED]]-U78</f>
        <v>13871</v>
      </c>
      <c r="W79" s="36">
        <f t="shared" si="13"/>
        <v>28815.079999998212</v>
      </c>
      <c r="X79" s="29">
        <f t="shared" si="14"/>
        <v>-3538033.3500000015</v>
      </c>
      <c r="Y79" s="29" t="e">
        <v>#REF!</v>
      </c>
      <c r="Z79" s="42" t="e">
        <v>#REF!</v>
      </c>
    </row>
    <row r="80" spans="1:26">
      <c r="A80" s="28">
        <v>44862</v>
      </c>
      <c r="B80" s="41">
        <f t="shared" si="23"/>
        <v>42565333</v>
      </c>
      <c r="C80" s="51">
        <v>44802</v>
      </c>
      <c r="D80" s="71">
        <v>-60</v>
      </c>
      <c r="E80" s="36">
        <f t="shared" si="15"/>
        <v>3755384.6700000018</v>
      </c>
      <c r="F80" s="72">
        <f t="shared" si="16"/>
        <v>0.91177363348713847</v>
      </c>
      <c r="G80" s="126">
        <v>35</v>
      </c>
      <c r="H80" s="37">
        <v>36</v>
      </c>
      <c r="I80" s="37">
        <v>9905</v>
      </c>
      <c r="J80" s="38">
        <f>SUM(Table1[[#This Row],['#_CONFIRMED]:['#_FINALIZED]])</f>
        <v>9976</v>
      </c>
      <c r="K80" s="39">
        <f t="shared" si="17"/>
        <v>-8</v>
      </c>
      <c r="L80" s="39">
        <f t="shared" si="18"/>
        <v>-8</v>
      </c>
      <c r="M80" s="40">
        <f t="shared" si="19"/>
        <v>0.99288291900561343</v>
      </c>
      <c r="N80" s="27">
        <v>0.99510342760067949</v>
      </c>
      <c r="O80" s="63">
        <v>199235</v>
      </c>
      <c r="P80" s="35">
        <v>18116.32</v>
      </c>
      <c r="Q80" s="41">
        <f t="shared" si="22"/>
        <v>38809948.329999998</v>
      </c>
      <c r="R80" s="73">
        <f t="shared" si="20"/>
        <v>0.99953342201927131</v>
      </c>
      <c r="S80" s="35">
        <v>0</v>
      </c>
      <c r="T80" s="35">
        <v>38809948.329999998</v>
      </c>
      <c r="U80" s="36">
        <f t="shared" si="21"/>
        <v>39027299.649999999</v>
      </c>
      <c r="V80" s="6">
        <f>+Table1[[#This Row],[TUITION_ASSESSED]]-U79</f>
        <v>0</v>
      </c>
      <c r="W80" s="36">
        <f t="shared" si="13"/>
        <v>0</v>
      </c>
      <c r="X80" s="29">
        <f t="shared" si="14"/>
        <v>-3538033.3500000015</v>
      </c>
      <c r="Y80" s="29" t="e">
        <v>#REF!</v>
      </c>
      <c r="Z80" s="42" t="e">
        <v>#REF!</v>
      </c>
    </row>
    <row r="81" spans="1:26">
      <c r="A81" s="28">
        <v>44865</v>
      </c>
      <c r="B81" s="41">
        <f t="shared" si="23"/>
        <v>42565333</v>
      </c>
      <c r="C81" s="51">
        <v>44802</v>
      </c>
      <c r="D81" s="71">
        <v>-63</v>
      </c>
      <c r="E81" s="36">
        <f t="shared" si="15"/>
        <v>3734489.8500000015</v>
      </c>
      <c r="F81" s="72">
        <f t="shared" si="16"/>
        <v>0.91226052759883258</v>
      </c>
      <c r="G81" s="126">
        <v>33</v>
      </c>
      <c r="H81" s="37">
        <v>36</v>
      </c>
      <c r="I81" s="37">
        <v>9909</v>
      </c>
      <c r="J81" s="38">
        <f>SUM(Table1[[#This Row],['#_CONFIRMED]:['#_FINALIZED]])</f>
        <v>9978</v>
      </c>
      <c r="K81" s="39">
        <f t="shared" si="17"/>
        <v>2</v>
      </c>
      <c r="L81" s="39">
        <f t="shared" si="18"/>
        <v>4</v>
      </c>
      <c r="M81" s="40">
        <f t="shared" si="19"/>
        <v>0.9930847865303668</v>
      </c>
      <c r="N81" s="27">
        <v>0.99510391686650679</v>
      </c>
      <c r="O81" s="63">
        <v>179771</v>
      </c>
      <c r="P81" s="35">
        <v>18172.990000000002</v>
      </c>
      <c r="Q81" s="41">
        <f t="shared" si="22"/>
        <v>38830843.149999999</v>
      </c>
      <c r="R81" s="73">
        <f t="shared" si="20"/>
        <v>0.99953221492316535</v>
      </c>
      <c r="S81" s="35">
        <v>170.01</v>
      </c>
      <c r="T81" s="35">
        <v>38830673.140000001</v>
      </c>
      <c r="U81" s="36">
        <f t="shared" si="21"/>
        <v>39028787.140000001</v>
      </c>
      <c r="V81" s="6">
        <f>+Table1[[#This Row],[TUITION_ASSESSED]]-U80</f>
        <v>1487.4900000020862</v>
      </c>
      <c r="W81" s="36">
        <f t="shared" si="13"/>
        <v>20894.820000000298</v>
      </c>
      <c r="X81" s="29">
        <f t="shared" si="14"/>
        <v>-3536545.8599999994</v>
      </c>
      <c r="Y81" s="29" t="e">
        <v>#REF!</v>
      </c>
      <c r="Z81" s="42" t="e">
        <v>#REF!</v>
      </c>
    </row>
    <row r="82" spans="1:26">
      <c r="A82" s="28">
        <v>44866</v>
      </c>
      <c r="B82" s="41">
        <f t="shared" si="23"/>
        <v>42565333</v>
      </c>
      <c r="C82" s="51">
        <v>44802</v>
      </c>
      <c r="D82" s="71">
        <v>-64</v>
      </c>
      <c r="E82" s="36">
        <f t="shared" si="15"/>
        <v>3720276.2400000021</v>
      </c>
      <c r="F82" s="72">
        <f t="shared" si="16"/>
        <v>0.91259844625202391</v>
      </c>
      <c r="G82" s="126">
        <v>32</v>
      </c>
      <c r="H82" s="37">
        <v>36</v>
      </c>
      <c r="I82" s="37">
        <v>9899</v>
      </c>
      <c r="J82" s="38">
        <f>SUM(Table1[[#This Row],['#_CONFIRMED]:['#_FINALIZED]])</f>
        <v>9967</v>
      </c>
      <c r="K82" s="39">
        <f t="shared" si="17"/>
        <v>-11</v>
      </c>
      <c r="L82" s="39">
        <f t="shared" si="18"/>
        <v>-10</v>
      </c>
      <c r="M82" s="40">
        <f t="shared" si="19"/>
        <v>0.99317748570281927</v>
      </c>
      <c r="N82" s="27">
        <v>0.99560351718625095</v>
      </c>
      <c r="O82" s="63">
        <v>166187</v>
      </c>
      <c r="P82" s="35">
        <v>19611.580000000002</v>
      </c>
      <c r="Q82" s="41">
        <f t="shared" si="22"/>
        <v>38845056.759999998</v>
      </c>
      <c r="R82" s="73">
        <f t="shared" si="20"/>
        <v>0.9994953879490639</v>
      </c>
      <c r="S82" s="35">
        <v>0</v>
      </c>
      <c r="T82" s="35">
        <v>38845056.759999998</v>
      </c>
      <c r="U82" s="36">
        <f t="shared" si="21"/>
        <v>39030855.339999996</v>
      </c>
      <c r="V82" s="6">
        <f>+Table1[[#This Row],[TUITION_ASSESSED]]-U81</f>
        <v>2068.1999999955297</v>
      </c>
      <c r="W82" s="36">
        <f t="shared" si="13"/>
        <v>14213.609999999404</v>
      </c>
      <c r="X82" s="29">
        <f t="shared" si="14"/>
        <v>-3534477.6600000039</v>
      </c>
      <c r="Y82" s="29" t="e">
        <v>#REF!</v>
      </c>
      <c r="Z82" s="42" t="e">
        <v>#REF!</v>
      </c>
    </row>
    <row r="83" spans="1:26">
      <c r="A83" s="28">
        <v>44867</v>
      </c>
      <c r="B83" s="41">
        <f t="shared" si="23"/>
        <v>42565333</v>
      </c>
      <c r="C83" s="51">
        <v>44802</v>
      </c>
      <c r="D83" s="82">
        <v>-65</v>
      </c>
      <c r="E83" s="8">
        <f t="shared" si="15"/>
        <v>3717913.9699999988</v>
      </c>
      <c r="F83" s="83">
        <f t="shared" si="16"/>
        <v>0.91265394376216913</v>
      </c>
      <c r="G83" s="126">
        <v>29</v>
      </c>
      <c r="H83" s="37">
        <v>33</v>
      </c>
      <c r="I83" s="37">
        <v>9900</v>
      </c>
      <c r="J83" s="38">
        <f>SUM(Table1[[#This Row],['#_CONFIRMED]:['#_FINALIZED]])</f>
        <v>9962</v>
      </c>
      <c r="K83" s="39">
        <f t="shared" si="17"/>
        <v>-5</v>
      </c>
      <c r="L83" s="39">
        <f t="shared" si="18"/>
        <v>1</v>
      </c>
      <c r="M83" s="17">
        <f t="shared" si="19"/>
        <v>0.99377635013049592</v>
      </c>
      <c r="N83" s="84">
        <v>0.99560351718625095</v>
      </c>
      <c r="O83" s="63">
        <v>151222.39999999999</v>
      </c>
      <c r="P83" s="35">
        <v>17606.29</v>
      </c>
      <c r="Q83" s="41">
        <f t="shared" si="22"/>
        <v>38847419.030000001</v>
      </c>
      <c r="R83" s="85">
        <f t="shared" si="20"/>
        <v>0.99954698884523974</v>
      </c>
      <c r="S83" s="35">
        <v>0</v>
      </c>
      <c r="T83" s="35">
        <v>38847419.030000001</v>
      </c>
      <c r="U83" s="8">
        <f t="shared" si="21"/>
        <v>39016247.719999999</v>
      </c>
      <c r="V83" s="6">
        <f>+Table1[[#This Row],[TUITION_ASSESSED]]-U82</f>
        <v>-14607.619999997318</v>
      </c>
      <c r="W83" s="36">
        <f t="shared" si="13"/>
        <v>2362.2700000032783</v>
      </c>
      <c r="X83" s="29">
        <f t="shared" si="14"/>
        <v>-3549085.2800000012</v>
      </c>
      <c r="Y83" s="29" t="e">
        <v>#REF!</v>
      </c>
      <c r="Z83" s="95" t="e">
        <v>#REF!</v>
      </c>
    </row>
    <row r="84" spans="1:26">
      <c r="A84" s="28">
        <v>44868</v>
      </c>
      <c r="B84" s="41">
        <f t="shared" si="23"/>
        <v>42565333</v>
      </c>
      <c r="C84" s="51">
        <v>44802</v>
      </c>
      <c r="D84" s="71">
        <v>-66</v>
      </c>
      <c r="E84" s="36">
        <f t="shared" si="15"/>
        <v>3713912.9600000009</v>
      </c>
      <c r="F84" s="72">
        <f t="shared" si="16"/>
        <v>0.91274794067745224</v>
      </c>
      <c r="G84" s="126">
        <v>27</v>
      </c>
      <c r="H84" s="37">
        <v>32</v>
      </c>
      <c r="I84" s="37">
        <v>9900</v>
      </c>
      <c r="J84" s="38">
        <f>SUM(Table1[[#This Row],['#_CONFIRMED]:['#_FINALIZED]])</f>
        <v>9959</v>
      </c>
      <c r="K84" s="39">
        <f t="shared" si="17"/>
        <v>-3</v>
      </c>
      <c r="L84" s="39">
        <f t="shared" si="18"/>
        <v>0</v>
      </c>
      <c r="M84" s="40">
        <f t="shared" si="19"/>
        <v>0.99407571041269205</v>
      </c>
      <c r="N84" s="27">
        <v>0.99580293794343955</v>
      </c>
      <c r="O84" s="63">
        <v>145020.79999999999</v>
      </c>
      <c r="P84" s="35">
        <v>19504.48</v>
      </c>
      <c r="Q84" s="41">
        <f t="shared" si="22"/>
        <v>38851420.039999999</v>
      </c>
      <c r="R84" s="73">
        <f t="shared" si="20"/>
        <v>0.99949822443790959</v>
      </c>
      <c r="S84" s="35">
        <v>0</v>
      </c>
      <c r="T84" s="35">
        <v>38851420.039999999</v>
      </c>
      <c r="U84" s="36">
        <f t="shared" si="21"/>
        <v>39015945.32</v>
      </c>
      <c r="V84" s="6">
        <f>+Table1[[#This Row],[TUITION_ASSESSED]]-U83</f>
        <v>-302.39999999850988</v>
      </c>
      <c r="W84" s="36">
        <f t="shared" ref="W84:W115" si="24">+Q84-Q83</f>
        <v>4001.0099999979138</v>
      </c>
      <c r="X84" s="29">
        <f t="shared" ref="X84:X116" si="25">+U84-B84</f>
        <v>-3549387.6799999997</v>
      </c>
      <c r="Y84" s="29" t="e">
        <v>#REF!</v>
      </c>
      <c r="Z84" s="42" t="e">
        <v>#REF!</v>
      </c>
    </row>
    <row r="85" spans="1:26">
      <c r="A85" s="28">
        <v>44869</v>
      </c>
      <c r="B85" s="41">
        <f t="shared" si="23"/>
        <v>42565333</v>
      </c>
      <c r="C85" s="51">
        <v>44802</v>
      </c>
      <c r="D85" s="71">
        <v>-67</v>
      </c>
      <c r="E85" s="36">
        <f t="shared" si="15"/>
        <v>3716828.8800000027</v>
      </c>
      <c r="F85" s="72">
        <f t="shared" si="16"/>
        <v>0.91267943610355395</v>
      </c>
      <c r="G85" s="126">
        <v>27</v>
      </c>
      <c r="H85" s="37">
        <v>32</v>
      </c>
      <c r="I85" s="37">
        <v>9901</v>
      </c>
      <c r="J85" s="38">
        <f>SUM(Table1[[#This Row],['#_CONFIRMED]:['#_FINALIZED]])</f>
        <v>9960</v>
      </c>
      <c r="K85" s="39">
        <f t="shared" si="17"/>
        <v>1</v>
      </c>
      <c r="L85" s="39">
        <f t="shared" si="18"/>
        <v>1</v>
      </c>
      <c r="M85" s="40">
        <f t="shared" si="19"/>
        <v>0.99407630522088353</v>
      </c>
      <c r="N85" s="27">
        <v>0.99580209895052474</v>
      </c>
      <c r="O85" s="63">
        <v>145020.79999999999</v>
      </c>
      <c r="P85" s="35">
        <v>19504.48</v>
      </c>
      <c r="Q85" s="41">
        <f t="shared" si="22"/>
        <v>38848504.119999997</v>
      </c>
      <c r="R85" s="73">
        <f t="shared" si="20"/>
        <v>0.9994981867941648</v>
      </c>
      <c r="S85" s="35">
        <v>0</v>
      </c>
      <c r="T85" s="35">
        <v>38848504.119999997</v>
      </c>
      <c r="U85" s="36">
        <f t="shared" si="21"/>
        <v>39013029.399999999</v>
      </c>
      <c r="V85" s="6">
        <f>+Table1[[#This Row],[TUITION_ASSESSED]]-U84</f>
        <v>-2915.9200000017881</v>
      </c>
      <c r="W85" s="36">
        <f t="shared" si="24"/>
        <v>-2915.9200000017881</v>
      </c>
      <c r="X85" s="29">
        <f t="shared" si="25"/>
        <v>-3552303.6000000015</v>
      </c>
      <c r="Y85" s="29" t="e">
        <v>#REF!</v>
      </c>
      <c r="Z85" s="42" t="e">
        <v>#REF!</v>
      </c>
    </row>
    <row r="86" spans="1:26">
      <c r="A86" s="28">
        <v>44872</v>
      </c>
      <c r="B86" s="41">
        <f t="shared" si="23"/>
        <v>42565333</v>
      </c>
      <c r="C86" s="51">
        <v>44802</v>
      </c>
      <c r="D86" s="71">
        <v>-70</v>
      </c>
      <c r="E86" s="36">
        <f t="shared" si="15"/>
        <v>3658016.4100000039</v>
      </c>
      <c r="F86" s="72">
        <f t="shared" si="16"/>
        <v>0.91405714081926714</v>
      </c>
      <c r="G86" s="126">
        <v>27</v>
      </c>
      <c r="H86" s="37">
        <v>28</v>
      </c>
      <c r="I86" s="37">
        <v>9905</v>
      </c>
      <c r="J86" s="38">
        <f>SUM(Table1[[#This Row],['#_CONFIRMED]:['#_FINALIZED]])</f>
        <v>9960</v>
      </c>
      <c r="K86" s="39">
        <f t="shared" si="17"/>
        <v>0</v>
      </c>
      <c r="L86" s="39">
        <f t="shared" si="18"/>
        <v>4</v>
      </c>
      <c r="M86" s="40">
        <f t="shared" si="19"/>
        <v>0.99447791164658639</v>
      </c>
      <c r="N86" s="27">
        <v>0.99530516431924887</v>
      </c>
      <c r="O86" s="63">
        <v>145020.79999999999</v>
      </c>
      <c r="P86" s="35">
        <v>8152.2</v>
      </c>
      <c r="Q86" s="41">
        <f t="shared" si="22"/>
        <v>38907316.589999996</v>
      </c>
      <c r="R86" s="73">
        <f t="shared" si="20"/>
        <v>0.99979051517934947</v>
      </c>
      <c r="S86" s="35">
        <v>170.01</v>
      </c>
      <c r="T86" s="35">
        <v>38907146.579999998</v>
      </c>
      <c r="U86" s="36">
        <f t="shared" si="21"/>
        <v>39060489.589999996</v>
      </c>
      <c r="V86" s="6">
        <f>+Table1[[#This Row],[TUITION_ASSESSED]]-U85</f>
        <v>47460.189999997616</v>
      </c>
      <c r="W86" s="36">
        <f t="shared" si="24"/>
        <v>58812.469999998808</v>
      </c>
      <c r="X86" s="29">
        <f t="shared" si="25"/>
        <v>-3504843.4100000039</v>
      </c>
      <c r="Y86" s="29" t="e">
        <v>#REF!</v>
      </c>
      <c r="Z86" s="42" t="e">
        <v>#REF!</v>
      </c>
    </row>
    <row r="87" spans="1:26">
      <c r="A87" s="28">
        <v>44874</v>
      </c>
      <c r="B87" s="41">
        <f t="shared" si="23"/>
        <v>42565333</v>
      </c>
      <c r="C87" s="51">
        <v>44802</v>
      </c>
      <c r="D87" s="71">
        <v>-72</v>
      </c>
      <c r="E87" s="36">
        <f t="shared" si="15"/>
        <v>3654603</v>
      </c>
      <c r="F87" s="72">
        <f t="shared" si="16"/>
        <v>0.91414132716875496</v>
      </c>
      <c r="G87" s="126">
        <v>27</v>
      </c>
      <c r="H87" s="37">
        <v>27</v>
      </c>
      <c r="I87" s="37">
        <v>9902</v>
      </c>
      <c r="J87" s="38">
        <f>SUM(Table1[[#This Row],['#_CONFIRMED]:['#_FINALIZED]])</f>
        <v>9956</v>
      </c>
      <c r="K87" s="39">
        <f t="shared" si="17"/>
        <v>-4</v>
      </c>
      <c r="L87" s="39">
        <f t="shared" si="18"/>
        <v>-3</v>
      </c>
      <c r="M87" s="40">
        <f t="shared" si="19"/>
        <v>0.99457613499397346</v>
      </c>
      <c r="N87" s="27">
        <v>0.99600199900049979</v>
      </c>
      <c r="O87" s="63">
        <v>145020.79999999999</v>
      </c>
      <c r="P87" s="35">
        <v>7982.19</v>
      </c>
      <c r="Q87" s="41">
        <f t="shared" si="22"/>
        <v>38910730</v>
      </c>
      <c r="R87" s="73">
        <f t="shared" si="20"/>
        <v>0.99979490097305823</v>
      </c>
      <c r="S87" s="35">
        <v>0</v>
      </c>
      <c r="T87" s="35">
        <v>38910730</v>
      </c>
      <c r="U87" s="36">
        <f t="shared" si="21"/>
        <v>39063732.990000002</v>
      </c>
      <c r="V87" s="6">
        <f>+Table1[[#This Row],[TUITION_ASSESSED]]-U86</f>
        <v>3243.4000000059605</v>
      </c>
      <c r="W87" s="36">
        <f t="shared" si="24"/>
        <v>3413.4100000038743</v>
      </c>
      <c r="X87" s="29">
        <f t="shared" si="25"/>
        <v>-3501600.0099999979</v>
      </c>
      <c r="Y87" s="29" t="e">
        <v>#REF!</v>
      </c>
      <c r="Z87" s="42" t="e">
        <v>#REF!</v>
      </c>
    </row>
    <row r="88" spans="1:26">
      <c r="A88" s="28">
        <v>44875</v>
      </c>
      <c r="B88" s="41">
        <f t="shared" si="23"/>
        <v>42565333</v>
      </c>
      <c r="C88" s="51">
        <v>44802</v>
      </c>
      <c r="D88" s="71">
        <v>-73</v>
      </c>
      <c r="E88" s="36">
        <f t="shared" si="15"/>
        <v>3640561.9900000021</v>
      </c>
      <c r="F88" s="72">
        <f t="shared" si="16"/>
        <v>0.91415206384030867</v>
      </c>
      <c r="G88" s="126">
        <v>26</v>
      </c>
      <c r="H88" s="37">
        <v>27</v>
      </c>
      <c r="I88" s="37">
        <v>9897</v>
      </c>
      <c r="J88" s="38">
        <f>SUM(Table1[[#This Row],['#_CONFIRMED]:['#_FINALIZED]])</f>
        <v>9950</v>
      </c>
      <c r="K88" s="39">
        <f t="shared" si="17"/>
        <v>-6</v>
      </c>
      <c r="L88" s="39">
        <f t="shared" si="18"/>
        <v>-5</v>
      </c>
      <c r="M88" s="40">
        <f t="shared" si="19"/>
        <v>0.99467336683417085</v>
      </c>
      <c r="N88" s="27">
        <v>0.9974987493746873</v>
      </c>
      <c r="O88" s="63">
        <v>131436.79999999999</v>
      </c>
      <c r="P88" s="35">
        <v>21396.18</v>
      </c>
      <c r="Q88" s="41">
        <f t="shared" si="22"/>
        <v>38924771.009999998</v>
      </c>
      <c r="R88" s="73">
        <f t="shared" si="20"/>
        <v>0.99945062167746523</v>
      </c>
      <c r="S88" s="35">
        <v>13584</v>
      </c>
      <c r="T88" s="35">
        <v>38911187.009999998</v>
      </c>
      <c r="U88" s="36">
        <f t="shared" si="21"/>
        <v>39077603.989999995</v>
      </c>
      <c r="V88" s="6">
        <f>+Table1[[#This Row],[TUITION_ASSESSED]]-U87</f>
        <v>13870.999999992549</v>
      </c>
      <c r="W88" s="36">
        <f t="shared" si="24"/>
        <v>14041.009999997914</v>
      </c>
      <c r="X88" s="29">
        <f t="shared" si="25"/>
        <v>-3487729.0100000054</v>
      </c>
      <c r="Y88" s="29" t="e">
        <v>#REF!</v>
      </c>
      <c r="Z88" s="42" t="e">
        <v>#REF!</v>
      </c>
    </row>
    <row r="89" spans="1:26">
      <c r="A89" s="28">
        <v>44879</v>
      </c>
      <c r="B89" s="41">
        <f t="shared" si="23"/>
        <v>42565333</v>
      </c>
      <c r="C89" s="51">
        <v>44802</v>
      </c>
      <c r="D89" s="71">
        <v>-77</v>
      </c>
      <c r="E89" s="36">
        <f t="shared" si="15"/>
        <v>3622849.3599999994</v>
      </c>
      <c r="F89" s="72">
        <f t="shared" si="16"/>
        <v>0.91488732485659163</v>
      </c>
      <c r="G89" s="126">
        <v>25</v>
      </c>
      <c r="H89" s="37">
        <v>22</v>
      </c>
      <c r="I89" s="37">
        <v>9900</v>
      </c>
      <c r="J89" s="38">
        <f>SUM(Table1[[#This Row],['#_CONFIRMED]:['#_FINALIZED]])</f>
        <v>9947</v>
      </c>
      <c r="K89" s="39">
        <f t="shared" si="17"/>
        <v>-3</v>
      </c>
      <c r="L89" s="39">
        <f t="shared" si="18"/>
        <v>3</v>
      </c>
      <c r="M89" s="40">
        <f t="shared" si="19"/>
        <v>0.99527495727354987</v>
      </c>
      <c r="N89" s="27">
        <v>0.99739374498797118</v>
      </c>
      <c r="O89" s="63">
        <v>128679.2</v>
      </c>
      <c r="P89" s="35">
        <v>7302.15</v>
      </c>
      <c r="Q89" s="41">
        <f t="shared" si="22"/>
        <v>38942483.640000001</v>
      </c>
      <c r="R89" s="73">
        <f t="shared" si="20"/>
        <v>0.9998125240010467</v>
      </c>
      <c r="S89" s="35">
        <v>0</v>
      </c>
      <c r="T89" s="35">
        <v>38942483.640000001</v>
      </c>
      <c r="U89" s="36">
        <f t="shared" si="21"/>
        <v>39078464.990000002</v>
      </c>
      <c r="V89" s="6">
        <f>+Table1[[#This Row],[TUITION_ASSESSED]]-U88</f>
        <v>861.00000000745058</v>
      </c>
      <c r="W89" s="36">
        <f t="shared" si="24"/>
        <v>17712.630000002682</v>
      </c>
      <c r="X89" s="29">
        <f t="shared" si="25"/>
        <v>-3486868.0099999979</v>
      </c>
      <c r="Y89" s="29" t="e">
        <v>#REF!</v>
      </c>
      <c r="Z89" s="42" t="e">
        <v>#REF!</v>
      </c>
    </row>
    <row r="90" spans="1:26">
      <c r="A90" s="28">
        <v>44880</v>
      </c>
      <c r="B90" s="41">
        <f t="shared" si="23"/>
        <v>42565333</v>
      </c>
      <c r="C90" s="51">
        <v>44802</v>
      </c>
      <c r="D90" s="71">
        <v>-78</v>
      </c>
      <c r="E90" s="36">
        <f t="shared" si="15"/>
        <v>3610989.1599999964</v>
      </c>
      <c r="F90" s="72">
        <f t="shared" si="16"/>
        <v>0.9151659600548645</v>
      </c>
      <c r="G90" s="126">
        <v>24</v>
      </c>
      <c r="H90" s="37">
        <v>25</v>
      </c>
      <c r="I90" s="37">
        <v>9898</v>
      </c>
      <c r="J90" s="38">
        <f>SUM(Table1[[#This Row],['#_CONFIRMED]:['#_FINALIZED]])</f>
        <v>9947</v>
      </c>
      <c r="K90" s="39">
        <f t="shared" si="17"/>
        <v>0</v>
      </c>
      <c r="L90" s="39">
        <f t="shared" si="18"/>
        <v>-2</v>
      </c>
      <c r="M90" s="40">
        <f t="shared" si="19"/>
        <v>0.99507389162561577</v>
      </c>
      <c r="N90" s="27">
        <v>0.99789536981358995</v>
      </c>
      <c r="O90" s="63">
        <v>120579.2</v>
      </c>
      <c r="P90" s="35">
        <v>17805.150000000001</v>
      </c>
      <c r="Q90" s="41">
        <f t="shared" si="22"/>
        <v>38954343.840000004</v>
      </c>
      <c r="R90" s="73">
        <f t="shared" si="20"/>
        <v>0.99954313142945828</v>
      </c>
      <c r="S90" s="35">
        <v>0</v>
      </c>
      <c r="T90" s="35">
        <v>38954343.840000004</v>
      </c>
      <c r="U90" s="36">
        <f t="shared" si="21"/>
        <v>39092728.190000005</v>
      </c>
      <c r="V90" s="6">
        <f>+Table1[[#This Row],[TUITION_ASSESSED]]-U89</f>
        <v>14263.20000000298</v>
      </c>
      <c r="W90" s="36">
        <f t="shared" si="24"/>
        <v>11860.20000000298</v>
      </c>
      <c r="X90" s="29">
        <f t="shared" si="25"/>
        <v>-3472604.8099999949</v>
      </c>
      <c r="Y90" s="29" t="e">
        <v>#REF!</v>
      </c>
      <c r="Z90" s="42" t="e">
        <v>#REF!</v>
      </c>
    </row>
    <row r="91" spans="1:26">
      <c r="A91" s="28">
        <v>44881</v>
      </c>
      <c r="B91" s="41">
        <f t="shared" si="23"/>
        <v>42565333</v>
      </c>
      <c r="C91" s="51">
        <v>44802</v>
      </c>
      <c r="D91" s="71">
        <v>-79</v>
      </c>
      <c r="E91" s="36">
        <f t="shared" si="15"/>
        <v>3609561.4600000009</v>
      </c>
      <c r="F91" s="72">
        <f t="shared" si="16"/>
        <v>0.91519950143465334</v>
      </c>
      <c r="G91" s="126">
        <v>17</v>
      </c>
      <c r="H91" s="37">
        <v>25</v>
      </c>
      <c r="I91" s="37">
        <v>9900</v>
      </c>
      <c r="J91" s="38">
        <f>SUM(Table1[[#This Row],['#_CONFIRMED]:['#_FINALIZED]])</f>
        <v>9942</v>
      </c>
      <c r="K91" s="39">
        <f t="shared" si="17"/>
        <v>-5</v>
      </c>
      <c r="L91" s="39">
        <f t="shared" si="18"/>
        <v>2</v>
      </c>
      <c r="M91" s="40">
        <f t="shared" si="19"/>
        <v>0.99577549788774899</v>
      </c>
      <c r="N91" s="27">
        <v>0.99866806329100111</v>
      </c>
      <c r="O91" s="63">
        <v>92062.2</v>
      </c>
      <c r="P91" s="35">
        <v>17918.490000000002</v>
      </c>
      <c r="Q91" s="41">
        <f t="shared" si="22"/>
        <v>38955771.539999999</v>
      </c>
      <c r="R91" s="73">
        <f t="shared" si="20"/>
        <v>0.99954024137857589</v>
      </c>
      <c r="S91" s="35">
        <v>0</v>
      </c>
      <c r="T91" s="35">
        <v>38955771.539999999</v>
      </c>
      <c r="U91" s="36">
        <f t="shared" si="21"/>
        <v>39065752.229999997</v>
      </c>
      <c r="V91" s="6">
        <f>+Table1[[#This Row],[TUITION_ASSESSED]]-U90</f>
        <v>-26975.960000008345</v>
      </c>
      <c r="W91" s="36">
        <f t="shared" si="24"/>
        <v>1427.6999999955297</v>
      </c>
      <c r="X91" s="29">
        <f t="shared" si="25"/>
        <v>-3499580.7700000033</v>
      </c>
      <c r="Y91" s="29" t="e">
        <v>#REF!</v>
      </c>
      <c r="Z91" s="42" t="e">
        <v>#REF!</v>
      </c>
    </row>
    <row r="92" spans="1:26">
      <c r="A92" s="28">
        <v>44882</v>
      </c>
      <c r="B92" s="41">
        <f t="shared" si="23"/>
        <v>42565333</v>
      </c>
      <c r="C92" s="51">
        <v>44802</v>
      </c>
      <c r="D92" s="71">
        <v>-80</v>
      </c>
      <c r="E92" s="36">
        <f t="shared" si="15"/>
        <v>3609561.4600000009</v>
      </c>
      <c r="F92" s="72">
        <f t="shared" si="16"/>
        <v>0.91519950143465334</v>
      </c>
      <c r="G92" s="126">
        <v>17</v>
      </c>
      <c r="H92" s="37">
        <v>28</v>
      </c>
      <c r="I92" s="37">
        <v>9894</v>
      </c>
      <c r="J92" s="38">
        <f>SUM(Table1[[#This Row],['#_CONFIRMED]:['#_FINALIZED]])</f>
        <v>9939</v>
      </c>
      <c r="K92" s="39">
        <f t="shared" si="17"/>
        <v>-3</v>
      </c>
      <c r="L92" s="39">
        <f t="shared" si="18"/>
        <v>-6</v>
      </c>
      <c r="M92" s="40">
        <f t="shared" si="19"/>
        <v>0.99547238152731665</v>
      </c>
      <c r="N92" s="27">
        <v>0.99769400441146983</v>
      </c>
      <c r="O92" s="63">
        <v>92062.2</v>
      </c>
      <c r="P92" s="35">
        <v>18598.53</v>
      </c>
      <c r="Q92" s="41">
        <f t="shared" si="22"/>
        <v>38955771.539999999</v>
      </c>
      <c r="R92" s="73">
        <f t="shared" si="20"/>
        <v>0.99952280101085411</v>
      </c>
      <c r="S92" s="35">
        <v>0</v>
      </c>
      <c r="T92" s="35">
        <v>38955771.539999999</v>
      </c>
      <c r="U92" s="36">
        <f t="shared" si="21"/>
        <v>39066432.269999996</v>
      </c>
      <c r="V92" s="6">
        <f>+Table1[[#This Row],[TUITION_ASSESSED]]-U91</f>
        <v>680.03999999910593</v>
      </c>
      <c r="W92" s="36">
        <f t="shared" si="24"/>
        <v>0</v>
      </c>
      <c r="X92" s="29">
        <f t="shared" si="25"/>
        <v>-3498900.7300000042</v>
      </c>
      <c r="Y92" s="29" t="e">
        <v>#REF!</v>
      </c>
      <c r="Z92" s="42" t="e">
        <v>#REF!</v>
      </c>
    </row>
    <row r="93" spans="1:26">
      <c r="A93" s="28">
        <v>44883</v>
      </c>
      <c r="B93" s="41">
        <f t="shared" si="23"/>
        <v>42565333</v>
      </c>
      <c r="C93" s="51">
        <v>44802</v>
      </c>
      <c r="D93" s="71">
        <v>-81</v>
      </c>
      <c r="E93" s="36">
        <f t="shared" si="15"/>
        <v>3595222.5</v>
      </c>
      <c r="F93" s="72">
        <f t="shared" si="16"/>
        <v>0.91555234725874224</v>
      </c>
      <c r="G93" s="126">
        <v>16</v>
      </c>
      <c r="H93" s="37">
        <v>29</v>
      </c>
      <c r="I93" s="37">
        <v>9896</v>
      </c>
      <c r="J93" s="38">
        <f>SUM(Table1[[#This Row],['#_CONFIRMED]:['#_FINALIZED]])</f>
        <v>9941</v>
      </c>
      <c r="K93" s="39">
        <f t="shared" si="17"/>
        <v>2</v>
      </c>
      <c r="L93" s="39">
        <f t="shared" si="18"/>
        <v>2</v>
      </c>
      <c r="M93" s="40">
        <f t="shared" si="19"/>
        <v>0.99547329242530935</v>
      </c>
      <c r="N93" s="27">
        <v>0.99759398496240603</v>
      </c>
      <c r="O93" s="63">
        <v>78478.2</v>
      </c>
      <c r="P93" s="35">
        <v>18190.89</v>
      </c>
      <c r="Q93" s="41">
        <f t="shared" si="22"/>
        <v>38970110.5</v>
      </c>
      <c r="R93" s="73">
        <f t="shared" si="20"/>
        <v>0.99953342696779635</v>
      </c>
      <c r="S93" s="35">
        <v>-680.04</v>
      </c>
      <c r="T93" s="35">
        <v>38970790.539999999</v>
      </c>
      <c r="U93" s="36">
        <f t="shared" si="21"/>
        <v>39066779.590000004</v>
      </c>
      <c r="V93" s="6">
        <f>+Table1[[#This Row],[TUITION_ASSESSED]]-U92</f>
        <v>347.3200000077486</v>
      </c>
      <c r="W93" s="36">
        <f t="shared" si="24"/>
        <v>14338.960000000894</v>
      </c>
      <c r="X93" s="29">
        <f t="shared" si="25"/>
        <v>-3498553.4099999964</v>
      </c>
      <c r="Y93" s="29" t="e">
        <v>#REF!</v>
      </c>
      <c r="Z93" s="42" t="e">
        <v>#REF!</v>
      </c>
    </row>
    <row r="94" spans="1:26">
      <c r="A94" s="28">
        <v>44886</v>
      </c>
      <c r="B94" s="41">
        <f t="shared" si="23"/>
        <v>42565333</v>
      </c>
      <c r="C94" s="51">
        <v>44802</v>
      </c>
      <c r="D94" s="71">
        <v>-84</v>
      </c>
      <c r="E94" s="36">
        <f t="shared" si="15"/>
        <v>3596313.299999997</v>
      </c>
      <c r="F94" s="72">
        <f t="shared" si="16"/>
        <v>0.91551074438910185</v>
      </c>
      <c r="G94" s="126">
        <v>16</v>
      </c>
      <c r="H94" s="37">
        <v>29</v>
      </c>
      <c r="I94" s="37">
        <v>9896</v>
      </c>
      <c r="J94" s="38">
        <f>SUM(Table1[[#This Row],['#_CONFIRMED]:['#_FINALIZED]])</f>
        <v>9941</v>
      </c>
      <c r="K94" s="39">
        <f t="shared" si="17"/>
        <v>0</v>
      </c>
      <c r="L94" s="39">
        <f t="shared" si="18"/>
        <v>0</v>
      </c>
      <c r="M94" s="40">
        <f t="shared" si="19"/>
        <v>0.99547329242530935</v>
      </c>
      <c r="N94" s="27">
        <v>0.99759398496240603</v>
      </c>
      <c r="O94" s="63">
        <v>78478.2</v>
      </c>
      <c r="P94" s="35">
        <v>18190.89</v>
      </c>
      <c r="Q94" s="41">
        <f t="shared" si="22"/>
        <v>38969019.700000003</v>
      </c>
      <c r="R94" s="73">
        <f t="shared" si="20"/>
        <v>0.99953341391382677</v>
      </c>
      <c r="S94" s="35">
        <v>0</v>
      </c>
      <c r="T94" s="35">
        <v>38969019.700000003</v>
      </c>
      <c r="U94" s="36">
        <f t="shared" si="21"/>
        <v>39065688.790000007</v>
      </c>
      <c r="V94" s="6">
        <f>+Table1[[#This Row],[TUITION_ASSESSED]]-U93</f>
        <v>-1090.7999999970198</v>
      </c>
      <c r="W94" s="36">
        <f t="shared" si="24"/>
        <v>-1090.7999999970198</v>
      </c>
      <c r="X94" s="29">
        <f t="shared" si="25"/>
        <v>-3499644.2099999934</v>
      </c>
      <c r="Y94" s="29" t="e">
        <v>#REF!</v>
      </c>
      <c r="Z94" s="42" t="e">
        <v>#REF!</v>
      </c>
    </row>
    <row r="95" spans="1:26">
      <c r="A95" s="28">
        <v>44887</v>
      </c>
      <c r="B95" s="41">
        <f t="shared" si="23"/>
        <v>42565333</v>
      </c>
      <c r="C95" s="51">
        <v>44802</v>
      </c>
      <c r="D95" s="71">
        <v>-85</v>
      </c>
      <c r="E95" s="36">
        <f t="shared" si="15"/>
        <v>3596316.4200000018</v>
      </c>
      <c r="F95" s="72">
        <f t="shared" si="16"/>
        <v>0.91551067109001583</v>
      </c>
      <c r="G95" s="126">
        <v>15</v>
      </c>
      <c r="H95" s="37">
        <v>29</v>
      </c>
      <c r="I95" s="37">
        <v>9898</v>
      </c>
      <c r="J95" s="38">
        <f>SUM(Table1[[#This Row],['#_CONFIRMED]:['#_FINALIZED]])</f>
        <v>9942</v>
      </c>
      <c r="K95" s="39">
        <f t="shared" si="17"/>
        <v>1</v>
      </c>
      <c r="L95" s="39">
        <f t="shared" si="18"/>
        <v>2</v>
      </c>
      <c r="M95" s="40">
        <f t="shared" si="19"/>
        <v>0.99557433112049887</v>
      </c>
      <c r="N95" s="27">
        <v>0.99759398496240603</v>
      </c>
      <c r="O95" s="63">
        <v>78478.2</v>
      </c>
      <c r="P95" s="35">
        <v>8201.57</v>
      </c>
      <c r="Q95" s="41">
        <f t="shared" si="22"/>
        <v>38969016.579999998</v>
      </c>
      <c r="R95" s="73">
        <f t="shared" si="20"/>
        <v>0.99978958041673371</v>
      </c>
      <c r="S95" s="35">
        <v>0</v>
      </c>
      <c r="T95" s="35">
        <v>38969016.579999998</v>
      </c>
      <c r="U95" s="36">
        <f t="shared" si="21"/>
        <v>39055696.350000001</v>
      </c>
      <c r="V95" s="6">
        <f>+Table1[[#This Row],[TUITION_ASSESSED]]-U94</f>
        <v>-9992.4400000050664</v>
      </c>
      <c r="W95" s="36">
        <f t="shared" si="24"/>
        <v>-3.1200000047683716</v>
      </c>
      <c r="X95" s="29">
        <f t="shared" si="25"/>
        <v>-3509636.6499999985</v>
      </c>
      <c r="Y95" s="29" t="e">
        <v>#REF!</v>
      </c>
      <c r="Z95" s="42" t="e">
        <v>#REF!</v>
      </c>
    </row>
    <row r="96" spans="1:26">
      <c r="A96" s="28">
        <v>44888</v>
      </c>
      <c r="B96" s="41">
        <f t="shared" si="23"/>
        <v>42565333</v>
      </c>
      <c r="C96" s="51">
        <v>44802</v>
      </c>
      <c r="D96" s="71">
        <v>-86</v>
      </c>
      <c r="E96" s="36">
        <f t="shared" si="15"/>
        <v>3594650.6199999973</v>
      </c>
      <c r="F96" s="72">
        <f t="shared" si="16"/>
        <v>0.91554980622376436</v>
      </c>
      <c r="G96" s="126">
        <v>14</v>
      </c>
      <c r="H96" s="37">
        <v>28</v>
      </c>
      <c r="I96" s="37">
        <v>9896</v>
      </c>
      <c r="J96" s="38">
        <f>SUM(Table1[[#This Row],['#_CONFIRMED]:['#_FINALIZED]])</f>
        <v>9938</v>
      </c>
      <c r="K96" s="39">
        <f t="shared" si="17"/>
        <v>-4</v>
      </c>
      <c r="L96" s="39">
        <f t="shared" si="18"/>
        <v>-2</v>
      </c>
      <c r="M96" s="40">
        <f t="shared" si="19"/>
        <v>0.99577379754477757</v>
      </c>
      <c r="N96" s="27">
        <v>0.99759398496240603</v>
      </c>
      <c r="O96" s="63">
        <v>77099.399999999994</v>
      </c>
      <c r="P96" s="35">
        <v>7914.57</v>
      </c>
      <c r="Q96" s="41">
        <f t="shared" si="22"/>
        <v>38970682.380000003</v>
      </c>
      <c r="R96" s="73">
        <f t="shared" si="20"/>
        <v>0.99979695087511355</v>
      </c>
      <c r="S96" s="35">
        <v>0</v>
      </c>
      <c r="T96" s="35">
        <v>38970682.380000003</v>
      </c>
      <c r="U96" s="36">
        <f t="shared" si="21"/>
        <v>39055696.350000001</v>
      </c>
      <c r="V96" s="6">
        <f>+Table1[[#This Row],[TUITION_ASSESSED]]-U95</f>
        <v>0</v>
      </c>
      <c r="W96" s="36">
        <f t="shared" si="24"/>
        <v>1665.8000000044703</v>
      </c>
      <c r="X96" s="29">
        <f t="shared" si="25"/>
        <v>-3509636.6499999985</v>
      </c>
      <c r="Y96" s="29" t="e">
        <v>#REF!</v>
      </c>
      <c r="Z96" s="42" t="e">
        <v>#REF!</v>
      </c>
    </row>
    <row r="97" spans="1:26">
      <c r="A97" s="28">
        <v>44893</v>
      </c>
      <c r="B97" s="41">
        <f t="shared" si="23"/>
        <v>42565333</v>
      </c>
      <c r="C97" s="51">
        <v>44802</v>
      </c>
      <c r="D97" s="71">
        <v>-91</v>
      </c>
      <c r="E97" s="36">
        <f t="shared" si="15"/>
        <v>3594650.6199999973</v>
      </c>
      <c r="F97" s="72">
        <f t="shared" si="16"/>
        <v>0.91554980622376436</v>
      </c>
      <c r="G97" s="126">
        <v>12</v>
      </c>
      <c r="H97" s="37">
        <v>29</v>
      </c>
      <c r="I97" s="37">
        <v>9896</v>
      </c>
      <c r="J97" s="38">
        <f>SUM(Table1[[#This Row],['#_CONFIRMED]:['#_FINALIZED]])</f>
        <v>9937</v>
      </c>
      <c r="K97" s="39">
        <f t="shared" si="17"/>
        <v>-1</v>
      </c>
      <c r="L97" s="39">
        <f t="shared" si="18"/>
        <v>0</v>
      </c>
      <c r="M97" s="40">
        <f t="shared" si="19"/>
        <v>0.99587400623930766</v>
      </c>
      <c r="N97" s="27">
        <v>0.9975922953451043</v>
      </c>
      <c r="O97" s="63">
        <v>71859.839999999997</v>
      </c>
      <c r="P97" s="35">
        <v>8141.25</v>
      </c>
      <c r="Q97" s="41">
        <f t="shared" si="22"/>
        <v>38970682.380000003</v>
      </c>
      <c r="R97" s="73">
        <f t="shared" si="20"/>
        <v>0.99979113659054264</v>
      </c>
      <c r="S97" s="35">
        <v>0</v>
      </c>
      <c r="T97" s="35">
        <v>38970682.380000003</v>
      </c>
      <c r="U97" s="36">
        <f t="shared" si="21"/>
        <v>39050683.470000006</v>
      </c>
      <c r="V97" s="6">
        <f>+Table1[[#This Row],[TUITION_ASSESSED]]-U96</f>
        <v>-5012.8799999952316</v>
      </c>
      <c r="W97" s="36">
        <f t="shared" si="24"/>
        <v>0</v>
      </c>
      <c r="X97" s="29">
        <f t="shared" si="25"/>
        <v>-3514649.5299999937</v>
      </c>
      <c r="Y97" s="29" t="e">
        <v>#REF!</v>
      </c>
      <c r="Z97" s="42" t="e">
        <v>#REF!</v>
      </c>
    </row>
    <row r="98" spans="1:26">
      <c r="A98" s="28">
        <v>44894</v>
      </c>
      <c r="B98" s="41">
        <f t="shared" si="23"/>
        <v>42565333</v>
      </c>
      <c r="C98" s="51">
        <v>44802</v>
      </c>
      <c r="D98" s="71">
        <v>-92</v>
      </c>
      <c r="E98" s="36">
        <f t="shared" si="15"/>
        <v>3604836.4200000018</v>
      </c>
      <c r="F98" s="72">
        <f t="shared" si="16"/>
        <v>0.9153105082015921</v>
      </c>
      <c r="G98" s="126">
        <v>12</v>
      </c>
      <c r="H98" s="37">
        <v>29</v>
      </c>
      <c r="I98" s="37">
        <v>9896</v>
      </c>
      <c r="J98" s="38">
        <f>SUM(Table1[[#This Row],['#_CONFIRMED]:['#_FINALIZED]])</f>
        <v>9937</v>
      </c>
      <c r="K98" s="39">
        <f t="shared" si="17"/>
        <v>0</v>
      </c>
      <c r="L98" s="39">
        <f t="shared" si="18"/>
        <v>0</v>
      </c>
      <c r="M98" s="40">
        <f t="shared" si="19"/>
        <v>0.99587400623930766</v>
      </c>
      <c r="N98" s="27">
        <v>0.99759205377746563</v>
      </c>
      <c r="O98" s="63">
        <v>74580</v>
      </c>
      <c r="P98" s="35">
        <v>5553.66</v>
      </c>
      <c r="Q98" s="41">
        <f t="shared" si="22"/>
        <v>38960496.579999998</v>
      </c>
      <c r="R98" s="73">
        <f t="shared" si="20"/>
        <v>0.99985747439204664</v>
      </c>
      <c r="S98" s="35">
        <v>0</v>
      </c>
      <c r="T98" s="35">
        <v>38960496.579999998</v>
      </c>
      <c r="U98" s="36">
        <f t="shared" si="21"/>
        <v>39040630.239999995</v>
      </c>
      <c r="V98" s="6">
        <f>+Table1[[#This Row],[TUITION_ASSESSED]]-U97</f>
        <v>-10053.230000011623</v>
      </c>
      <c r="W98" s="36">
        <f t="shared" si="24"/>
        <v>-10185.80000000447</v>
      </c>
      <c r="X98" s="29">
        <f t="shared" si="25"/>
        <v>-3524702.7600000054</v>
      </c>
      <c r="Y98" s="29" t="e">
        <v>#REF!</v>
      </c>
      <c r="Z98" s="42" t="e">
        <v>#REF!</v>
      </c>
    </row>
    <row r="99" spans="1:26">
      <c r="A99" s="28">
        <v>44895</v>
      </c>
      <c r="B99" s="41">
        <f t="shared" si="23"/>
        <v>42565333</v>
      </c>
      <c r="C99" s="51">
        <v>44802</v>
      </c>
      <c r="D99" s="82">
        <v>-93</v>
      </c>
      <c r="E99" s="8">
        <f t="shared" si="15"/>
        <v>3602078.8200000003</v>
      </c>
      <c r="F99" s="83">
        <f t="shared" si="16"/>
        <v>0.91537529331674672</v>
      </c>
      <c r="G99" s="126">
        <v>11</v>
      </c>
      <c r="H99" s="37">
        <v>30</v>
      </c>
      <c r="I99" s="37">
        <v>9896</v>
      </c>
      <c r="J99" s="38">
        <f>SUM(Table1[[#This Row],['#_CONFIRMED]:['#_FINALIZED]])</f>
        <v>9937</v>
      </c>
      <c r="K99" s="39">
        <f t="shared" si="17"/>
        <v>0</v>
      </c>
      <c r="L99" s="39">
        <f t="shared" si="18"/>
        <v>0</v>
      </c>
      <c r="M99" s="17">
        <f t="shared" si="19"/>
        <v>0.99587400623930766</v>
      </c>
      <c r="N99" s="84">
        <v>0.99759205377746563</v>
      </c>
      <c r="O99" s="63">
        <v>71822.399999999994</v>
      </c>
      <c r="P99" s="35">
        <v>19137.66</v>
      </c>
      <c r="Q99" s="41">
        <f t="shared" si="22"/>
        <v>38963254.18</v>
      </c>
      <c r="R99" s="85">
        <f t="shared" si="20"/>
        <v>0.99950906911821769</v>
      </c>
      <c r="S99" s="35">
        <v>0</v>
      </c>
      <c r="T99" s="35">
        <v>38963254.18</v>
      </c>
      <c r="U99" s="8">
        <f t="shared" si="21"/>
        <v>39054214.240000002</v>
      </c>
      <c r="V99" s="6">
        <f>+Table1[[#This Row],[TUITION_ASSESSED]]-U98</f>
        <v>13584.000000007451</v>
      </c>
      <c r="W99" s="36">
        <f t="shared" si="24"/>
        <v>2757.6000000014901</v>
      </c>
      <c r="X99" s="29">
        <f t="shared" si="25"/>
        <v>-3511118.7599999979</v>
      </c>
      <c r="Y99" s="29" t="e">
        <v>#REF!</v>
      </c>
      <c r="Z99" s="95" t="e">
        <v>#REF!</v>
      </c>
    </row>
    <row r="100" spans="1:26">
      <c r="A100" s="28">
        <v>44896</v>
      </c>
      <c r="B100" s="41">
        <f t="shared" si="23"/>
        <v>42565333</v>
      </c>
      <c r="C100" s="51">
        <v>44802</v>
      </c>
      <c r="D100" s="71">
        <v>-94</v>
      </c>
      <c r="E100" s="36">
        <f t="shared" si="15"/>
        <v>3604560.6599999964</v>
      </c>
      <c r="F100" s="72">
        <f t="shared" si="16"/>
        <v>0.91531698671310768</v>
      </c>
      <c r="G100" s="126">
        <v>11</v>
      </c>
      <c r="H100" s="37">
        <v>30</v>
      </c>
      <c r="I100" s="37">
        <v>9896</v>
      </c>
      <c r="J100" s="38">
        <f>SUM(Table1[[#This Row],['#_CONFIRMED]:['#_FINALIZED]])</f>
        <v>9937</v>
      </c>
      <c r="K100" s="39">
        <f t="shared" si="17"/>
        <v>0</v>
      </c>
      <c r="L100" s="39">
        <f t="shared" si="18"/>
        <v>0</v>
      </c>
      <c r="M100" s="40">
        <f t="shared" si="19"/>
        <v>0.99587400623930766</v>
      </c>
      <c r="N100" s="27">
        <v>0.99759205377746563</v>
      </c>
      <c r="O100" s="63">
        <v>71822.399999999994</v>
      </c>
      <c r="P100" s="35">
        <v>19137.66</v>
      </c>
      <c r="Q100" s="41">
        <f t="shared" si="22"/>
        <v>38960772.340000004</v>
      </c>
      <c r="R100" s="73">
        <f t="shared" si="20"/>
        <v>0.99950903786078527</v>
      </c>
      <c r="S100" s="35">
        <v>0</v>
      </c>
      <c r="T100" s="35">
        <v>38960772.340000004</v>
      </c>
      <c r="U100" s="36">
        <f t="shared" si="21"/>
        <v>39051732.400000006</v>
      </c>
      <c r="V100" s="6">
        <f>+Table1[[#This Row],[TUITION_ASSESSED]]-U99</f>
        <v>-2481.8399999961257</v>
      </c>
      <c r="W100" s="36">
        <f t="shared" si="24"/>
        <v>-2481.8399999961257</v>
      </c>
      <c r="X100" s="29">
        <f t="shared" si="25"/>
        <v>-3513600.599999994</v>
      </c>
      <c r="Y100" s="29" t="e">
        <v>#REF!</v>
      </c>
      <c r="Z100" s="42" t="e">
        <v>#REF!</v>
      </c>
    </row>
    <row r="101" spans="1:26">
      <c r="A101" s="28">
        <v>44897</v>
      </c>
      <c r="B101" s="41">
        <f t="shared" si="23"/>
        <v>42565333</v>
      </c>
      <c r="C101" s="51">
        <v>44802</v>
      </c>
      <c r="D101" s="82">
        <v>-95</v>
      </c>
      <c r="E101" s="8">
        <f t="shared" si="15"/>
        <v>3605743.7400000021</v>
      </c>
      <c r="F101" s="83">
        <f t="shared" si="16"/>
        <v>0.91528919226357275</v>
      </c>
      <c r="G101" s="126">
        <v>11</v>
      </c>
      <c r="H101" s="37">
        <v>30</v>
      </c>
      <c r="I101" s="37">
        <v>9895</v>
      </c>
      <c r="J101" s="38">
        <f>SUM(Table1[[#This Row],['#_CONFIRMED]:['#_FINALIZED]])</f>
        <v>9936</v>
      </c>
      <c r="K101" s="39">
        <f t="shared" si="17"/>
        <v>-1</v>
      </c>
      <c r="L101" s="39">
        <f t="shared" si="18"/>
        <v>-1</v>
      </c>
      <c r="M101" s="17">
        <f t="shared" si="19"/>
        <v>0.99587359098228667</v>
      </c>
      <c r="N101" s="84">
        <v>0.99759205377746563</v>
      </c>
      <c r="O101" s="63">
        <v>70720.38</v>
      </c>
      <c r="P101" s="35">
        <v>19137.66</v>
      </c>
      <c r="Q101" s="41">
        <f t="shared" si="22"/>
        <v>38959589.259999998</v>
      </c>
      <c r="R101" s="85">
        <f t="shared" si="20"/>
        <v>0.99950902295913169</v>
      </c>
      <c r="S101" s="35">
        <v>0</v>
      </c>
      <c r="T101" s="35">
        <v>38959589.259999998</v>
      </c>
      <c r="U101" s="36">
        <f t="shared" si="21"/>
        <v>39049447.299999997</v>
      </c>
      <c r="V101" s="6">
        <f>+Table1[[#This Row],[TUITION_ASSESSED]]-U100</f>
        <v>-2285.1000000089407</v>
      </c>
      <c r="W101" s="36">
        <f t="shared" si="24"/>
        <v>-1183.0800000056624</v>
      </c>
      <c r="X101" s="29">
        <f t="shared" si="25"/>
        <v>-3515885.700000003</v>
      </c>
      <c r="Y101" s="29" t="e">
        <v>#REF!</v>
      </c>
      <c r="Z101" s="42" t="e">
        <v>#REF!</v>
      </c>
    </row>
    <row r="102" spans="1:26">
      <c r="A102" s="28">
        <v>44900</v>
      </c>
      <c r="B102" s="41">
        <f t="shared" si="23"/>
        <v>42565333</v>
      </c>
      <c r="C102" s="51">
        <v>44802</v>
      </c>
      <c r="D102" s="71">
        <v>-98</v>
      </c>
      <c r="E102" s="36">
        <f t="shared" si="15"/>
        <v>3605749.5</v>
      </c>
      <c r="F102" s="72">
        <f t="shared" si="16"/>
        <v>0.91528905694218343</v>
      </c>
      <c r="G102" s="126">
        <v>11</v>
      </c>
      <c r="H102" s="37">
        <v>54</v>
      </c>
      <c r="I102" s="37">
        <v>9886</v>
      </c>
      <c r="J102" s="38">
        <f>SUM(Table1[[#This Row],['#_CONFIRMED]:['#_FINALIZED]])</f>
        <v>9951</v>
      </c>
      <c r="K102" s="39">
        <f t="shared" si="17"/>
        <v>15</v>
      </c>
      <c r="L102" s="39">
        <f t="shared" si="18"/>
        <v>-9</v>
      </c>
      <c r="M102" s="40">
        <f t="shared" si="19"/>
        <v>0.99346799316651591</v>
      </c>
      <c r="N102" s="27">
        <v>0.99769238487007128</v>
      </c>
      <c r="O102" s="63">
        <v>70720.38</v>
      </c>
      <c r="P102" s="35">
        <v>19137.66</v>
      </c>
      <c r="Q102" s="41">
        <f t="shared" si="22"/>
        <v>38959583.5</v>
      </c>
      <c r="R102" s="73">
        <f t="shared" si="20"/>
        <v>0.9995090228865785</v>
      </c>
      <c r="S102" s="35">
        <v>0</v>
      </c>
      <c r="T102" s="35">
        <v>38959583.5</v>
      </c>
      <c r="U102" s="36">
        <f t="shared" si="21"/>
        <v>39049441.539999999</v>
      </c>
      <c r="V102" s="6">
        <f>+Table1[[#This Row],[TUITION_ASSESSED]]-U101</f>
        <v>-5.7599999979138374</v>
      </c>
      <c r="W102" s="36">
        <f t="shared" si="24"/>
        <v>-5.7599999979138374</v>
      </c>
      <c r="X102" s="29">
        <f t="shared" si="25"/>
        <v>-3515891.4600000009</v>
      </c>
      <c r="Y102" s="29" t="e">
        <v>#REF!</v>
      </c>
      <c r="Z102" s="42" t="e">
        <v>#REF!</v>
      </c>
    </row>
    <row r="103" spans="1:26">
      <c r="A103" s="28">
        <v>44901</v>
      </c>
      <c r="B103" s="41">
        <f t="shared" si="23"/>
        <v>42565333</v>
      </c>
      <c r="C103" s="51">
        <v>44802</v>
      </c>
      <c r="D103" s="71">
        <v>-99</v>
      </c>
      <c r="E103" s="36">
        <f t="shared" si="15"/>
        <v>3605782.3500000015</v>
      </c>
      <c r="F103" s="72">
        <f t="shared" si="16"/>
        <v>0.9152882851873847</v>
      </c>
      <c r="G103" s="126">
        <v>11</v>
      </c>
      <c r="H103" s="37">
        <v>18</v>
      </c>
      <c r="I103" s="37">
        <v>9922</v>
      </c>
      <c r="J103" s="38">
        <f>SUM(Table1[[#This Row],['#_CONFIRMED]:['#_FINALIZED]])</f>
        <v>9951</v>
      </c>
      <c r="K103" s="39">
        <f t="shared" si="17"/>
        <v>0</v>
      </c>
      <c r="L103" s="39">
        <f t="shared" si="18"/>
        <v>36</v>
      </c>
      <c r="M103" s="40">
        <f t="shared" si="19"/>
        <v>0.99708572002813789</v>
      </c>
      <c r="N103" s="27">
        <v>0.99769238487007128</v>
      </c>
      <c r="O103" s="63">
        <v>70720.38</v>
      </c>
      <c r="P103" s="35">
        <v>16757.52</v>
      </c>
      <c r="Q103" s="41">
        <f t="shared" si="22"/>
        <v>38959550.649999999</v>
      </c>
      <c r="R103" s="73">
        <f t="shared" si="20"/>
        <v>0.99957005881811811</v>
      </c>
      <c r="S103" s="35">
        <v>0</v>
      </c>
      <c r="T103" s="35">
        <v>38959550.649999999</v>
      </c>
      <c r="U103" s="36">
        <f t="shared" si="21"/>
        <v>39047028.549999997</v>
      </c>
      <c r="V103" s="6">
        <f>+Table1[[#This Row],[TUITION_ASSESSED]]-U102</f>
        <v>-2412.9900000020862</v>
      </c>
      <c r="W103" s="36">
        <f t="shared" si="24"/>
        <v>-32.850000001490116</v>
      </c>
      <c r="X103" s="29">
        <f t="shared" si="25"/>
        <v>-3518304.450000003</v>
      </c>
      <c r="Y103" s="29" t="e">
        <v>#REF!</v>
      </c>
      <c r="Z103" s="42" t="e">
        <v>#REF!</v>
      </c>
    </row>
    <row r="104" spans="1:26">
      <c r="A104" s="28">
        <v>44902</v>
      </c>
      <c r="B104" s="41">
        <f t="shared" si="23"/>
        <v>42565333</v>
      </c>
      <c r="C104" s="51">
        <v>44802</v>
      </c>
      <c r="D104" s="82">
        <v>-100</v>
      </c>
      <c r="E104" s="8">
        <f t="shared" si="15"/>
        <v>3601611.1199999973</v>
      </c>
      <c r="F104" s="83">
        <f t="shared" si="16"/>
        <v>0.91537829294087747</v>
      </c>
      <c r="G104" s="126">
        <v>8</v>
      </c>
      <c r="H104" s="37">
        <v>14</v>
      </c>
      <c r="I104" s="37">
        <v>9923</v>
      </c>
      <c r="J104" s="38">
        <f>SUM(Table1[[#This Row],['#_CONFIRMED]:['#_FINALIZED]])</f>
        <v>9945</v>
      </c>
      <c r="K104" s="39">
        <f t="shared" si="17"/>
        <v>-6</v>
      </c>
      <c r="L104" s="39">
        <f t="shared" si="18"/>
        <v>1</v>
      </c>
      <c r="M104" s="17">
        <f t="shared" si="19"/>
        <v>0.99778783308195074</v>
      </c>
      <c r="N104" s="84">
        <v>0.99769238487007128</v>
      </c>
      <c r="O104" s="128">
        <v>66719.16</v>
      </c>
      <c r="P104" s="35">
        <v>16077.48</v>
      </c>
      <c r="Q104" s="41">
        <f t="shared" si="22"/>
        <v>38963721.880000003</v>
      </c>
      <c r="R104" s="85">
        <f t="shared" si="20"/>
        <v>0.99958754328488164</v>
      </c>
      <c r="S104" s="35">
        <v>340.02</v>
      </c>
      <c r="T104" s="35">
        <v>38963381.859999999</v>
      </c>
      <c r="U104" s="8">
        <f t="shared" si="21"/>
        <v>39046518.520000003</v>
      </c>
      <c r="V104" s="6">
        <f>+Table1[[#This Row],[TUITION_ASSESSED]]-U103</f>
        <v>-510.02999999374151</v>
      </c>
      <c r="W104" s="36">
        <f t="shared" si="24"/>
        <v>4171.2300000041723</v>
      </c>
      <c r="X104" s="29">
        <f t="shared" si="25"/>
        <v>-3518814.4799999967</v>
      </c>
      <c r="Y104" s="29" t="e">
        <v>#REF!</v>
      </c>
      <c r="Z104" s="95" t="e">
        <v>#REF!</v>
      </c>
    </row>
    <row r="105" spans="1:26">
      <c r="A105" s="28">
        <v>44903</v>
      </c>
      <c r="B105" s="41">
        <f t="shared" si="23"/>
        <v>42565333</v>
      </c>
      <c r="C105" s="51">
        <v>44802</v>
      </c>
      <c r="D105" s="71">
        <v>-101</v>
      </c>
      <c r="E105" s="36">
        <f t="shared" si="15"/>
        <v>3601441.1099999994</v>
      </c>
      <c r="F105" s="72">
        <f t="shared" si="16"/>
        <v>0.91539027522702576</v>
      </c>
      <c r="G105" s="126">
        <v>8</v>
      </c>
      <c r="H105" s="37">
        <v>13</v>
      </c>
      <c r="I105" s="37">
        <v>9923</v>
      </c>
      <c r="J105" s="38">
        <f>SUM(Table1[[#This Row],['#_CONFIRMED]:['#_FINALIZED]])</f>
        <v>9944</v>
      </c>
      <c r="K105" s="39">
        <f t="shared" si="17"/>
        <v>-1</v>
      </c>
      <c r="L105" s="39">
        <f t="shared" si="18"/>
        <v>0</v>
      </c>
      <c r="M105" s="40">
        <f t="shared" si="19"/>
        <v>0.99788817377312955</v>
      </c>
      <c r="N105" s="84">
        <v>0.99769238487007128</v>
      </c>
      <c r="O105" s="63">
        <v>66719.16</v>
      </c>
      <c r="P105" s="35">
        <v>15907.47</v>
      </c>
      <c r="Q105" s="41">
        <f t="shared" si="22"/>
        <v>38963891.890000001</v>
      </c>
      <c r="R105" s="73">
        <f t="shared" si="20"/>
        <v>0.99959190477475057</v>
      </c>
      <c r="S105" s="35">
        <v>0</v>
      </c>
      <c r="T105" s="35">
        <v>38963891.890000001</v>
      </c>
      <c r="U105" s="36">
        <f t="shared" si="21"/>
        <v>39046518.520000003</v>
      </c>
      <c r="V105" s="6">
        <f>+Table1[[#This Row],[TUITION_ASSESSED]]-U104</f>
        <v>0</v>
      </c>
      <c r="W105" s="36">
        <f t="shared" si="24"/>
        <v>170.00999999791384</v>
      </c>
      <c r="X105" s="29">
        <f t="shared" si="25"/>
        <v>-3518814.4799999967</v>
      </c>
      <c r="Y105" s="29" t="e">
        <v>#REF!</v>
      </c>
      <c r="Z105" s="42" t="e">
        <v>#REF!</v>
      </c>
    </row>
    <row r="106" spans="1:26">
      <c r="A106" s="28">
        <v>44904</v>
      </c>
      <c r="B106" s="41">
        <f t="shared" si="23"/>
        <v>42565333</v>
      </c>
      <c r="C106" s="51">
        <v>44802</v>
      </c>
      <c r="D106" s="82">
        <v>-102</v>
      </c>
      <c r="E106" s="8">
        <f t="shared" si="15"/>
        <v>3608823.0900000036</v>
      </c>
      <c r="F106" s="83">
        <f t="shared" si="16"/>
        <v>0.91521684818018445</v>
      </c>
      <c r="G106" s="126">
        <v>7</v>
      </c>
      <c r="H106" s="37">
        <v>9</v>
      </c>
      <c r="I106" s="37">
        <v>9918</v>
      </c>
      <c r="J106" s="38">
        <f>SUM(Table1[[#This Row],['#_CONFIRMED]:['#_FINALIZED]])</f>
        <v>9934</v>
      </c>
      <c r="K106" s="39">
        <f t="shared" si="17"/>
        <v>-10</v>
      </c>
      <c r="L106" s="39">
        <f t="shared" si="18"/>
        <v>-5</v>
      </c>
      <c r="M106" s="17">
        <f t="shared" si="19"/>
        <v>0.99838936984095028</v>
      </c>
      <c r="N106" s="84">
        <v>0.99769076305220883</v>
      </c>
      <c r="O106" s="63">
        <v>53135.16</v>
      </c>
      <c r="P106" s="35">
        <v>15227.43</v>
      </c>
      <c r="Q106" s="41">
        <f t="shared" si="22"/>
        <v>38956509.909999996</v>
      </c>
      <c r="R106" s="85">
        <f t="shared" si="20"/>
        <v>0.99960926992124699</v>
      </c>
      <c r="S106" s="35">
        <v>0</v>
      </c>
      <c r="T106" s="35">
        <v>38956509.909999996</v>
      </c>
      <c r="U106" s="8">
        <f t="shared" si="21"/>
        <v>39024872.5</v>
      </c>
      <c r="V106" s="6">
        <f>+Table1[[#This Row],[TUITION_ASSESSED]]-U105</f>
        <v>-21646.020000003278</v>
      </c>
      <c r="W106" s="36">
        <f t="shared" si="24"/>
        <v>-7381.9800000041723</v>
      </c>
      <c r="X106" s="29">
        <f t="shared" si="25"/>
        <v>-3540460.5</v>
      </c>
      <c r="Y106" s="29" t="e">
        <v>#REF!</v>
      </c>
      <c r="Z106" s="95" t="e">
        <v>#REF!</v>
      </c>
    </row>
    <row r="107" spans="1:26">
      <c r="A107" s="28">
        <v>44907</v>
      </c>
      <c r="B107" s="41">
        <f t="shared" si="23"/>
        <v>42565333</v>
      </c>
      <c r="C107" s="51">
        <v>44802</v>
      </c>
      <c r="D107" s="71">
        <v>-105</v>
      </c>
      <c r="E107" s="36">
        <f t="shared" si="15"/>
        <v>3608369.7299999967</v>
      </c>
      <c r="F107" s="72">
        <f t="shared" si="16"/>
        <v>0.91522749910120527</v>
      </c>
      <c r="G107" s="126">
        <v>0</v>
      </c>
      <c r="H107" s="37">
        <v>9</v>
      </c>
      <c r="I107" s="37">
        <v>9915</v>
      </c>
      <c r="J107" s="38">
        <f>SUM(Table1[[#This Row],['#_CONFIRMED]:['#_FINALIZED]])</f>
        <v>9924</v>
      </c>
      <c r="K107" s="39">
        <f t="shared" si="17"/>
        <v>-10</v>
      </c>
      <c r="L107" s="39">
        <f t="shared" si="18"/>
        <v>-3</v>
      </c>
      <c r="M107" s="40">
        <f t="shared" si="19"/>
        <v>0.99909310761789605</v>
      </c>
      <c r="N107" s="27">
        <v>0.99769053117782913</v>
      </c>
      <c r="O107" s="63">
        <v>0</v>
      </c>
      <c r="P107" s="35">
        <v>15227.43</v>
      </c>
      <c r="Q107" s="41">
        <f t="shared" si="22"/>
        <v>38956963.270000003</v>
      </c>
      <c r="R107" s="73">
        <f t="shared" si="20"/>
        <v>0.99960927446657499</v>
      </c>
      <c r="S107" s="35">
        <v>0</v>
      </c>
      <c r="T107" s="35">
        <v>38956963.270000003</v>
      </c>
      <c r="U107" s="36">
        <f t="shared" si="21"/>
        <v>38972190.700000003</v>
      </c>
      <c r="V107" s="6">
        <f>+Table1[[#This Row],[TUITION_ASSESSED]]-U106</f>
        <v>-52681.79999999702</v>
      </c>
      <c r="W107" s="36">
        <f t="shared" si="24"/>
        <v>453.36000000685453</v>
      </c>
      <c r="X107" s="29">
        <f t="shared" si="25"/>
        <v>-3593142.299999997</v>
      </c>
      <c r="Y107" s="29" t="e">
        <v>#REF!</v>
      </c>
      <c r="Z107" s="42" t="e">
        <v>#REF!</v>
      </c>
    </row>
    <row r="108" spans="1:26">
      <c r="A108" s="28">
        <v>44908</v>
      </c>
      <c r="B108" s="41">
        <f t="shared" si="23"/>
        <v>42565333</v>
      </c>
      <c r="C108" s="51">
        <v>44802</v>
      </c>
      <c r="D108" s="71">
        <v>-106</v>
      </c>
      <c r="E108" s="36">
        <f t="shared" si="15"/>
        <v>3607750.0099999979</v>
      </c>
      <c r="F108" s="72">
        <f t="shared" si="16"/>
        <v>0.9152420583670754</v>
      </c>
      <c r="G108" s="126">
        <v>0</v>
      </c>
      <c r="H108" s="37">
        <v>5</v>
      </c>
      <c r="I108" s="37">
        <v>9918</v>
      </c>
      <c r="J108" s="38">
        <f>SUM(Table1[[#This Row],['#_CONFIRMED]:['#_FINALIZED]])</f>
        <v>9923</v>
      </c>
      <c r="K108" s="39">
        <f t="shared" si="17"/>
        <v>-1</v>
      </c>
      <c r="L108" s="39">
        <f t="shared" si="18"/>
        <v>3</v>
      </c>
      <c r="M108" s="40">
        <f t="shared" si="19"/>
        <v>0.99949612012496225</v>
      </c>
      <c r="N108" s="27">
        <v>0.99779094286574954</v>
      </c>
      <c r="O108" s="63">
        <v>0</v>
      </c>
      <c r="P108" s="35">
        <v>14320.71</v>
      </c>
      <c r="Q108" s="41">
        <f t="shared" si="22"/>
        <v>38957582.990000002</v>
      </c>
      <c r="R108" s="73">
        <f t="shared" si="20"/>
        <v>0.99963253758117032</v>
      </c>
      <c r="S108" s="35">
        <v>0</v>
      </c>
      <c r="T108" s="35">
        <v>38957582.990000002</v>
      </c>
      <c r="U108" s="36">
        <f t="shared" si="21"/>
        <v>38971903.700000003</v>
      </c>
      <c r="V108" s="6">
        <f>+Table1[[#This Row],[TUITION_ASSESSED]]-U107</f>
        <v>-287</v>
      </c>
      <c r="W108" s="36">
        <f t="shared" si="24"/>
        <v>619.71999999880791</v>
      </c>
      <c r="X108" s="29">
        <f t="shared" si="25"/>
        <v>-3593429.299999997</v>
      </c>
      <c r="Y108" s="29" t="e">
        <v>#REF!</v>
      </c>
      <c r="Z108" s="42" t="e">
        <v>#REF!</v>
      </c>
    </row>
    <row r="109" spans="1:26">
      <c r="A109" s="28">
        <v>44909</v>
      </c>
      <c r="B109" s="41">
        <f t="shared" si="23"/>
        <v>42565333</v>
      </c>
      <c r="C109" s="51">
        <v>44802</v>
      </c>
      <c r="D109" s="71">
        <v>-107</v>
      </c>
      <c r="E109" s="36">
        <f t="shared" si="15"/>
        <v>3602644.5099999979</v>
      </c>
      <c r="F109" s="72">
        <f t="shared" si="16"/>
        <v>0.91536200339370077</v>
      </c>
      <c r="G109" s="126">
        <v>0</v>
      </c>
      <c r="H109" s="37">
        <v>2</v>
      </c>
      <c r="I109" s="37">
        <v>9901</v>
      </c>
      <c r="J109" s="38">
        <f>SUM(Table1[[#This Row],['#_CONFIRMED]:['#_FINALIZED]])</f>
        <v>9903</v>
      </c>
      <c r="K109" s="39">
        <f t="shared" si="17"/>
        <v>-20</v>
      </c>
      <c r="L109" s="39">
        <f t="shared" si="18"/>
        <v>-17</v>
      </c>
      <c r="M109" s="40">
        <f t="shared" si="19"/>
        <v>0.99979804099767744</v>
      </c>
      <c r="N109" s="27">
        <v>0.99779116465863449</v>
      </c>
      <c r="O109" s="63">
        <v>0</v>
      </c>
      <c r="P109" s="35">
        <v>13754.01</v>
      </c>
      <c r="Q109" s="41">
        <f t="shared" si="22"/>
        <v>38962688.490000002</v>
      </c>
      <c r="R109" s="73">
        <f t="shared" si="20"/>
        <v>0.99964711992378474</v>
      </c>
      <c r="S109" s="35">
        <v>0</v>
      </c>
      <c r="T109" s="35">
        <v>38962688.490000002</v>
      </c>
      <c r="U109" s="36">
        <f t="shared" si="21"/>
        <v>38976442.5</v>
      </c>
      <c r="V109" s="6">
        <f>+Table1[[#This Row],[TUITION_ASSESSED]]-U108</f>
        <v>4538.7999999970198</v>
      </c>
      <c r="W109" s="36">
        <f t="shared" si="24"/>
        <v>5105.5</v>
      </c>
      <c r="X109" s="29">
        <f t="shared" si="25"/>
        <v>-3588890.5</v>
      </c>
      <c r="Y109" s="29" t="e">
        <v>#REF!</v>
      </c>
      <c r="Z109" s="42" t="e">
        <v>#REF!</v>
      </c>
    </row>
    <row r="110" spans="1:26">
      <c r="A110" s="28">
        <v>44911</v>
      </c>
      <c r="B110" s="41">
        <f t="shared" si="23"/>
        <v>42565333</v>
      </c>
      <c r="C110" s="51">
        <v>44802</v>
      </c>
      <c r="D110" s="71">
        <v>-109</v>
      </c>
      <c r="E110" s="36">
        <f t="shared" si="15"/>
        <v>3589060.5099999979</v>
      </c>
      <c r="F110" s="72">
        <f t="shared" si="16"/>
        <v>0.91568113633693415</v>
      </c>
      <c r="G110" s="126">
        <v>0</v>
      </c>
      <c r="H110" s="37">
        <v>2</v>
      </c>
      <c r="I110" s="37">
        <v>9901</v>
      </c>
      <c r="J110" s="38">
        <f>SUM(Table1[[#This Row],['#_CONFIRMED]:['#_FINALIZED]])</f>
        <v>9903</v>
      </c>
      <c r="K110" s="39">
        <f t="shared" si="17"/>
        <v>0</v>
      </c>
      <c r="L110" s="39">
        <f t="shared" si="18"/>
        <v>0</v>
      </c>
      <c r="M110" s="40">
        <f t="shared" si="19"/>
        <v>0.99979804099767744</v>
      </c>
      <c r="N110" s="27">
        <v>0.99809217792951099</v>
      </c>
      <c r="O110" s="63">
        <v>0</v>
      </c>
      <c r="P110" s="35">
        <v>13754.01</v>
      </c>
      <c r="Q110" s="41">
        <f t="shared" si="22"/>
        <v>38976272.490000002</v>
      </c>
      <c r="R110" s="73">
        <f t="shared" si="20"/>
        <v>0.99964724286606987</v>
      </c>
      <c r="S110" s="35">
        <v>0</v>
      </c>
      <c r="T110" s="35">
        <v>38976272.490000002</v>
      </c>
      <c r="U110" s="36">
        <f t="shared" si="21"/>
        <v>38990026.5</v>
      </c>
      <c r="V110" s="6">
        <f>+Table1[[#This Row],[TUITION_ASSESSED]]-U109</f>
        <v>13584</v>
      </c>
      <c r="W110" s="36">
        <f t="shared" si="24"/>
        <v>13584</v>
      </c>
      <c r="X110" s="29">
        <f t="shared" si="25"/>
        <v>-3575306.5</v>
      </c>
      <c r="Y110" s="29" t="e">
        <v>#REF!</v>
      </c>
      <c r="Z110" s="42" t="e">
        <v>#REF!</v>
      </c>
    </row>
    <row r="111" spans="1:26">
      <c r="A111" s="28">
        <v>44914</v>
      </c>
      <c r="B111" s="41">
        <f t="shared" si="23"/>
        <v>42565333</v>
      </c>
      <c r="C111" s="51">
        <v>44802</v>
      </c>
      <c r="D111" s="71">
        <v>-112</v>
      </c>
      <c r="E111" s="36">
        <f t="shared" si="15"/>
        <v>3589060.5099999979</v>
      </c>
      <c r="F111" s="72">
        <f t="shared" si="16"/>
        <v>0.91568113633693415</v>
      </c>
      <c r="G111" s="126">
        <v>0</v>
      </c>
      <c r="H111" s="37">
        <v>2</v>
      </c>
      <c r="I111" s="37">
        <v>9901</v>
      </c>
      <c r="J111" s="38">
        <f>SUM(Table1[[#This Row],['#_CONFIRMED]:['#_FINALIZED]])</f>
        <v>9903</v>
      </c>
      <c r="K111" s="39">
        <f t="shared" si="17"/>
        <v>0</v>
      </c>
      <c r="L111" s="39">
        <f t="shared" si="18"/>
        <v>0</v>
      </c>
      <c r="M111" s="40">
        <f t="shared" si="19"/>
        <v>0.99979804099767744</v>
      </c>
      <c r="N111" s="27">
        <v>0.99819258961743151</v>
      </c>
      <c r="O111" s="63">
        <v>0</v>
      </c>
      <c r="P111" s="35">
        <v>13754.01</v>
      </c>
      <c r="Q111" s="41">
        <f t="shared" si="22"/>
        <v>38976272.490000002</v>
      </c>
      <c r="R111" s="73">
        <f t="shared" si="20"/>
        <v>0.99964724286606987</v>
      </c>
      <c r="S111" s="35">
        <v>0</v>
      </c>
      <c r="T111" s="35">
        <v>38976272.490000002</v>
      </c>
      <c r="U111" s="36">
        <f t="shared" si="21"/>
        <v>38990026.5</v>
      </c>
      <c r="V111" s="6">
        <f>+Table1[[#This Row],[TUITION_ASSESSED]]-U110</f>
        <v>0</v>
      </c>
      <c r="W111" s="36">
        <f t="shared" si="24"/>
        <v>0</v>
      </c>
      <c r="X111" s="29">
        <f t="shared" si="25"/>
        <v>-3575306.5</v>
      </c>
      <c r="Y111" s="29" t="e">
        <v>#REF!</v>
      </c>
      <c r="Z111" s="42" t="e">
        <v>#REF!</v>
      </c>
    </row>
    <row r="112" spans="1:26">
      <c r="A112" s="28">
        <v>44915</v>
      </c>
      <c r="B112" s="41">
        <f t="shared" si="23"/>
        <v>42565333</v>
      </c>
      <c r="C112" s="51">
        <v>44802</v>
      </c>
      <c r="D112" s="71">
        <v>-113</v>
      </c>
      <c r="E112" s="36">
        <f t="shared" si="15"/>
        <v>3589060.5099999979</v>
      </c>
      <c r="F112" s="72">
        <f t="shared" si="16"/>
        <v>0.91568113633693415</v>
      </c>
      <c r="G112" s="126">
        <v>0</v>
      </c>
      <c r="H112" s="37">
        <v>2</v>
      </c>
      <c r="I112" s="37">
        <v>9901</v>
      </c>
      <c r="J112" s="38">
        <f>SUM(Table1[[#This Row],['#_CONFIRMED]:['#_FINALIZED]])</f>
        <v>9903</v>
      </c>
      <c r="K112" s="39">
        <f t="shared" si="17"/>
        <v>0</v>
      </c>
      <c r="L112" s="39">
        <f t="shared" si="18"/>
        <v>0</v>
      </c>
      <c r="M112" s="40">
        <f t="shared" si="19"/>
        <v>0.99979804099767744</v>
      </c>
      <c r="N112" s="27">
        <v>0.99838807173080801</v>
      </c>
      <c r="O112" s="63">
        <v>0</v>
      </c>
      <c r="P112" s="35">
        <v>13754.01</v>
      </c>
      <c r="Q112" s="41">
        <f t="shared" si="22"/>
        <v>38976272.490000002</v>
      </c>
      <c r="R112" s="73">
        <f t="shared" si="20"/>
        <v>0.99964724286606987</v>
      </c>
      <c r="S112" s="35">
        <v>0</v>
      </c>
      <c r="T112" s="35">
        <v>38976272.490000002</v>
      </c>
      <c r="U112" s="36">
        <f t="shared" si="21"/>
        <v>38990026.5</v>
      </c>
      <c r="V112" s="6">
        <f>+Table1[[#This Row],[TUITION_ASSESSED]]-U111</f>
        <v>0</v>
      </c>
      <c r="W112" s="36">
        <f t="shared" si="24"/>
        <v>0</v>
      </c>
      <c r="X112" s="29">
        <f t="shared" si="25"/>
        <v>-3575306.5</v>
      </c>
      <c r="Y112" s="29" t="e">
        <v>#REF!</v>
      </c>
      <c r="Z112" s="42" t="e">
        <v>#REF!</v>
      </c>
    </row>
    <row r="113" spans="1:26">
      <c r="A113" s="28">
        <v>44916</v>
      </c>
      <c r="B113" s="41">
        <f t="shared" si="23"/>
        <v>42565333</v>
      </c>
      <c r="C113" s="51">
        <v>44802</v>
      </c>
      <c r="D113" s="71">
        <v>-114</v>
      </c>
      <c r="E113" s="36">
        <f t="shared" si="15"/>
        <v>3588833.8299999982</v>
      </c>
      <c r="F113" s="72">
        <f t="shared" si="16"/>
        <v>0.91568646179744451</v>
      </c>
      <c r="G113" s="126">
        <v>0</v>
      </c>
      <c r="H113" s="37">
        <v>2</v>
      </c>
      <c r="I113" s="37">
        <v>9900</v>
      </c>
      <c r="J113" s="38">
        <f>SUM(Table1[[#This Row],['#_CONFIRMED]:['#_FINALIZED]])</f>
        <v>9902</v>
      </c>
      <c r="K113" s="39">
        <f t="shared" si="17"/>
        <v>-1</v>
      </c>
      <c r="L113" s="39">
        <f t="shared" si="18"/>
        <v>-1</v>
      </c>
      <c r="M113" s="40">
        <f t="shared" si="19"/>
        <v>0.9997980206018986</v>
      </c>
      <c r="N113" s="27">
        <v>0.9984888172476325</v>
      </c>
      <c r="O113" s="63">
        <v>0</v>
      </c>
      <c r="P113" s="35">
        <v>13754.01</v>
      </c>
      <c r="Q113" s="41">
        <f t="shared" si="22"/>
        <v>38976499.170000002</v>
      </c>
      <c r="R113" s="73">
        <f t="shared" si="20"/>
        <v>0.99964724491691548</v>
      </c>
      <c r="S113" s="35">
        <v>0</v>
      </c>
      <c r="T113" s="35">
        <v>38976499.170000002</v>
      </c>
      <c r="U113" s="36">
        <f t="shared" si="21"/>
        <v>38990253.18</v>
      </c>
      <c r="V113" s="6">
        <f>+Table1[[#This Row],[TUITION_ASSESSED]]-U112</f>
        <v>226.67999999970198</v>
      </c>
      <c r="W113" s="36">
        <f t="shared" si="24"/>
        <v>226.67999999970198</v>
      </c>
      <c r="X113" s="29">
        <f t="shared" si="25"/>
        <v>-3575079.8200000003</v>
      </c>
      <c r="Y113" s="29" t="e">
        <v>#REF!</v>
      </c>
      <c r="Z113" s="42" t="e">
        <v>#REF!</v>
      </c>
    </row>
    <row r="114" spans="1:26">
      <c r="A114" s="28">
        <v>44917</v>
      </c>
      <c r="B114" s="41">
        <f t="shared" si="23"/>
        <v>42565333</v>
      </c>
      <c r="C114" s="51">
        <v>44802</v>
      </c>
      <c r="D114" s="82">
        <v>-115</v>
      </c>
      <c r="E114" s="8">
        <f>B114-Q114</f>
        <v>3588143.8299999982</v>
      </c>
      <c r="F114" s="83">
        <f>+T114/B114</f>
        <v>0.91570267217221113</v>
      </c>
      <c r="G114" s="126">
        <v>0</v>
      </c>
      <c r="H114" s="37">
        <v>2</v>
      </c>
      <c r="I114" s="37">
        <v>9899</v>
      </c>
      <c r="J114" s="38">
        <f>SUM(Table1[[#This Row],['#_CONFIRMED]:['#_FINALIZED]])</f>
        <v>9901</v>
      </c>
      <c r="K114" s="39">
        <f t="shared" si="17"/>
        <v>-1</v>
      </c>
      <c r="L114" s="39">
        <f t="shared" si="18"/>
        <v>-1</v>
      </c>
      <c r="M114" s="17">
        <f>I114/J114</f>
        <v>0.99979800020199983</v>
      </c>
      <c r="N114" s="84">
        <v>0.99848866498740552</v>
      </c>
      <c r="O114" s="63">
        <v>0</v>
      </c>
      <c r="P114" s="35">
        <v>13754.01</v>
      </c>
      <c r="Q114" s="41">
        <f t="shared" si="22"/>
        <v>38977189.170000002</v>
      </c>
      <c r="R114" s="85">
        <f>Q114/(P114+Q114)</f>
        <v>0.99964725115941666</v>
      </c>
      <c r="S114" s="35">
        <v>0</v>
      </c>
      <c r="T114" s="35">
        <v>38977189.170000002</v>
      </c>
      <c r="U114" s="8">
        <f>O114+P114+Q114</f>
        <v>38990943.18</v>
      </c>
      <c r="V114" s="6">
        <f>+Table1[[#This Row],[TUITION_ASSESSED]]-U113</f>
        <v>690</v>
      </c>
      <c r="W114" s="36">
        <f t="shared" si="24"/>
        <v>690</v>
      </c>
      <c r="X114" s="29">
        <f t="shared" si="25"/>
        <v>-3574389.8200000003</v>
      </c>
      <c r="Y114" s="29" t="e">
        <v>#REF!</v>
      </c>
      <c r="Z114" s="42" t="e">
        <v>#REF!</v>
      </c>
    </row>
    <row r="115" spans="1:26">
      <c r="A115" s="28">
        <v>44918</v>
      </c>
      <c r="B115" s="41">
        <f t="shared" si="23"/>
        <v>42565333</v>
      </c>
      <c r="C115" s="51">
        <v>44802</v>
      </c>
      <c r="D115" s="71">
        <v>-116</v>
      </c>
      <c r="E115" s="36">
        <f>B115-Q115</f>
        <v>3587973.8200000003</v>
      </c>
      <c r="F115" s="72">
        <f>+T115/B115</f>
        <v>0.91570666626759389</v>
      </c>
      <c r="G115" s="126">
        <v>0</v>
      </c>
      <c r="H115" s="37">
        <v>1</v>
      </c>
      <c r="I115" s="37">
        <v>9900</v>
      </c>
      <c r="J115" s="38">
        <f>SUM(Table1[[#This Row],['#_CONFIRMED]:['#_FINALIZED]])</f>
        <v>9901</v>
      </c>
      <c r="K115" s="39">
        <f t="shared" si="17"/>
        <v>0</v>
      </c>
      <c r="L115" s="39">
        <f t="shared" si="18"/>
        <v>1</v>
      </c>
      <c r="M115" s="40">
        <f>I115/J115</f>
        <v>0.99989900010099986</v>
      </c>
      <c r="N115" s="27">
        <v>0.99848896947718346</v>
      </c>
      <c r="O115" s="63">
        <v>0</v>
      </c>
      <c r="P115" s="35">
        <v>13754</v>
      </c>
      <c r="Q115" s="41">
        <f t="shared" si="22"/>
        <v>38977359.18</v>
      </c>
      <c r="R115" s="73">
        <f>Q115/(P115+Q115)</f>
        <v>0.99964725295385881</v>
      </c>
      <c r="S115" s="35">
        <v>0</v>
      </c>
      <c r="T115" s="35">
        <v>38977359.18</v>
      </c>
      <c r="U115" s="36">
        <f>O115+P115+Q115</f>
        <v>38991113.18</v>
      </c>
      <c r="V115" s="6">
        <f>+Table1[[#This Row],[TUITION_ASSESSED]]-U114</f>
        <v>170</v>
      </c>
      <c r="W115" s="36">
        <f t="shared" si="24"/>
        <v>170.00999999791384</v>
      </c>
      <c r="X115" s="29">
        <f t="shared" si="25"/>
        <v>-3574219.8200000003</v>
      </c>
      <c r="Y115" s="29" t="e">
        <v>#REF!</v>
      </c>
      <c r="Z115" s="42" t="e">
        <v>#REF!</v>
      </c>
    </row>
    <row r="116" spans="1:26">
      <c r="A116" s="28">
        <v>44922</v>
      </c>
      <c r="B116" s="41">
        <f>B115</f>
        <v>42565333</v>
      </c>
      <c r="C116" s="51">
        <v>44802</v>
      </c>
      <c r="D116" s="71">
        <v>-120</v>
      </c>
      <c r="E116" s="36">
        <f>B116-Q116</f>
        <v>3587973.8200000003</v>
      </c>
      <c r="F116" s="72">
        <f>+T116/B116</f>
        <v>0.91570666626759389</v>
      </c>
      <c r="G116" s="126">
        <v>0</v>
      </c>
      <c r="H116" s="37">
        <v>0</v>
      </c>
      <c r="I116" s="37">
        <v>9900</v>
      </c>
      <c r="J116" s="38">
        <f>SUM(Table1[[#This Row],['#_CONFIRMED]:['#_FINALIZED]])</f>
        <v>9900</v>
      </c>
      <c r="K116" s="39">
        <f>+J116-J115</f>
        <v>-1</v>
      </c>
      <c r="L116" s="39">
        <f>+I116-I115</f>
        <v>0</v>
      </c>
      <c r="M116" s="40">
        <f>I116/J116</f>
        <v>1</v>
      </c>
      <c r="N116" s="27">
        <v>1</v>
      </c>
      <c r="O116" s="63">
        <v>0</v>
      </c>
      <c r="P116" s="35">
        <v>0</v>
      </c>
      <c r="Q116" s="41">
        <f t="shared" si="22"/>
        <v>38977359.18</v>
      </c>
      <c r="R116" s="73">
        <f>Q116/(P116+Q116)</f>
        <v>1</v>
      </c>
      <c r="S116" s="35">
        <v>0</v>
      </c>
      <c r="T116" s="35">
        <v>38977359.18</v>
      </c>
      <c r="U116" s="36">
        <f>O116+P116+Q116</f>
        <v>38977359.18</v>
      </c>
      <c r="V116" s="6">
        <f>+Table1[[#This Row],[TUITION_ASSESSED]]-U115</f>
        <v>-13754</v>
      </c>
      <c r="W116" s="36">
        <f>+Q116-Q115</f>
        <v>0</v>
      </c>
      <c r="X116" s="29">
        <f t="shared" si="25"/>
        <v>-3587973.8200000003</v>
      </c>
      <c r="Y116" s="29" t="e">
        <v>#REF!</v>
      </c>
      <c r="Z116" s="42" t="e">
        <v>#REF!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N1"/>
  <sheetViews>
    <sheetView tabSelected="1" zoomScaleNormal="100" zoomScaleSheetLayoutView="100" workbookViewId="0">
      <selection activeCell="M1" sqref="M1"/>
    </sheetView>
  </sheetViews>
  <sheetFormatPr defaultRowHeight="15"/>
  <cols>
    <col min="13" max="13" width="9.28515625" customWidth="1"/>
  </cols>
  <sheetData>
    <row r="1" spans="14:14">
      <c r="N1" t="s">
        <v>60</v>
      </c>
    </row>
  </sheetData>
  <pageMargins left="0.7" right="0.7" top="0.75" bottom="0.75" header="0.3" footer="0.3"/>
  <pageSetup scale="5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174"/>
  <sheetViews>
    <sheetView topLeftCell="Y1" zoomScale="80" zoomScaleNormal="80" workbookViewId="0">
      <pane ySplit="3" topLeftCell="A99" activePane="bottomLeft" state="frozen"/>
      <selection activeCell="G24" sqref="G24"/>
      <selection pane="bottomLeft" activeCell="AJ131" sqref="AJ131"/>
    </sheetView>
  </sheetViews>
  <sheetFormatPr defaultRowHeight="15"/>
  <cols>
    <col min="1" max="1" width="11.5703125" style="70" bestFit="1" customWidth="1"/>
    <col min="2" max="2" width="19.5703125" style="5" bestFit="1" customWidth="1"/>
    <col min="3" max="3" width="20.5703125" style="5" bestFit="1" customWidth="1"/>
    <col min="4" max="4" width="22.7109375" style="5" bestFit="1" customWidth="1"/>
    <col min="5" max="5" width="19.42578125" style="5" bestFit="1" customWidth="1"/>
    <col min="6" max="6" width="22.28515625" style="43" bestFit="1" customWidth="1"/>
    <col min="7" max="7" width="29.28515625" style="9" bestFit="1" customWidth="1"/>
    <col min="8" max="8" width="29.28515625" style="9" customWidth="1"/>
    <col min="9" max="9" width="27.28515625" style="9" bestFit="1" customWidth="1"/>
    <col min="10" max="10" width="27.28515625" style="9" customWidth="1"/>
    <col min="11" max="12" width="44.7109375" style="9" bestFit="1" customWidth="1"/>
    <col min="13" max="13" width="3.28515625" style="5" customWidth="1"/>
    <col min="14" max="14" width="11.5703125" style="77" bestFit="1" customWidth="1"/>
    <col min="15" max="15" width="19.5703125" style="5" bestFit="1" customWidth="1"/>
    <col min="16" max="16" width="20.5703125" style="5" bestFit="1" customWidth="1"/>
    <col min="17" max="17" width="22.7109375" style="5" bestFit="1" customWidth="1"/>
    <col min="18" max="18" width="28.7109375" style="5" bestFit="1" customWidth="1"/>
    <col min="19" max="19" width="22.28515625" style="43" bestFit="1" customWidth="1"/>
    <col min="20" max="20" width="29.28515625" style="5" bestFit="1" customWidth="1"/>
    <col min="21" max="21" width="29.28515625" style="5" customWidth="1"/>
    <col min="22" max="22" width="27.28515625" style="5" bestFit="1" customWidth="1"/>
    <col min="23" max="23" width="44.7109375" style="9" bestFit="1" customWidth="1"/>
    <col min="24" max="24" width="44.7109375" style="5" bestFit="1" customWidth="1"/>
    <col min="25" max="25" width="1.7109375" customWidth="1"/>
    <col min="26" max="26" width="21.7109375" bestFit="1" customWidth="1"/>
    <col min="27" max="27" width="22.7109375" bestFit="1" customWidth="1"/>
    <col min="28" max="28" width="30.28515625" style="9" bestFit="1" customWidth="1"/>
    <col min="29" max="29" width="32.7109375" bestFit="1" customWidth="1"/>
    <col min="30" max="30" width="41.5703125" style="43" bestFit="1" customWidth="1"/>
    <col min="31" max="31" width="41.5703125" style="43" customWidth="1"/>
    <col min="32" max="32" width="1.7109375" customWidth="1"/>
    <col min="33" max="33" width="19.7109375" style="43" bestFit="1" customWidth="1"/>
    <col min="34" max="34" width="16.28515625" style="5" bestFit="1" customWidth="1"/>
    <col min="35" max="35" width="12.28515625" bestFit="1" customWidth="1"/>
    <col min="36" max="36" width="14.7109375" customWidth="1"/>
    <col min="37" max="37" width="1.7109375" customWidth="1"/>
    <col min="38" max="38" width="19.7109375" bestFit="1" customWidth="1"/>
    <col min="39" max="39" width="16.28515625" style="5" bestFit="1" customWidth="1"/>
    <col min="40" max="40" width="13.42578125" bestFit="1" customWidth="1"/>
    <col min="41" max="41" width="16.28515625" style="5" bestFit="1" customWidth="1"/>
    <col min="42" max="42" width="2.5703125" customWidth="1"/>
    <col min="43" max="43" width="13.85546875" customWidth="1"/>
    <col min="44" max="44" width="13" bestFit="1" customWidth="1"/>
  </cols>
  <sheetData>
    <row r="1" spans="1:44">
      <c r="AG1" s="76">
        <v>2022</v>
      </c>
      <c r="AH1" s="55"/>
      <c r="AI1" s="58" t="s">
        <v>70</v>
      </c>
      <c r="AJ1" s="58" t="s">
        <v>56</v>
      </c>
      <c r="AK1" s="54"/>
      <c r="AL1" s="54">
        <v>2022</v>
      </c>
      <c r="AM1" s="55"/>
      <c r="AN1" s="58" t="s">
        <v>52</v>
      </c>
      <c r="AO1" s="58" t="s">
        <v>38</v>
      </c>
      <c r="AP1" s="54"/>
      <c r="AQ1" s="54"/>
      <c r="AR1" s="54"/>
    </row>
    <row r="2" spans="1:44">
      <c r="B2" s="319" t="s">
        <v>104</v>
      </c>
      <c r="C2" s="320"/>
      <c r="D2" s="320"/>
      <c r="E2" s="320"/>
      <c r="F2" s="320"/>
      <c r="G2" s="320"/>
      <c r="H2" s="320"/>
      <c r="I2" s="320"/>
      <c r="J2" s="59"/>
      <c r="K2" s="59"/>
      <c r="L2" s="59"/>
      <c r="M2" s="48"/>
      <c r="N2" s="78"/>
      <c r="O2" s="321" t="s">
        <v>105</v>
      </c>
      <c r="P2" s="322"/>
      <c r="Q2" s="322"/>
      <c r="R2" s="322"/>
      <c r="S2" s="322"/>
      <c r="T2" s="322"/>
      <c r="U2" s="322"/>
      <c r="V2" s="322"/>
      <c r="W2" s="59"/>
      <c r="X2" s="64"/>
      <c r="AG2" s="61" t="s">
        <v>32</v>
      </c>
      <c r="AH2" s="58" t="s">
        <v>70</v>
      </c>
      <c r="AI2" s="54" t="s">
        <v>35</v>
      </c>
      <c r="AJ2" s="54" t="s">
        <v>57</v>
      </c>
      <c r="AK2" s="54"/>
      <c r="AL2" s="56" t="s">
        <v>34</v>
      </c>
      <c r="AM2" s="58" t="s">
        <v>70</v>
      </c>
      <c r="AN2" s="54" t="s">
        <v>35</v>
      </c>
      <c r="AO2" s="55" t="s">
        <v>37</v>
      </c>
      <c r="AP2" s="54"/>
      <c r="AQ2" s="54" t="s">
        <v>36</v>
      </c>
      <c r="AR2" s="54" t="s">
        <v>56</v>
      </c>
    </row>
    <row r="3" spans="1:44">
      <c r="B3" s="69" t="s">
        <v>26</v>
      </c>
      <c r="C3" s="60" t="s">
        <v>79</v>
      </c>
      <c r="D3" s="60" t="s">
        <v>80</v>
      </c>
      <c r="E3" s="60" t="s">
        <v>81</v>
      </c>
      <c r="F3" s="97" t="s">
        <v>82</v>
      </c>
      <c r="G3" s="119" t="s">
        <v>83</v>
      </c>
      <c r="H3" s="119" t="s">
        <v>84</v>
      </c>
      <c r="I3" s="119" t="s">
        <v>85</v>
      </c>
      <c r="J3" s="119" t="s">
        <v>86</v>
      </c>
      <c r="K3" s="119" t="s">
        <v>87</v>
      </c>
      <c r="L3" s="119" t="s">
        <v>88</v>
      </c>
      <c r="M3" s="49"/>
      <c r="N3" s="79"/>
      <c r="O3" s="49" t="s">
        <v>26</v>
      </c>
      <c r="P3" s="60" t="s">
        <v>40</v>
      </c>
      <c r="Q3" s="60" t="s">
        <v>89</v>
      </c>
      <c r="R3" s="60" t="s">
        <v>90</v>
      </c>
      <c r="S3" s="97" t="s">
        <v>41</v>
      </c>
      <c r="T3" s="60" t="s">
        <v>42</v>
      </c>
      <c r="U3" s="60" t="s">
        <v>69</v>
      </c>
      <c r="V3" s="60" t="s">
        <v>43</v>
      </c>
      <c r="W3" s="119" t="s">
        <v>51</v>
      </c>
      <c r="X3" s="60" t="s">
        <v>53</v>
      </c>
      <c r="Z3" s="50" t="s">
        <v>27</v>
      </c>
      <c r="AA3" s="50" t="s">
        <v>28</v>
      </c>
      <c r="AB3" s="149" t="s">
        <v>29</v>
      </c>
      <c r="AC3" s="50" t="s">
        <v>30</v>
      </c>
      <c r="AD3" s="80" t="s">
        <v>54</v>
      </c>
      <c r="AE3" s="80" t="s">
        <v>55</v>
      </c>
      <c r="AG3" s="62" t="s">
        <v>33</v>
      </c>
      <c r="AH3" s="53" t="s">
        <v>31</v>
      </c>
      <c r="AI3" s="52" t="s">
        <v>36</v>
      </c>
      <c r="AJ3" s="96" t="s">
        <v>70</v>
      </c>
      <c r="AK3" s="54"/>
      <c r="AL3" s="124" t="s">
        <v>33</v>
      </c>
      <c r="AM3" s="125" t="s">
        <v>31</v>
      </c>
      <c r="AN3" s="57" t="s">
        <v>36</v>
      </c>
      <c r="AO3" s="64" t="s">
        <v>39</v>
      </c>
      <c r="AP3" s="54"/>
      <c r="AQ3" s="54" t="s">
        <v>101</v>
      </c>
      <c r="AR3" s="54" t="s">
        <v>102</v>
      </c>
    </row>
    <row r="4" spans="1:44">
      <c r="A4" s="129"/>
      <c r="B4" s="67"/>
      <c r="C4" s="67"/>
      <c r="D4" s="67"/>
      <c r="E4" s="67"/>
      <c r="F4" s="130"/>
      <c r="G4" s="68"/>
      <c r="H4" s="68"/>
      <c r="I4" s="68"/>
      <c r="J4" s="68"/>
      <c r="K4" s="68"/>
      <c r="L4" s="68"/>
      <c r="N4" s="114"/>
      <c r="O4" s="115"/>
      <c r="P4" s="66"/>
      <c r="Q4" s="66"/>
      <c r="R4" s="66"/>
      <c r="S4" s="80"/>
      <c r="T4" s="66"/>
      <c r="U4" s="66"/>
      <c r="V4" s="66"/>
      <c r="W4" s="120"/>
      <c r="X4" s="66"/>
      <c r="Z4" s="115"/>
      <c r="AA4" s="115"/>
      <c r="AB4" s="150"/>
      <c r="AC4" s="115"/>
      <c r="AD4" s="80"/>
      <c r="AE4" s="80"/>
      <c r="AG4" s="116"/>
      <c r="AH4" s="64"/>
      <c r="AI4" s="48"/>
      <c r="AJ4" s="96"/>
      <c r="AK4" s="54"/>
      <c r="AL4" s="48"/>
      <c r="AM4" s="64"/>
      <c r="AN4" s="117"/>
      <c r="AO4" s="64"/>
    </row>
    <row r="5" spans="1:44">
      <c r="A5" s="75"/>
      <c r="B5" s="67"/>
      <c r="C5" s="67"/>
      <c r="D5" s="67"/>
      <c r="E5" s="67"/>
      <c r="F5" s="130"/>
      <c r="G5" s="68"/>
      <c r="H5" s="68"/>
      <c r="I5" s="68"/>
      <c r="J5" s="68"/>
      <c r="K5" s="68"/>
      <c r="L5" s="68"/>
      <c r="N5" s="77">
        <f>+'Fall 2022 Data'!A2</f>
        <v>44752</v>
      </c>
      <c r="O5" s="5">
        <f>+'Fall 2022 Data'!D2</f>
        <v>50</v>
      </c>
      <c r="P5" s="5">
        <f>+'Fall 2022 Data'!J2</f>
        <v>7188</v>
      </c>
      <c r="Q5" s="5">
        <f>+'Fall 2022 Data'!I2</f>
        <v>0</v>
      </c>
      <c r="R5" s="5">
        <f>+'Fall 2022 Data'!G2</f>
        <v>0</v>
      </c>
      <c r="S5" s="43">
        <f>+'Fall 2022 Data'!M2</f>
        <v>0</v>
      </c>
      <c r="T5" s="9">
        <f>+'Fall 2022 Data'!Q2</f>
        <v>0</v>
      </c>
      <c r="U5" s="9">
        <f>+'Fall 2022 Data'!O2</f>
        <v>0</v>
      </c>
      <c r="V5" s="9">
        <f>+'Fall 2022 Data'!U2</f>
        <v>34221892.700000003</v>
      </c>
      <c r="X5" s="9">
        <f>+V5/P5</f>
        <v>4760.9756121313303</v>
      </c>
      <c r="Z5" s="47"/>
      <c r="AA5" s="43"/>
      <c r="AC5" s="43"/>
      <c r="AI5" s="47"/>
      <c r="AJ5" s="47"/>
      <c r="AL5" s="43"/>
      <c r="AN5" s="47"/>
      <c r="AR5" s="47"/>
    </row>
    <row r="6" spans="1:44">
      <c r="A6" s="75"/>
      <c r="B6" s="67"/>
      <c r="C6" s="67"/>
      <c r="D6" s="67"/>
      <c r="E6" s="67"/>
      <c r="F6" s="130"/>
      <c r="G6" s="68"/>
      <c r="H6" s="68"/>
      <c r="I6" s="68"/>
      <c r="J6" s="68"/>
      <c r="K6" s="68"/>
      <c r="L6" s="68"/>
      <c r="N6" s="118">
        <f>+N5+1</f>
        <v>44753</v>
      </c>
      <c r="O6" s="99">
        <f>+O5-1</f>
        <v>49</v>
      </c>
      <c r="P6" s="99">
        <f t="shared" ref="P6:X6" si="0">+P5</f>
        <v>7188</v>
      </c>
      <c r="Q6" s="99">
        <f t="shared" si="0"/>
        <v>0</v>
      </c>
      <c r="R6" s="99">
        <f t="shared" si="0"/>
        <v>0</v>
      </c>
      <c r="S6" s="100">
        <f t="shared" si="0"/>
        <v>0</v>
      </c>
      <c r="T6" s="101">
        <f t="shared" si="0"/>
        <v>0</v>
      </c>
      <c r="U6" s="101">
        <f t="shared" si="0"/>
        <v>0</v>
      </c>
      <c r="V6" s="101">
        <f t="shared" si="0"/>
        <v>34221892.700000003</v>
      </c>
      <c r="W6" s="101"/>
      <c r="X6" s="101">
        <f t="shared" si="0"/>
        <v>4760.9756121313303</v>
      </c>
      <c r="Z6" s="47"/>
      <c r="AA6" s="43"/>
      <c r="AC6" s="43"/>
      <c r="AG6" s="43">
        <f>+V5/$V$174</f>
        <v>0.87799413351635902</v>
      </c>
      <c r="AH6" s="5">
        <f t="shared" ref="AH6:AH12" si="1">+I6/AG6</f>
        <v>0</v>
      </c>
      <c r="AI6" s="47"/>
      <c r="AJ6" s="47">
        <f t="shared" ref="AJ6:AJ9" si="2">+AH6-J6</f>
        <v>0</v>
      </c>
      <c r="AL6" s="43">
        <f>+T6/$T$174</f>
        <v>0</v>
      </c>
      <c r="AN6" s="47"/>
      <c r="AR6" s="47"/>
    </row>
    <row r="7" spans="1:44">
      <c r="A7" s="75"/>
      <c r="B7" s="67"/>
      <c r="C7" s="67"/>
      <c r="D7" s="67"/>
      <c r="E7" s="67"/>
      <c r="F7" s="130"/>
      <c r="G7" s="68"/>
      <c r="H7" s="68"/>
      <c r="I7" s="68"/>
      <c r="J7" s="68"/>
      <c r="K7" s="68"/>
      <c r="L7" s="68"/>
      <c r="N7" s="77">
        <f>+'Fall 2022 Data'!A3</f>
        <v>44754</v>
      </c>
      <c r="O7" s="5">
        <f>+'Fall 2022 Data'!D3</f>
        <v>48</v>
      </c>
      <c r="P7" s="5">
        <f>+'Fall 2022 Data'!J3</f>
        <v>7253</v>
      </c>
      <c r="Q7" s="5">
        <f>+'Fall 2022 Data'!I3</f>
        <v>89</v>
      </c>
      <c r="R7" s="5">
        <f>+'Fall 2022 Data'!G3</f>
        <v>1</v>
      </c>
      <c r="S7" s="43">
        <f>+'Fall 2022 Data'!M3</f>
        <v>1.227078450296429E-2</v>
      </c>
      <c r="T7" s="9">
        <f>+'Fall 2022 Data'!Q3</f>
        <v>234789.38</v>
      </c>
      <c r="U7" s="9">
        <f>+'Fall 2022 Data'!O3</f>
        <v>0</v>
      </c>
      <c r="V7" s="9">
        <f>+'Fall 2022 Data'!U3</f>
        <v>33841735.590000004</v>
      </c>
      <c r="W7" s="9">
        <f t="shared" ref="W7:W10" si="3">+T7/Q7</f>
        <v>2638.0829213483148</v>
      </c>
      <c r="X7" s="9">
        <f t="shared" ref="X7:X98" si="4">+V7/P7</f>
        <v>4665.8948834964849</v>
      </c>
      <c r="Z7" s="47"/>
      <c r="AA7" s="43"/>
      <c r="AC7" s="43"/>
      <c r="AG7" s="43">
        <f t="shared" ref="AG7:AG70" si="5">+V6/$V$174</f>
        <v>0.87799413351635902</v>
      </c>
      <c r="AH7" s="5">
        <f t="shared" si="1"/>
        <v>0</v>
      </c>
      <c r="AI7" s="47"/>
      <c r="AJ7" s="47">
        <f t="shared" si="2"/>
        <v>0</v>
      </c>
      <c r="AL7" s="43">
        <f t="shared" ref="AL7:AL70" si="6">+T7/$T$174</f>
        <v>6.023737496317471E-3</v>
      </c>
      <c r="AM7" s="5">
        <f t="shared" ref="AM7:AM12" si="7">+G7/AL7</f>
        <v>0</v>
      </c>
      <c r="AN7" s="47"/>
      <c r="AO7" s="5">
        <f>+AM7-J7</f>
        <v>0</v>
      </c>
      <c r="AR7" s="5"/>
    </row>
    <row r="8" spans="1:44">
      <c r="A8" s="75"/>
      <c r="B8" s="67"/>
      <c r="C8" s="67"/>
      <c r="D8" s="67"/>
      <c r="E8" s="67"/>
      <c r="F8" s="130"/>
      <c r="G8" s="68"/>
      <c r="H8" s="68"/>
      <c r="I8" s="68"/>
      <c r="J8" s="68"/>
      <c r="K8" s="68"/>
      <c r="L8" s="68"/>
      <c r="N8" s="77">
        <f>+'Fall 2022 Data'!A4</f>
        <v>44755</v>
      </c>
      <c r="O8" s="5">
        <f>+'Fall 2022 Data'!D4</f>
        <v>47</v>
      </c>
      <c r="P8" s="5">
        <f>+'Fall 2022 Data'!J4</f>
        <v>7298</v>
      </c>
      <c r="Q8" s="5">
        <f>+'Fall 2022 Data'!I4</f>
        <v>243</v>
      </c>
      <c r="R8" s="5">
        <f>+'Fall 2022 Data'!G4</f>
        <v>2</v>
      </c>
      <c r="S8" s="43">
        <f>+'Fall 2022 Data'!M4</f>
        <v>3.3296793642093724E-2</v>
      </c>
      <c r="T8" s="9">
        <f>+'Fall 2022 Data'!Q4</f>
        <v>682485.52</v>
      </c>
      <c r="U8" s="9">
        <f>+'Fall 2022 Data'!O4</f>
        <v>0</v>
      </c>
      <c r="V8" s="9">
        <f>+'Fall 2022 Data'!U4</f>
        <v>34121858.560000002</v>
      </c>
      <c r="W8" s="9">
        <f t="shared" si="3"/>
        <v>2808.5823868312759</v>
      </c>
      <c r="X8" s="9">
        <f t="shared" si="4"/>
        <v>4675.5081611400383</v>
      </c>
      <c r="Z8" s="47"/>
      <c r="AA8" s="43"/>
      <c r="AC8" s="43"/>
      <c r="AG8" s="43">
        <f t="shared" si="5"/>
        <v>0.86824085320189726</v>
      </c>
      <c r="AH8" s="5">
        <f t="shared" si="1"/>
        <v>0</v>
      </c>
      <c r="AI8" s="47"/>
      <c r="AJ8" s="47">
        <f t="shared" si="2"/>
        <v>0</v>
      </c>
      <c r="AL8" s="43">
        <f t="shared" si="6"/>
        <v>1.7509793745857361E-2</v>
      </c>
      <c r="AM8" s="5">
        <f t="shared" si="7"/>
        <v>0</v>
      </c>
      <c r="AN8" s="47"/>
      <c r="AO8" s="5">
        <f t="shared" ref="AO8:AO12" si="8">+AM8-J8</f>
        <v>0</v>
      </c>
      <c r="AR8" s="5"/>
    </row>
    <row r="9" spans="1:44">
      <c r="A9" s="75"/>
      <c r="B9" s="67"/>
      <c r="C9" s="67"/>
      <c r="D9" s="67"/>
      <c r="E9" s="67"/>
      <c r="F9" s="130"/>
      <c r="G9" s="68"/>
      <c r="H9" s="68"/>
      <c r="I9" s="68"/>
      <c r="J9" s="68"/>
      <c r="K9" s="68"/>
      <c r="L9" s="68"/>
      <c r="N9" s="77">
        <f>+'Fall 2022 Data'!A5</f>
        <v>44756</v>
      </c>
      <c r="O9" s="5">
        <f>+'Fall 2022 Data'!D5</f>
        <v>46</v>
      </c>
      <c r="P9" s="5">
        <f>+'Fall 2022 Data'!J5</f>
        <v>7347</v>
      </c>
      <c r="Q9" s="5">
        <f>+'Fall 2022 Data'!I5</f>
        <v>327</v>
      </c>
      <c r="R9" s="5">
        <f>+'Fall 2022 Data'!G5</f>
        <v>2</v>
      </c>
      <c r="S9" s="43">
        <f>+'Fall 2022 Data'!M5</f>
        <v>4.4507962433646388E-2</v>
      </c>
      <c r="T9" s="9">
        <f>+'Fall 2022 Data'!Q5</f>
        <v>944846</v>
      </c>
      <c r="U9" s="9">
        <f>+'Fall 2022 Data'!O5</f>
        <v>0</v>
      </c>
      <c r="V9" s="9">
        <f>+'Fall 2022 Data'!U5</f>
        <v>34259370</v>
      </c>
      <c r="W9" s="9">
        <f t="shared" si="3"/>
        <v>2889.4373088685015</v>
      </c>
      <c r="X9" s="9">
        <f t="shared" si="4"/>
        <v>4663.0420579828506</v>
      </c>
      <c r="Z9" s="47"/>
      <c r="AA9" s="43"/>
      <c r="AC9" s="43"/>
      <c r="AG9" s="43">
        <f t="shared" si="5"/>
        <v>0.87542766564617736</v>
      </c>
      <c r="AH9" s="5">
        <f t="shared" si="1"/>
        <v>0</v>
      </c>
      <c r="AI9" s="47"/>
      <c r="AJ9" s="47">
        <f t="shared" si="2"/>
        <v>0</v>
      </c>
      <c r="AL9" s="43">
        <f t="shared" si="6"/>
        <v>2.4240893171767725E-2</v>
      </c>
      <c r="AM9" s="5">
        <f t="shared" si="7"/>
        <v>0</v>
      </c>
      <c r="AN9" s="47"/>
      <c r="AO9" s="5">
        <f t="shared" si="8"/>
        <v>0</v>
      </c>
      <c r="AR9" s="5"/>
    </row>
    <row r="10" spans="1:44">
      <c r="A10" s="75"/>
      <c r="B10" s="67"/>
      <c r="C10" s="67"/>
      <c r="D10" s="67"/>
      <c r="E10" s="67"/>
      <c r="F10" s="130"/>
      <c r="G10" s="68"/>
      <c r="H10" s="68"/>
      <c r="I10" s="68"/>
      <c r="J10" s="68"/>
      <c r="K10" s="68"/>
      <c r="L10" s="68"/>
      <c r="N10" s="77">
        <f>+'Fall 2022 Data'!A6</f>
        <v>44757</v>
      </c>
      <c r="O10" s="5">
        <f>+'Fall 2022 Data'!D6</f>
        <v>45</v>
      </c>
      <c r="P10" s="5">
        <f>+'Fall 2022 Data'!J6</f>
        <v>7406</v>
      </c>
      <c r="Q10" s="5">
        <f>+'Fall 2022 Data'!I6</f>
        <v>386</v>
      </c>
      <c r="R10" s="5">
        <f>+'Fall 2022 Data'!G6</f>
        <v>2</v>
      </c>
      <c r="S10" s="43">
        <f>+'Fall 2022 Data'!M6</f>
        <v>5.211990278152849E-2</v>
      </c>
      <c r="T10" s="9">
        <f>+'Fall 2022 Data'!Q6</f>
        <v>1134620.42</v>
      </c>
      <c r="U10" s="9">
        <f>+'Fall 2022 Data'!O6</f>
        <v>0</v>
      </c>
      <c r="V10" s="9">
        <f>+'Fall 2022 Data'!U6</f>
        <v>34573482.520000003</v>
      </c>
      <c r="W10" s="9">
        <f t="shared" si="3"/>
        <v>2939.4311398963728</v>
      </c>
      <c r="X10" s="9">
        <f t="shared" si="4"/>
        <v>4668.307118552525</v>
      </c>
      <c r="Z10" s="47"/>
      <c r="AA10" s="43"/>
      <c r="AC10" s="43"/>
      <c r="AG10" s="43">
        <f t="shared" si="5"/>
        <v>0.87895564811838545</v>
      </c>
      <c r="AH10" s="5">
        <f t="shared" si="1"/>
        <v>0</v>
      </c>
      <c r="AI10" s="47"/>
      <c r="AJ10" s="47">
        <f t="shared" ref="AJ10:AJ12" si="9">+AH10-J10</f>
        <v>0</v>
      </c>
      <c r="AL10" s="43">
        <f t="shared" si="6"/>
        <v>2.9109730465839114E-2</v>
      </c>
      <c r="AM10" s="5">
        <f t="shared" si="7"/>
        <v>0</v>
      </c>
      <c r="AN10" s="47"/>
      <c r="AO10" s="5">
        <f t="shared" si="8"/>
        <v>0</v>
      </c>
      <c r="AQ10" s="47">
        <f>(+AH10+AM10)/2</f>
        <v>0</v>
      </c>
      <c r="AR10" s="5">
        <f t="shared" ref="AR10:AR12" si="10">(+AO10+AJ10)/2</f>
        <v>0</v>
      </c>
    </row>
    <row r="11" spans="1:44">
      <c r="A11" s="75"/>
      <c r="B11" s="67"/>
      <c r="C11" s="67"/>
      <c r="D11" s="67"/>
      <c r="E11" s="67"/>
      <c r="F11" s="130"/>
      <c r="G11" s="68"/>
      <c r="H11" s="68"/>
      <c r="I11" s="68"/>
      <c r="J11" s="68"/>
      <c r="K11" s="68"/>
      <c r="L11" s="68"/>
      <c r="N11" s="118">
        <f>+N10+1</f>
        <v>44758</v>
      </c>
      <c r="O11" s="99">
        <f t="shared" ref="O11:O12" si="11">+O10-1</f>
        <v>44</v>
      </c>
      <c r="P11" s="99">
        <f t="shared" ref="P11:P12" si="12">+P10</f>
        <v>7406</v>
      </c>
      <c r="Q11" s="99">
        <f t="shared" ref="Q11:Q12" si="13">+Q10</f>
        <v>386</v>
      </c>
      <c r="R11" s="99">
        <f t="shared" ref="R11:R12" si="14">+R10</f>
        <v>2</v>
      </c>
      <c r="S11" s="100">
        <f t="shared" ref="S11:S12" si="15">+S10</f>
        <v>5.211990278152849E-2</v>
      </c>
      <c r="T11" s="101">
        <f t="shared" ref="T11:T12" si="16">+T10</f>
        <v>1134620.42</v>
      </c>
      <c r="U11" s="101">
        <f t="shared" ref="U11:U12" si="17">+U10</f>
        <v>0</v>
      </c>
      <c r="V11" s="101">
        <f t="shared" ref="V11:V12" si="18">+V10</f>
        <v>34573482.520000003</v>
      </c>
      <c r="W11" s="101">
        <f t="shared" ref="W11:W12" si="19">+W10</f>
        <v>2939.4311398963728</v>
      </c>
      <c r="X11" s="101">
        <f t="shared" ref="X11:X12" si="20">+X10</f>
        <v>4668.307118552525</v>
      </c>
      <c r="Z11" s="47"/>
      <c r="AA11" s="43"/>
      <c r="AC11" s="43"/>
      <c r="AG11" s="43">
        <f t="shared" si="5"/>
        <v>0.88701449373051144</v>
      </c>
      <c r="AH11" s="5">
        <f t="shared" si="1"/>
        <v>0</v>
      </c>
      <c r="AI11" s="47"/>
      <c r="AJ11" s="47">
        <f t="shared" si="9"/>
        <v>0</v>
      </c>
      <c r="AL11" s="43">
        <f t="shared" si="6"/>
        <v>2.9109730465839114E-2</v>
      </c>
      <c r="AM11" s="5">
        <f t="shared" si="7"/>
        <v>0</v>
      </c>
      <c r="AN11" s="47"/>
      <c r="AO11" s="5">
        <f t="shared" si="8"/>
        <v>0</v>
      </c>
      <c r="AQ11" s="47">
        <f t="shared" ref="AQ11:AQ12" si="21">(+AH11+AM11)/2</f>
        <v>0</v>
      </c>
      <c r="AR11" s="5">
        <f t="shared" si="10"/>
        <v>0</v>
      </c>
    </row>
    <row r="12" spans="1:44">
      <c r="A12" s="75">
        <f>+'Fall 2023 Data'!A2</f>
        <v>45123</v>
      </c>
      <c r="B12" s="67">
        <f>+'Fall 2023 Data'!D2</f>
        <v>43</v>
      </c>
      <c r="C12" s="67">
        <f>+'Fall 2023 Data'!J2</f>
        <v>7494</v>
      </c>
      <c r="D12" s="67">
        <f>+'Fall 2023 Data'!I2</f>
        <v>0</v>
      </c>
      <c r="E12" s="67">
        <f>+'Fall 2023 Data'!G2</f>
        <v>0</v>
      </c>
      <c r="F12" s="130">
        <f>+'Fall 2023 Data'!M2</f>
        <v>0</v>
      </c>
      <c r="G12" s="68">
        <f>+'Fall 2023 Data'!Q2</f>
        <v>0</v>
      </c>
      <c r="H12" s="68">
        <f>+'Fall 2023 Data'!O2</f>
        <v>0</v>
      </c>
      <c r="I12" s="68">
        <f>+'Fall 2023 Data'!U2</f>
        <v>38150967.039999999</v>
      </c>
      <c r="J12" s="68">
        <f>+'Fall 2023 Data'!B2</f>
        <v>42775690</v>
      </c>
      <c r="K12" s="68"/>
      <c r="L12" s="68">
        <f t="shared" ref="L12" si="22">+I12/C12</f>
        <v>5090.8682999733119</v>
      </c>
      <c r="N12" s="118">
        <f>+N11+1</f>
        <v>44759</v>
      </c>
      <c r="O12" s="99">
        <f t="shared" si="11"/>
        <v>43</v>
      </c>
      <c r="P12" s="99">
        <f t="shared" si="12"/>
        <v>7406</v>
      </c>
      <c r="Q12" s="99">
        <f t="shared" si="13"/>
        <v>386</v>
      </c>
      <c r="R12" s="99">
        <f t="shared" si="14"/>
        <v>2</v>
      </c>
      <c r="S12" s="100">
        <f t="shared" si="15"/>
        <v>5.211990278152849E-2</v>
      </c>
      <c r="T12" s="101">
        <f t="shared" si="16"/>
        <v>1134620.42</v>
      </c>
      <c r="U12" s="101">
        <f t="shared" si="17"/>
        <v>0</v>
      </c>
      <c r="V12" s="101">
        <f t="shared" si="18"/>
        <v>34573482.520000003</v>
      </c>
      <c r="W12" s="101">
        <f t="shared" si="19"/>
        <v>2939.4311398963728</v>
      </c>
      <c r="X12" s="101">
        <f t="shared" si="20"/>
        <v>4668.307118552525</v>
      </c>
      <c r="Z12" s="47">
        <f t="shared" ref="Z12:Z15" si="23">+C12-P12</f>
        <v>88</v>
      </c>
      <c r="AA12" s="43">
        <f t="shared" ref="AA12:AA15" si="24">+Z12/P12</f>
        <v>1.18822576289495E-2</v>
      </c>
      <c r="AB12" s="9">
        <f t="shared" ref="AB12:AB15" si="25">+I12-V12</f>
        <v>3577484.5199999958</v>
      </c>
      <c r="AC12" s="43">
        <f t="shared" ref="AC12:AC15" si="26">+AB12/V15</f>
        <v>9.9373235997117643E-2</v>
      </c>
      <c r="AE12" s="43">
        <f t="shared" ref="AE12:AE15" si="27">+L12/X12-1</f>
        <v>9.0517005563208963E-2</v>
      </c>
      <c r="AG12" s="43">
        <f t="shared" si="5"/>
        <v>0.88701449373051144</v>
      </c>
      <c r="AH12" s="5">
        <f t="shared" si="1"/>
        <v>43010533.998772345</v>
      </c>
      <c r="AI12" s="47"/>
      <c r="AJ12" s="47">
        <f t="shared" si="9"/>
        <v>234843.99877234548</v>
      </c>
      <c r="AL12" s="43">
        <f t="shared" si="6"/>
        <v>2.9109730465839114E-2</v>
      </c>
      <c r="AM12" s="5">
        <f t="shared" si="7"/>
        <v>0</v>
      </c>
      <c r="AN12" s="47"/>
      <c r="AO12" s="5">
        <f t="shared" si="8"/>
        <v>-42775690</v>
      </c>
      <c r="AQ12" s="47">
        <f t="shared" si="21"/>
        <v>21505266.999386173</v>
      </c>
      <c r="AR12" s="5">
        <f t="shared" si="10"/>
        <v>-21270423.000613827</v>
      </c>
    </row>
    <row r="13" spans="1:44">
      <c r="A13" s="144">
        <f>+A12+1</f>
        <v>45124</v>
      </c>
      <c r="B13" s="147">
        <f>+B12-1</f>
        <v>42</v>
      </c>
      <c r="C13" s="147">
        <f t="shared" ref="C13:L13" si="28">+C12</f>
        <v>7494</v>
      </c>
      <c r="D13" s="147">
        <f t="shared" si="28"/>
        <v>0</v>
      </c>
      <c r="E13" s="147">
        <f t="shared" si="28"/>
        <v>0</v>
      </c>
      <c r="F13" s="145">
        <f t="shared" si="28"/>
        <v>0</v>
      </c>
      <c r="G13" s="146">
        <f t="shared" si="28"/>
        <v>0</v>
      </c>
      <c r="H13" s="146">
        <f t="shared" si="28"/>
        <v>0</v>
      </c>
      <c r="I13" s="146">
        <f t="shared" si="28"/>
        <v>38150967.039999999</v>
      </c>
      <c r="J13" s="146">
        <f t="shared" si="28"/>
        <v>42775690</v>
      </c>
      <c r="K13" s="146"/>
      <c r="L13" s="146">
        <f t="shared" si="28"/>
        <v>5090.8682999733119</v>
      </c>
      <c r="N13" s="77">
        <f>+'Fall 2022 Data'!A7</f>
        <v>44760</v>
      </c>
      <c r="O13" s="5">
        <f>+'Fall 2022 Data'!D7</f>
        <v>42</v>
      </c>
      <c r="P13" s="5">
        <f>+'Fall 2022 Data'!J7</f>
        <v>7460</v>
      </c>
      <c r="Q13" s="5">
        <f>+'Fall 2022 Data'!I7</f>
        <v>466</v>
      </c>
      <c r="R13" s="5">
        <f>+'Fall 2022 Data'!G7</f>
        <v>2</v>
      </c>
      <c r="S13" s="43">
        <f>+'Fall 2022 Data'!M7</f>
        <v>6.2466487935656838E-2</v>
      </c>
      <c r="T13" s="9">
        <f>+'Fall 2022 Data'!Q7</f>
        <v>1411714.3199999998</v>
      </c>
      <c r="U13" s="9">
        <f>+'Fall 2022 Data'!O7</f>
        <v>0</v>
      </c>
      <c r="V13" s="9">
        <f>+'Fall 2022 Data'!U7</f>
        <v>35881001.18</v>
      </c>
      <c r="W13" s="9">
        <f t="shared" ref="W13:W17" si="29">+T13/Q13</f>
        <v>3029.4298712446348</v>
      </c>
      <c r="X13" s="9">
        <f t="shared" si="4"/>
        <v>4809.7856809651475</v>
      </c>
      <c r="Z13" s="47">
        <f t="shared" si="23"/>
        <v>34</v>
      </c>
      <c r="AA13" s="43">
        <f t="shared" si="24"/>
        <v>4.5576407506702412E-3</v>
      </c>
      <c r="AB13" s="9">
        <f t="shared" si="25"/>
        <v>2269965.8599999994</v>
      </c>
      <c r="AC13" s="43">
        <f t="shared" si="26"/>
        <v>6.2639279221325186E-2</v>
      </c>
      <c r="AE13" s="43">
        <f t="shared" si="27"/>
        <v>5.8439738826733256E-2</v>
      </c>
      <c r="AG13" s="43">
        <f t="shared" si="5"/>
        <v>0.88701449373051144</v>
      </c>
      <c r="AH13" s="5">
        <f t="shared" ref="AH13:AH15" si="30">+I13/AG13</f>
        <v>43010533.998772345</v>
      </c>
      <c r="AI13" s="47"/>
      <c r="AJ13" s="47">
        <f t="shared" ref="AJ13:AJ15" si="31">+AH13-J13</f>
        <v>234843.99877234548</v>
      </c>
      <c r="AL13" s="43">
        <f t="shared" si="6"/>
        <v>3.6218829333219078E-2</v>
      </c>
      <c r="AM13" s="5">
        <f t="shared" ref="AM13:AM15" si="32">+G13/AL13</f>
        <v>0</v>
      </c>
      <c r="AN13" s="47"/>
      <c r="AO13" s="5">
        <f t="shared" ref="AO13:AO15" si="33">+AM13-J13</f>
        <v>-42775690</v>
      </c>
      <c r="AQ13" s="47">
        <f t="shared" ref="AQ13:AQ15" si="34">(+AH13+AM13)/2</f>
        <v>21505266.999386173</v>
      </c>
      <c r="AR13" s="5">
        <f t="shared" ref="AR13:AR15" si="35">(+AO13+AJ13)/2</f>
        <v>-21270423.000613827</v>
      </c>
    </row>
    <row r="14" spans="1:44">
      <c r="A14" s="75">
        <f>+'Fall 2023 Data'!A3</f>
        <v>45125</v>
      </c>
      <c r="B14" s="67">
        <f>+'Fall 2023 Data'!D3</f>
        <v>41</v>
      </c>
      <c r="C14" s="67">
        <f>+'Fall 2023 Data'!J3</f>
        <v>7909</v>
      </c>
      <c r="D14" s="67">
        <f>+'Fall 2023 Data'!I3</f>
        <v>164</v>
      </c>
      <c r="E14" s="67">
        <f>+'Fall 2023 Data'!G3</f>
        <v>6</v>
      </c>
      <c r="F14" s="130">
        <f>+'Fall 2023 Data'!M3</f>
        <v>2.073587052724744E-2</v>
      </c>
      <c r="G14" s="68">
        <f>+'Fall 2023 Data'!Q3</f>
        <v>24301.200000000001</v>
      </c>
      <c r="H14" s="68">
        <f>+'Fall 2023 Data'!O3</f>
        <v>0</v>
      </c>
      <c r="I14" s="68">
        <f>+'Fall 2023 Data'!U3</f>
        <v>38569984.420000002</v>
      </c>
      <c r="J14" s="68">
        <f>+'Fall 2023 Data'!B3</f>
        <v>42775690</v>
      </c>
      <c r="K14" s="68">
        <f>+G14/D14</f>
        <v>148.17804878048781</v>
      </c>
      <c r="L14" s="68">
        <f>+I14/C14</f>
        <v>4876.7207510431153</v>
      </c>
      <c r="N14" s="77">
        <f>+'Fall 2022 Data'!A8</f>
        <v>44761</v>
      </c>
      <c r="O14" s="5">
        <f>+'Fall 2022 Data'!D8</f>
        <v>41</v>
      </c>
      <c r="P14" s="5">
        <f>+'Fall 2022 Data'!J8</f>
        <v>7505</v>
      </c>
      <c r="Q14" s="5">
        <f>+'Fall 2022 Data'!I8</f>
        <v>516</v>
      </c>
      <c r="R14" s="5">
        <f>+'Fall 2022 Data'!G8</f>
        <v>2</v>
      </c>
      <c r="S14" s="43">
        <f>+'Fall 2022 Data'!M8</f>
        <v>6.8754163890739503E-2</v>
      </c>
      <c r="T14" s="9">
        <f>+'Fall 2022 Data'!Q8</f>
        <v>1584561.5999999999</v>
      </c>
      <c r="U14" s="9">
        <f>+'Fall 2022 Data'!O8</f>
        <v>0</v>
      </c>
      <c r="V14" s="9">
        <f>+'Fall 2022 Data'!U8</f>
        <v>35779364.039999999</v>
      </c>
      <c r="W14" s="9">
        <f t="shared" si="29"/>
        <v>3070.855813953488</v>
      </c>
      <c r="X14" s="9">
        <f t="shared" si="4"/>
        <v>4767.4036029313793</v>
      </c>
      <c r="Z14" s="47">
        <f t="shared" si="23"/>
        <v>404</v>
      </c>
      <c r="AA14" s="43">
        <f t="shared" si="24"/>
        <v>5.3830779480346438E-2</v>
      </c>
      <c r="AB14" s="9">
        <f t="shared" si="25"/>
        <v>2790620.3800000027</v>
      </c>
      <c r="AC14" s="43">
        <f t="shared" si="26"/>
        <v>7.6668417264978E-2</v>
      </c>
      <c r="AD14" s="43">
        <f t="shared" ref="AD14:AD15" si="36">+K14/W14-1</f>
        <v>-0.95174698593558515</v>
      </c>
      <c r="AE14" s="43">
        <f t="shared" si="27"/>
        <v>2.2930122392935015E-2</v>
      </c>
      <c r="AG14" s="43">
        <f t="shared" si="5"/>
        <v>0.92056008757030416</v>
      </c>
      <c r="AH14" s="5">
        <f t="shared" si="30"/>
        <v>41898388.753525414</v>
      </c>
      <c r="AI14" s="47"/>
      <c r="AJ14" s="47">
        <f t="shared" si="31"/>
        <v>-877301.24647458643</v>
      </c>
      <c r="AL14" s="43">
        <f t="shared" si="6"/>
        <v>4.0653385281501253E-2</v>
      </c>
      <c r="AM14" s="5">
        <f t="shared" si="32"/>
        <v>597765.71696866571</v>
      </c>
      <c r="AN14" s="47"/>
      <c r="AO14" s="5">
        <f t="shared" si="33"/>
        <v>-42177924.283031337</v>
      </c>
      <c r="AQ14" s="47">
        <f t="shared" si="34"/>
        <v>21248077.235247038</v>
      </c>
      <c r="AR14" s="5">
        <f t="shared" si="35"/>
        <v>-21527612.764752962</v>
      </c>
    </row>
    <row r="15" spans="1:44">
      <c r="A15" s="75">
        <f>+'Fall 2023 Data'!A4</f>
        <v>45126</v>
      </c>
      <c r="B15" s="67">
        <f>+'Fall 2023 Data'!D4</f>
        <v>40</v>
      </c>
      <c r="C15" s="67">
        <f>+'Fall 2023 Data'!J4</f>
        <v>7943</v>
      </c>
      <c r="D15" s="67">
        <f>+'Fall 2023 Data'!I4</f>
        <v>214</v>
      </c>
      <c r="E15" s="67">
        <f>+'Fall 2023 Data'!G4</f>
        <v>6</v>
      </c>
      <c r="F15" s="130">
        <f>+'Fall 2023 Data'!M4</f>
        <v>2.6941961475513029E-2</v>
      </c>
      <c r="G15" s="68">
        <f>+'Fall 2023 Data'!Q4</f>
        <v>648429.35</v>
      </c>
      <c r="H15" s="68">
        <f>+'Fall 2023 Data'!O4</f>
        <v>0</v>
      </c>
      <c r="I15" s="68">
        <f>+'Fall 2023 Data'!U4</f>
        <v>39376950.07</v>
      </c>
      <c r="J15" s="68">
        <f>+'Fall 2023 Data'!B4</f>
        <v>42775690</v>
      </c>
      <c r="K15" s="68">
        <f>+G15/D15</f>
        <v>3030.0436915887849</v>
      </c>
      <c r="L15" s="68">
        <f>+I15/C15</f>
        <v>4957.4405224726179</v>
      </c>
      <c r="N15" s="77">
        <f>+'Fall 2022 Data'!A9</f>
        <v>44762</v>
      </c>
      <c r="O15" s="5">
        <f>+'Fall 2022 Data'!D9</f>
        <v>40</v>
      </c>
      <c r="P15" s="5">
        <f>+'Fall 2022 Data'!J9</f>
        <v>7569</v>
      </c>
      <c r="Q15" s="5">
        <f>+'Fall 2022 Data'!I9</f>
        <v>564</v>
      </c>
      <c r="R15" s="5">
        <f>+'Fall 2022 Data'!G9</f>
        <v>2</v>
      </c>
      <c r="S15" s="43">
        <f>+'Fall 2022 Data'!M9</f>
        <v>7.4514466904478799E-2</v>
      </c>
      <c r="T15" s="9">
        <f>+'Fall 2022 Data'!Q9</f>
        <v>1751246.28</v>
      </c>
      <c r="U15" s="9">
        <f>+'Fall 2022 Data'!O9</f>
        <v>0</v>
      </c>
      <c r="V15" s="9">
        <f>+'Fall 2022 Data'!U9</f>
        <v>36000483.270000003</v>
      </c>
      <c r="W15" s="9">
        <f t="shared" si="29"/>
        <v>3105.0465957446809</v>
      </c>
      <c r="X15" s="9">
        <f t="shared" si="4"/>
        <v>4756.306416963932</v>
      </c>
      <c r="Z15" s="47">
        <f t="shared" si="23"/>
        <v>374</v>
      </c>
      <c r="AA15" s="43">
        <f t="shared" si="24"/>
        <v>4.9412075571409697E-2</v>
      </c>
      <c r="AB15" s="9">
        <f t="shared" si="25"/>
        <v>3376466.799999997</v>
      </c>
      <c r="AC15" s="43">
        <f t="shared" si="26"/>
        <v>9.2763733598098558E-2</v>
      </c>
      <c r="AD15" s="43">
        <f t="shared" si="36"/>
        <v>-2.4155162199074209E-2</v>
      </c>
      <c r="AE15" s="43">
        <f t="shared" si="27"/>
        <v>4.2287878003678836E-2</v>
      </c>
      <c r="AG15" s="43">
        <f t="shared" si="5"/>
        <v>0.91795249326072992</v>
      </c>
      <c r="AH15" s="5">
        <f t="shared" si="30"/>
        <v>42896501.027113177</v>
      </c>
      <c r="AI15" s="47"/>
      <c r="AJ15" s="47">
        <f t="shared" si="31"/>
        <v>120811.02711317688</v>
      </c>
      <c r="AL15" s="43">
        <f t="shared" si="6"/>
        <v>4.4929834058603867E-2</v>
      </c>
      <c r="AM15" s="5">
        <f t="shared" si="32"/>
        <v>14432044.177021138</v>
      </c>
      <c r="AN15" s="47"/>
      <c r="AO15" s="5">
        <f t="shared" si="33"/>
        <v>-28343645.822978862</v>
      </c>
      <c r="AQ15" s="47">
        <f t="shared" si="34"/>
        <v>28664272.602067158</v>
      </c>
      <c r="AR15" s="5">
        <f t="shared" si="35"/>
        <v>-14111417.397932842</v>
      </c>
    </row>
    <row r="16" spans="1:44">
      <c r="A16" s="75">
        <f>+'Fall 2023 Data'!A5</f>
        <v>45127</v>
      </c>
      <c r="B16" s="67">
        <f>+'Fall 2023 Data'!D5</f>
        <v>39</v>
      </c>
      <c r="C16" s="67">
        <f>+'Fall 2023 Data'!J5</f>
        <v>7976</v>
      </c>
      <c r="D16" s="67">
        <f>+'Fall 2023 Data'!I5</f>
        <v>274</v>
      </c>
      <c r="E16" s="67">
        <f>+'Fall 2023 Data'!G5</f>
        <v>6</v>
      </c>
      <c r="F16" s="130">
        <f>+'Fall 2023 Data'!M5</f>
        <v>3.4353059177532598E-2</v>
      </c>
      <c r="G16" s="68">
        <f>+'Fall 2023 Data'!Q5</f>
        <v>810329.45</v>
      </c>
      <c r="H16" s="68">
        <f>+'Fall 2023 Data'!O5</f>
        <v>0</v>
      </c>
      <c r="I16" s="68">
        <f>+'Fall 2023 Data'!U5</f>
        <v>40257006.030000001</v>
      </c>
      <c r="J16" s="68">
        <f>+'Fall 2023 Data'!B5</f>
        <v>42775690</v>
      </c>
      <c r="K16" s="68">
        <f>+G16/D16</f>
        <v>2957.4067518248175</v>
      </c>
      <c r="L16" s="68">
        <f>+I16/C16</f>
        <v>5047.2675564192577</v>
      </c>
      <c r="N16" s="77">
        <f>+'Fall 2022 Data'!A10</f>
        <v>44763</v>
      </c>
      <c r="O16" s="5">
        <f>+'Fall 2022 Data'!D10</f>
        <v>39</v>
      </c>
      <c r="P16" s="5">
        <f>+'Fall 2022 Data'!J10</f>
        <v>7628</v>
      </c>
      <c r="Q16" s="5">
        <f>+'Fall 2022 Data'!I10</f>
        <v>616</v>
      </c>
      <c r="R16" s="5">
        <f>+'Fall 2022 Data'!G10</f>
        <v>2</v>
      </c>
      <c r="S16" s="43">
        <f>+'Fall 2022 Data'!M10</f>
        <v>8.0755112742527529E-2</v>
      </c>
      <c r="T16" s="9">
        <f>+'Fall 2022 Data'!Q10</f>
        <v>1976150</v>
      </c>
      <c r="U16" s="9">
        <f>+'Fall 2022 Data'!O10</f>
        <v>0</v>
      </c>
      <c r="V16" s="9">
        <f>+'Fall 2022 Data'!U10</f>
        <v>36238697</v>
      </c>
      <c r="W16" s="9">
        <f t="shared" si="29"/>
        <v>3208.0357142857142</v>
      </c>
      <c r="X16" s="9">
        <f t="shared" si="4"/>
        <v>4750.7468536969063</v>
      </c>
      <c r="Z16" s="47">
        <f t="shared" ref="Z16" si="37">+C16-P16</f>
        <v>348</v>
      </c>
      <c r="AA16" s="43">
        <f t="shared" ref="AA16" si="38">+Z16/P16</f>
        <v>4.5621394861038278E-2</v>
      </c>
      <c r="AB16" s="9">
        <f t="shared" ref="AB16" si="39">+I16-V16</f>
        <v>4018309.0300000012</v>
      </c>
      <c r="AC16" s="43">
        <f t="shared" ref="AC16" si="40">+AB16/V19</f>
        <v>0.11039745700261418</v>
      </c>
      <c r="AD16" s="43">
        <f t="shared" ref="AD16" si="41">+K16/W16-1</f>
        <v>-7.8125365420596782E-2</v>
      </c>
      <c r="AE16" s="43">
        <f t="shared" ref="AE16" si="42">+L16/X16-1</f>
        <v>6.2415597347942553E-2</v>
      </c>
      <c r="AG16" s="43">
        <f t="shared" si="5"/>
        <v>0.92362551048539265</v>
      </c>
      <c r="AH16" s="5">
        <f t="shared" ref="AH16" si="43">+I16/AG16</f>
        <v>43585853.327983275</v>
      </c>
      <c r="AI16" s="47">
        <f t="shared" ref="AI16" si="44">AVERAGE(AH12:AH16)</f>
        <v>42880362.221233308</v>
      </c>
      <c r="AJ16" s="47">
        <f t="shared" ref="AJ16" si="45">+AH16-J16</f>
        <v>810163.32798327506</v>
      </c>
      <c r="AL16" s="43">
        <f t="shared" si="6"/>
        <v>5.0699945855079864E-2</v>
      </c>
      <c r="AM16" s="5">
        <f t="shared" ref="AM16" si="46">+G16/AL16</f>
        <v>15982846.457395364</v>
      </c>
      <c r="AN16" s="47"/>
      <c r="AO16" s="5">
        <f t="shared" ref="AO16" si="47">+AM16-J16</f>
        <v>-26792843.542604636</v>
      </c>
      <c r="AQ16" s="47">
        <f t="shared" ref="AQ16" si="48">(+AH16+AM16)/2</f>
        <v>29784349.892689317</v>
      </c>
      <c r="AR16" s="5">
        <f t="shared" ref="AR16" si="49">(+AO16+AJ16)/2</f>
        <v>-12991340.107310681</v>
      </c>
    </row>
    <row r="17" spans="1:44">
      <c r="A17" s="75">
        <f>+'Fall 2023 Data'!A6</f>
        <v>45128</v>
      </c>
      <c r="B17" s="67">
        <f>+'Fall 2023 Data'!D6</f>
        <v>38</v>
      </c>
      <c r="C17" s="67">
        <f>+'Fall 2023 Data'!J6</f>
        <v>8023</v>
      </c>
      <c r="D17" s="67">
        <f>+'Fall 2023 Data'!I6</f>
        <v>326</v>
      </c>
      <c r="E17" s="67">
        <f>+'Fall 2023 Data'!G6</f>
        <v>6</v>
      </c>
      <c r="F17" s="130">
        <f>+'Fall 2023 Data'!M6</f>
        <v>4.0633179608625204E-2</v>
      </c>
      <c r="G17" s="68">
        <f>+'Fall 2023 Data'!Q6</f>
        <v>968532</v>
      </c>
      <c r="H17" s="68">
        <f>+'Fall 2023 Data'!O6</f>
        <v>0</v>
      </c>
      <c r="I17" s="68">
        <f>+'Fall 2023 Data'!U6</f>
        <v>40356599</v>
      </c>
      <c r="J17" s="68">
        <f>+'Fall 2023 Data'!B6</f>
        <v>42775690</v>
      </c>
      <c r="K17" s="68">
        <f>+G17/D17</f>
        <v>2970.9570552147238</v>
      </c>
      <c r="L17" s="68">
        <f>+I17/C17</f>
        <v>5030.1132992646144</v>
      </c>
      <c r="N17" s="77">
        <f>+'Fall 2022 Data'!A11</f>
        <v>44764</v>
      </c>
      <c r="O17" s="5">
        <f>+'Fall 2022 Data'!D11</f>
        <v>38</v>
      </c>
      <c r="P17" s="5">
        <f>+'Fall 2022 Data'!J11</f>
        <v>7679</v>
      </c>
      <c r="Q17" s="5">
        <f>+'Fall 2022 Data'!I11</f>
        <v>662</v>
      </c>
      <c r="R17" s="5">
        <f>+'Fall 2022 Data'!G11</f>
        <v>2</v>
      </c>
      <c r="S17" s="43">
        <f>+'Fall 2022 Data'!M11</f>
        <v>8.6209141815340534E-2</v>
      </c>
      <c r="T17" s="9">
        <f>+'Fall 2022 Data'!Q11</f>
        <v>2178999.84</v>
      </c>
      <c r="U17" s="9">
        <f>+'Fall 2022 Data'!O11</f>
        <v>0</v>
      </c>
      <c r="V17" s="9">
        <f>+'Fall 2022 Data'!U11</f>
        <v>36398565.140000001</v>
      </c>
      <c r="W17" s="9">
        <f t="shared" si="29"/>
        <v>3291.5405438066464</v>
      </c>
      <c r="X17" s="9">
        <f t="shared" si="4"/>
        <v>4740.0136918869648</v>
      </c>
      <c r="Z17" s="47">
        <f t="shared" ref="Z17" si="50">+C17-P17</f>
        <v>344</v>
      </c>
      <c r="AA17" s="43">
        <f t="shared" ref="AA17" si="51">+Z17/P17</f>
        <v>4.4797499674436775E-2</v>
      </c>
      <c r="AB17" s="9">
        <f t="shared" ref="AB17" si="52">+I17-V17</f>
        <v>3958033.8599999994</v>
      </c>
      <c r="AC17" s="43">
        <f t="shared" ref="AC17" si="53">+AB17/V20</f>
        <v>0.1081824431846467</v>
      </c>
      <c r="AD17" s="43">
        <f t="shared" ref="AD17" si="54">+K17/W17-1</f>
        <v>-9.7396184043709089E-2</v>
      </c>
      <c r="AE17" s="43">
        <f t="shared" ref="AE17" si="55">+L17/X17-1</f>
        <v>6.1202272025961735E-2</v>
      </c>
      <c r="AG17" s="43">
        <f t="shared" si="5"/>
        <v>0.9297371028305772</v>
      </c>
      <c r="AH17" s="5">
        <f t="shared" ref="AH17" si="56">+I17/AG17</f>
        <v>43406462.834638581</v>
      </c>
      <c r="AI17" s="47">
        <f t="shared" ref="AI17" si="57">AVERAGE(AH13:AH17)</f>
        <v>42959547.988406561</v>
      </c>
      <c r="AJ17" s="47">
        <f t="shared" ref="AJ17" si="58">+AH17-J17</f>
        <v>630772.83463858068</v>
      </c>
      <c r="AL17" s="43">
        <f t="shared" si="6"/>
        <v>5.5904245075640853E-2</v>
      </c>
      <c r="AM17" s="5">
        <f t="shared" ref="AM17" si="59">+G17/AL17</f>
        <v>17324838.188755333</v>
      </c>
      <c r="AN17" s="47">
        <f t="shared" ref="AN17" si="60">AVERAGE(AM13:AM17)</f>
        <v>9667498.9080280997</v>
      </c>
      <c r="AO17" s="5">
        <f t="shared" ref="AO17" si="61">+AM17-J17</f>
        <v>-25450851.811244667</v>
      </c>
      <c r="AQ17" s="47">
        <f t="shared" ref="AQ17" si="62">(+AH17+AM17)/2</f>
        <v>30365650.511696957</v>
      </c>
      <c r="AR17" s="5">
        <f t="shared" ref="AR17" si="63">(+AO17+AJ17)/2</f>
        <v>-12410039.488303043</v>
      </c>
    </row>
    <row r="18" spans="1:44">
      <c r="A18" s="144">
        <f t="shared" ref="A18:A19" si="64">+A17+1</f>
        <v>45129</v>
      </c>
      <c r="B18" s="147">
        <f>+B17-1</f>
        <v>37</v>
      </c>
      <c r="C18" s="147">
        <f t="shared" ref="C18:L19" si="65">+C17</f>
        <v>8023</v>
      </c>
      <c r="D18" s="147">
        <f t="shared" si="65"/>
        <v>326</v>
      </c>
      <c r="E18" s="147">
        <f t="shared" si="65"/>
        <v>6</v>
      </c>
      <c r="F18" s="145">
        <f t="shared" si="65"/>
        <v>4.0633179608625204E-2</v>
      </c>
      <c r="G18" s="146">
        <f t="shared" si="65"/>
        <v>968532</v>
      </c>
      <c r="H18" s="146">
        <f t="shared" si="65"/>
        <v>0</v>
      </c>
      <c r="I18" s="146">
        <f t="shared" si="65"/>
        <v>40356599</v>
      </c>
      <c r="J18" s="146">
        <f t="shared" si="65"/>
        <v>42775690</v>
      </c>
      <c r="K18" s="146">
        <f t="shared" si="65"/>
        <v>2970.9570552147238</v>
      </c>
      <c r="L18" s="146">
        <f t="shared" si="65"/>
        <v>5030.1132992646144</v>
      </c>
      <c r="N18" s="118">
        <f>+N17+1</f>
        <v>44765</v>
      </c>
      <c r="O18" s="99">
        <f t="shared" ref="O18:O19" si="66">+O17-1</f>
        <v>37</v>
      </c>
      <c r="P18" s="99">
        <f t="shared" ref="P18:P19" si="67">+P17</f>
        <v>7679</v>
      </c>
      <c r="Q18" s="99">
        <f t="shared" ref="Q18:Q19" si="68">+Q17</f>
        <v>662</v>
      </c>
      <c r="R18" s="99">
        <f t="shared" ref="R18:R19" si="69">+R17</f>
        <v>2</v>
      </c>
      <c r="S18" s="100">
        <f t="shared" ref="S18:S19" si="70">+S17</f>
        <v>8.6209141815340534E-2</v>
      </c>
      <c r="T18" s="101">
        <f t="shared" ref="T18:T19" si="71">+T17</f>
        <v>2178999.84</v>
      </c>
      <c r="U18" s="101">
        <f t="shared" ref="U18:U19" si="72">+U17</f>
        <v>0</v>
      </c>
      <c r="V18" s="101">
        <f t="shared" ref="V18:V19" si="73">+V17</f>
        <v>36398565.140000001</v>
      </c>
      <c r="W18" s="101">
        <f t="shared" ref="W18:W19" si="74">+W17</f>
        <v>3291.5405438066464</v>
      </c>
      <c r="X18" s="101">
        <f t="shared" ref="X18:X19" si="75">+X17</f>
        <v>4740.0136918869648</v>
      </c>
      <c r="Z18" s="47">
        <f t="shared" ref="Z18:Z20" si="76">+C18-P18</f>
        <v>344</v>
      </c>
      <c r="AA18" s="43">
        <f t="shared" ref="AA18:AA20" si="77">+Z18/P18</f>
        <v>4.4797499674436775E-2</v>
      </c>
      <c r="AB18" s="9">
        <f t="shared" ref="AB18:AB20" si="78">+I18-V18</f>
        <v>3958033.8599999994</v>
      </c>
      <c r="AC18" s="43">
        <f t="shared" ref="AC18:AC20" si="79">+AB18/V21</f>
        <v>0.10753601530610317</v>
      </c>
      <c r="AD18" s="43">
        <f t="shared" ref="AD18:AD20" si="80">+K18/W18-1</f>
        <v>-9.7396184043709089E-2</v>
      </c>
      <c r="AE18" s="43">
        <f t="shared" ref="AE18:AE20" si="81">+L18/X18-1</f>
        <v>6.1202272025961735E-2</v>
      </c>
      <c r="AG18" s="43">
        <f t="shared" si="5"/>
        <v>0.93383866700432527</v>
      </c>
      <c r="AH18" s="5">
        <f t="shared" ref="AH18:AH20" si="82">+I18/AG18</f>
        <v>43215814.921715036</v>
      </c>
      <c r="AI18" s="47">
        <f t="shared" ref="AI18:AI20" si="83">AVERAGE(AH14:AH18)</f>
        <v>43000604.17299509</v>
      </c>
      <c r="AJ18" s="47">
        <f t="shared" ref="AJ18:AJ20" si="84">+AH18-J18</f>
        <v>440124.92171503603</v>
      </c>
      <c r="AL18" s="43">
        <f t="shared" si="6"/>
        <v>5.5904245075640853E-2</v>
      </c>
      <c r="AM18" s="5">
        <f t="shared" ref="AM18:AM20" si="85">+G18/AL18</f>
        <v>17324838.188755333</v>
      </c>
      <c r="AN18" s="47">
        <f t="shared" ref="AN18:AN20" si="86">AVERAGE(AM14:AM18)</f>
        <v>13132466.545779167</v>
      </c>
      <c r="AO18" s="5">
        <f t="shared" ref="AO18:AO20" si="87">+AM18-J18</f>
        <v>-25450851.811244667</v>
      </c>
      <c r="AQ18" s="47">
        <f t="shared" ref="AQ18:AQ20" si="88">(+AH18+AM18)/2</f>
        <v>30270326.555235185</v>
      </c>
      <c r="AR18" s="5">
        <f t="shared" ref="AR18:AR20" si="89">(+AO18+AJ18)/2</f>
        <v>-12505363.444764815</v>
      </c>
    </row>
    <row r="19" spans="1:44">
      <c r="A19" s="144">
        <f t="shared" si="64"/>
        <v>45130</v>
      </c>
      <c r="B19" s="147">
        <f>+B18-1</f>
        <v>36</v>
      </c>
      <c r="C19" s="147">
        <f t="shared" si="65"/>
        <v>8023</v>
      </c>
      <c r="D19" s="147">
        <f t="shared" si="65"/>
        <v>326</v>
      </c>
      <c r="E19" s="147">
        <f t="shared" si="65"/>
        <v>6</v>
      </c>
      <c r="F19" s="145">
        <f t="shared" si="65"/>
        <v>4.0633179608625204E-2</v>
      </c>
      <c r="G19" s="146">
        <f t="shared" si="65"/>
        <v>968532</v>
      </c>
      <c r="H19" s="146">
        <f t="shared" si="65"/>
        <v>0</v>
      </c>
      <c r="I19" s="146">
        <f t="shared" si="65"/>
        <v>40356599</v>
      </c>
      <c r="J19" s="146">
        <f t="shared" si="65"/>
        <v>42775690</v>
      </c>
      <c r="K19" s="146">
        <f t="shared" si="65"/>
        <v>2970.9570552147238</v>
      </c>
      <c r="L19" s="146">
        <f t="shared" si="65"/>
        <v>5030.1132992646144</v>
      </c>
      <c r="N19" s="118">
        <f>+N18+1</f>
        <v>44766</v>
      </c>
      <c r="O19" s="99">
        <f t="shared" si="66"/>
        <v>36</v>
      </c>
      <c r="P19" s="99">
        <f t="shared" si="67"/>
        <v>7679</v>
      </c>
      <c r="Q19" s="99">
        <f t="shared" si="68"/>
        <v>662</v>
      </c>
      <c r="R19" s="99">
        <f t="shared" si="69"/>
        <v>2</v>
      </c>
      <c r="S19" s="100">
        <f t="shared" si="70"/>
        <v>8.6209141815340534E-2</v>
      </c>
      <c r="T19" s="101">
        <f t="shared" si="71"/>
        <v>2178999.84</v>
      </c>
      <c r="U19" s="101">
        <f t="shared" si="72"/>
        <v>0</v>
      </c>
      <c r="V19" s="101">
        <f t="shared" si="73"/>
        <v>36398565.140000001</v>
      </c>
      <c r="W19" s="101">
        <f t="shared" si="74"/>
        <v>3291.5405438066464</v>
      </c>
      <c r="X19" s="101">
        <f t="shared" si="75"/>
        <v>4740.0136918869648</v>
      </c>
      <c r="Z19" s="47">
        <f t="shared" si="76"/>
        <v>344</v>
      </c>
      <c r="AA19" s="43">
        <f t="shared" si="77"/>
        <v>4.4797499674436775E-2</v>
      </c>
      <c r="AB19" s="9">
        <f t="shared" si="78"/>
        <v>3958033.8599999994</v>
      </c>
      <c r="AC19" s="43">
        <f t="shared" si="79"/>
        <v>0.10689271415654662</v>
      </c>
      <c r="AD19" s="43">
        <f t="shared" si="80"/>
        <v>-9.7396184043709089E-2</v>
      </c>
      <c r="AE19" s="43">
        <f t="shared" si="81"/>
        <v>6.1202272025961735E-2</v>
      </c>
      <c r="AG19" s="43">
        <f t="shared" si="5"/>
        <v>0.93383866700432527</v>
      </c>
      <c r="AH19" s="5">
        <f t="shared" si="82"/>
        <v>43215814.921715036</v>
      </c>
      <c r="AI19" s="47">
        <f t="shared" si="83"/>
        <v>43264089.406633019</v>
      </c>
      <c r="AJ19" s="47">
        <f t="shared" si="84"/>
        <v>440124.92171503603</v>
      </c>
      <c r="AL19" s="43">
        <f t="shared" si="6"/>
        <v>5.5904245075640853E-2</v>
      </c>
      <c r="AM19" s="5">
        <f t="shared" si="85"/>
        <v>17324838.188755333</v>
      </c>
      <c r="AN19" s="47">
        <f t="shared" si="86"/>
        <v>16477881.040136501</v>
      </c>
      <c r="AO19" s="5">
        <f t="shared" si="87"/>
        <v>-25450851.811244667</v>
      </c>
      <c r="AQ19" s="47">
        <f t="shared" si="88"/>
        <v>30270326.555235185</v>
      </c>
      <c r="AR19" s="5">
        <f t="shared" si="89"/>
        <v>-12505363.444764815</v>
      </c>
    </row>
    <row r="20" spans="1:44" ht="15.75" customHeight="1">
      <c r="A20" s="75">
        <f>+'Fall 2023 Data'!A7</f>
        <v>45131</v>
      </c>
      <c r="B20" s="67">
        <f>+'Fall 2023 Data'!D7</f>
        <v>35</v>
      </c>
      <c r="C20" s="67">
        <f>+'Fall 2023 Data'!J7</f>
        <v>8074</v>
      </c>
      <c r="D20" s="67">
        <f>+'Fall 2023 Data'!I7</f>
        <v>430</v>
      </c>
      <c r="E20" s="67">
        <f>+'Fall 2023 Data'!G7</f>
        <v>6</v>
      </c>
      <c r="F20" s="130">
        <f>+'Fall 2023 Data'!M7</f>
        <v>5.3257369333663609E-2</v>
      </c>
      <c r="G20" s="68">
        <f>+'Fall 2023 Data'!Q7</f>
        <v>1310281.95</v>
      </c>
      <c r="H20" s="68">
        <f>+'Fall 2023 Data'!O7</f>
        <v>0</v>
      </c>
      <c r="I20" s="68">
        <f>+'Fall 2023 Data'!U7</f>
        <v>40607716.840000004</v>
      </c>
      <c r="J20" s="68">
        <f>+'Fall 2023 Data'!B7</f>
        <v>42775690</v>
      </c>
      <c r="K20" s="68">
        <f>+G20/D20</f>
        <v>3047.1673255813953</v>
      </c>
      <c r="L20" s="68">
        <f>+I20/C20</f>
        <v>5029.4422640574685</v>
      </c>
      <c r="N20" s="77">
        <f>+'Fall 2022 Data'!A12</f>
        <v>44767</v>
      </c>
      <c r="O20" s="5">
        <f>+'Fall 2022 Data'!D12</f>
        <v>35</v>
      </c>
      <c r="P20" s="5">
        <f>+'Fall 2022 Data'!J12</f>
        <v>7725</v>
      </c>
      <c r="Q20" s="5">
        <f>+'Fall 2022 Data'!I12</f>
        <v>741</v>
      </c>
      <c r="R20" s="5">
        <f>+'Fall 2022 Data'!G12</f>
        <v>2</v>
      </c>
      <c r="S20" s="43">
        <f>+'Fall 2022 Data'!M12</f>
        <v>9.592233009708738E-2</v>
      </c>
      <c r="T20" s="9">
        <f>+'Fall 2022 Data'!Q12</f>
        <v>2543322.41</v>
      </c>
      <c r="U20" s="9">
        <f>+'Fall 2022 Data'!O12</f>
        <v>0</v>
      </c>
      <c r="V20" s="9">
        <f>+'Fall 2022 Data'!U12</f>
        <v>36586656.239999995</v>
      </c>
      <c r="W20" s="9">
        <f t="shared" ref="W20:W24" si="90">+T20/Q20</f>
        <v>3432.2839541160597</v>
      </c>
      <c r="X20" s="9">
        <f t="shared" si="4"/>
        <v>4736.1367300970869</v>
      </c>
      <c r="Z20" s="47">
        <f t="shared" si="76"/>
        <v>349</v>
      </c>
      <c r="AA20" s="43">
        <f t="shared" si="77"/>
        <v>4.5177993527508092E-2</v>
      </c>
      <c r="AB20" s="9">
        <f t="shared" si="78"/>
        <v>4021060.6000000089</v>
      </c>
      <c r="AC20" s="43">
        <f t="shared" si="79"/>
        <v>0.10838585326197435</v>
      </c>
      <c r="AD20" s="43">
        <f t="shared" si="80"/>
        <v>-0.11220418639105467</v>
      </c>
      <c r="AE20" s="43">
        <f t="shared" si="81"/>
        <v>6.1929279215376276E-2</v>
      </c>
      <c r="AG20" s="43">
        <f t="shared" si="5"/>
        <v>0.93383866700432527</v>
      </c>
      <c r="AH20" s="5">
        <f t="shared" si="82"/>
        <v>43484724.155047141</v>
      </c>
      <c r="AI20" s="47">
        <f t="shared" si="83"/>
        <v>43381734.032219812</v>
      </c>
      <c r="AJ20" s="47">
        <f t="shared" si="84"/>
        <v>709034.15504714102</v>
      </c>
      <c r="AL20" s="43">
        <f t="shared" si="6"/>
        <v>6.5251275702255002E-2</v>
      </c>
      <c r="AM20" s="5">
        <f t="shared" si="85"/>
        <v>20080556.830473099</v>
      </c>
      <c r="AN20" s="47">
        <f t="shared" si="86"/>
        <v>17607583.570826892</v>
      </c>
      <c r="AO20" s="5">
        <f t="shared" si="87"/>
        <v>-22695133.169526901</v>
      </c>
      <c r="AQ20" s="47">
        <f t="shared" si="88"/>
        <v>31782640.492760122</v>
      </c>
      <c r="AR20" s="5">
        <f t="shared" si="89"/>
        <v>-10993049.50723988</v>
      </c>
    </row>
    <row r="21" spans="1:44">
      <c r="A21" s="75">
        <f>+'Fall 2023 Data'!A8</f>
        <v>45132</v>
      </c>
      <c r="B21" s="67">
        <f>+'Fall 2023 Data'!D8</f>
        <v>34</v>
      </c>
      <c r="C21" s="67">
        <f>+'Fall 2023 Data'!J8</f>
        <v>8108</v>
      </c>
      <c r="D21" s="67">
        <f>+'Fall 2023 Data'!I8</f>
        <v>491</v>
      </c>
      <c r="E21" s="67">
        <f>+'Fall 2023 Data'!G8</f>
        <v>6</v>
      </c>
      <c r="F21" s="130">
        <f>+'Fall 2023 Data'!M8</f>
        <v>6.055747409965466E-2</v>
      </c>
      <c r="G21" s="68">
        <f>+'Fall 2023 Data'!Q8</f>
        <v>1577742.26</v>
      </c>
      <c r="H21" s="68">
        <f>+'Fall 2023 Data'!O8</f>
        <v>0</v>
      </c>
      <c r="I21" s="68">
        <f>+'Fall 2023 Data'!U8</f>
        <v>40649098.699999996</v>
      </c>
      <c r="J21" s="68">
        <f>+'Fall 2023 Data'!B8</f>
        <v>42775690</v>
      </c>
      <c r="K21" s="68">
        <f>+G21/D21</f>
        <v>3213.3243584521383</v>
      </c>
      <c r="L21" s="68">
        <f>+I21/C21</f>
        <v>5013.4556857424759</v>
      </c>
      <c r="N21" s="77">
        <f>+'Fall 2022 Data'!A13</f>
        <v>44768</v>
      </c>
      <c r="O21" s="5">
        <f>+'Fall 2022 Data'!D13</f>
        <v>34</v>
      </c>
      <c r="P21" s="5">
        <f>+'Fall 2022 Data'!J13</f>
        <v>7766</v>
      </c>
      <c r="Q21" s="5">
        <f>+'Fall 2022 Data'!I13</f>
        <v>778</v>
      </c>
      <c r="R21" s="5">
        <f>+'Fall 2022 Data'!G13</f>
        <v>2</v>
      </c>
      <c r="S21" s="43">
        <f>+'Fall 2022 Data'!M13</f>
        <v>0.10018027298480556</v>
      </c>
      <c r="T21" s="9">
        <f>+'Fall 2022 Data'!Q13</f>
        <v>2736447.41</v>
      </c>
      <c r="U21" s="9">
        <f>+'Fall 2022 Data'!O13</f>
        <v>0</v>
      </c>
      <c r="V21" s="9">
        <f>+'Fall 2022 Data'!U13</f>
        <v>36806588.459999993</v>
      </c>
      <c r="W21" s="9">
        <f t="shared" si="90"/>
        <v>3517.2845886889463</v>
      </c>
      <c r="X21" s="9">
        <f t="shared" si="4"/>
        <v>4739.4525444244136</v>
      </c>
      <c r="Z21" s="47">
        <f t="shared" ref="Z21" si="91">+C21-P21</f>
        <v>342</v>
      </c>
      <c r="AA21" s="43">
        <f t="shared" ref="AA21" si="92">+Z21/P21</f>
        <v>4.4038114859644602E-2</v>
      </c>
      <c r="AB21" s="9">
        <f t="shared" ref="AB21" si="93">+I21-V21</f>
        <v>3842510.2400000021</v>
      </c>
      <c r="AC21" s="43">
        <f t="shared" ref="AC21" si="94">+AB21/V24</f>
        <v>0.10323652361138626</v>
      </c>
      <c r="AD21" s="43">
        <f t="shared" ref="AD21" si="95">+K21/W21-1</f>
        <v>-8.6419003800345839E-2</v>
      </c>
      <c r="AE21" s="43">
        <f t="shared" ref="AE21" si="96">+L21/X21-1</f>
        <v>5.7813247152438629E-2</v>
      </c>
      <c r="AG21" s="43">
        <f t="shared" si="5"/>
        <v>0.9386643171755279</v>
      </c>
      <c r="AH21" s="5">
        <f t="shared" ref="AH21" si="97">+I21/AG21</f>
        <v>43305256.156231105</v>
      </c>
      <c r="AI21" s="47">
        <f t="shared" ref="AI21" si="98">AVERAGE(AH17:AH21)</f>
        <v>43325614.597869381</v>
      </c>
      <c r="AJ21" s="47">
        <f t="shared" ref="AJ21" si="99">+AH21-J21</f>
        <v>529566.15623110533</v>
      </c>
      <c r="AL21" s="43">
        <f t="shared" si="6"/>
        <v>7.0206075207992075E-2</v>
      </c>
      <c r="AM21" s="5">
        <f t="shared" ref="AM21" si="100">+G21/AL21</f>
        <v>22473016.121835478</v>
      </c>
      <c r="AN21" s="47">
        <f t="shared" ref="AN21" si="101">AVERAGE(AM17:AM21)</f>
        <v>18905617.503714912</v>
      </c>
      <c r="AO21" s="5">
        <f t="shared" ref="AO21" si="102">+AM21-J21</f>
        <v>-20302673.878164522</v>
      </c>
      <c r="AQ21" s="47">
        <f t="shared" ref="AQ21" si="103">(+AH21+AM21)/2</f>
        <v>32889136.139033291</v>
      </c>
      <c r="AR21" s="5">
        <f t="shared" ref="AR21" si="104">(+AO21+AJ21)/2</f>
        <v>-9886553.8609667085</v>
      </c>
    </row>
    <row r="22" spans="1:44">
      <c r="A22" s="75">
        <f>+'Fall 2023 Data'!A9</f>
        <v>45133</v>
      </c>
      <c r="B22" s="67">
        <f>+'Fall 2023 Data'!D9</f>
        <v>33</v>
      </c>
      <c r="C22" s="67">
        <f>+'Fall 2023 Data'!J9</f>
        <v>8152</v>
      </c>
      <c r="D22" s="67">
        <f>+'Fall 2023 Data'!I9</f>
        <v>540</v>
      </c>
      <c r="E22" s="67">
        <f>+'Fall 2023 Data'!G9</f>
        <v>6</v>
      </c>
      <c r="F22" s="130">
        <f>+'Fall 2023 Data'!M9</f>
        <v>6.6241413150147199E-2</v>
      </c>
      <c r="G22" s="68">
        <f>+'Fall 2023 Data'!Q9</f>
        <v>1785284.31</v>
      </c>
      <c r="H22" s="68">
        <f>+'Fall 2023 Data'!O9</f>
        <v>0</v>
      </c>
      <c r="I22" s="68">
        <f>+'Fall 2023 Data'!U9</f>
        <v>40925713.109999999</v>
      </c>
      <c r="J22" s="68">
        <f>+'Fall 2023 Data'!B9</f>
        <v>42775690</v>
      </c>
      <c r="K22" s="68">
        <f>+G22/D22</f>
        <v>3306.0820555555556</v>
      </c>
      <c r="L22" s="68">
        <f>+I22/C22</f>
        <v>5020.3279084887145</v>
      </c>
      <c r="N22" s="77">
        <f>+'Fall 2022 Data'!A14</f>
        <v>44769</v>
      </c>
      <c r="O22" s="5">
        <f>+'Fall 2022 Data'!D14</f>
        <v>33</v>
      </c>
      <c r="P22" s="5">
        <f>+'Fall 2022 Data'!J14</f>
        <v>7825</v>
      </c>
      <c r="Q22" s="5">
        <f>+'Fall 2022 Data'!I14</f>
        <v>829</v>
      </c>
      <c r="R22" s="5">
        <f>+'Fall 2022 Data'!G14</f>
        <v>2</v>
      </c>
      <c r="S22" s="43">
        <f>+'Fall 2022 Data'!M14</f>
        <v>0.10594249201277955</v>
      </c>
      <c r="T22" s="9">
        <f>+'Fall 2022 Data'!Q14</f>
        <v>2960835.0500000003</v>
      </c>
      <c r="U22" s="9">
        <f>+'Fall 2022 Data'!O14</f>
        <v>0</v>
      </c>
      <c r="V22" s="9">
        <f>+'Fall 2022 Data'!U14</f>
        <v>37028097.669999994</v>
      </c>
      <c r="W22" s="9">
        <f t="shared" si="90"/>
        <v>3571.5742460796141</v>
      </c>
      <c r="X22" s="9">
        <f t="shared" si="4"/>
        <v>4732.0252613418525</v>
      </c>
      <c r="Z22" s="47">
        <f t="shared" ref="Z22" si="105">+C22-P22</f>
        <v>327</v>
      </c>
      <c r="AA22" s="43">
        <f t="shared" ref="AA22" si="106">+Z22/P22</f>
        <v>4.1789137380191695E-2</v>
      </c>
      <c r="AB22" s="9">
        <f t="shared" ref="AB22" si="107">+I22-V22</f>
        <v>3897615.4400000051</v>
      </c>
      <c r="AC22" s="43">
        <f t="shared" ref="AC22" si="108">+AB22/V25</f>
        <v>0.10471703216584374</v>
      </c>
      <c r="AD22" s="43">
        <f t="shared" ref="AD22" si="109">+K22/W22-1</f>
        <v>-7.4334781312604514E-2</v>
      </c>
      <c r="AE22" s="43">
        <f t="shared" ref="AE22" si="110">+L22/X22-1</f>
        <v>6.0925847015683265E-2</v>
      </c>
      <c r="AG22" s="43">
        <f t="shared" si="5"/>
        <v>0.94430688056686329</v>
      </c>
      <c r="AH22" s="5">
        <f t="shared" ref="AH22" si="111">+I22/AG22</f>
        <v>43339420.639858596</v>
      </c>
      <c r="AI22" s="47">
        <f t="shared" ref="AI22" si="112">AVERAGE(AH18:AH22)</f>
        <v>43312206.158913389</v>
      </c>
      <c r="AJ22" s="47">
        <f t="shared" ref="AJ22" si="113">+AH22-J22</f>
        <v>563730.63985859603</v>
      </c>
      <c r="AL22" s="43">
        <f t="shared" si="6"/>
        <v>7.5962946497392755E-2</v>
      </c>
      <c r="AM22" s="5">
        <f t="shared" ref="AM22" si="114">+G22/AL22</f>
        <v>23502041.354613274</v>
      </c>
      <c r="AN22" s="47">
        <f t="shared" ref="AN22" si="115">AVERAGE(AM18:AM22)</f>
        <v>20141058.1368865</v>
      </c>
      <c r="AO22" s="5">
        <f t="shared" ref="AO22" si="116">+AM22-J22</f>
        <v>-19273648.645386726</v>
      </c>
      <c r="AQ22" s="47">
        <f t="shared" ref="AQ22" si="117">(+AH22+AM22)/2</f>
        <v>33420730.997235935</v>
      </c>
      <c r="AR22" s="5">
        <f t="shared" ref="AR22" si="118">(+AO22+AJ22)/2</f>
        <v>-9354959.0027640648</v>
      </c>
    </row>
    <row r="23" spans="1:44">
      <c r="A23" s="75">
        <f>+'Fall 2023 Data'!A10</f>
        <v>45134</v>
      </c>
      <c r="B23" s="67">
        <f>+'Fall 2023 Data'!D10</f>
        <v>32</v>
      </c>
      <c r="C23" s="67">
        <f>+'Fall 2023 Data'!J10</f>
        <v>8190</v>
      </c>
      <c r="D23" s="67">
        <f>+'Fall 2023 Data'!I10</f>
        <v>590</v>
      </c>
      <c r="E23" s="67">
        <f>+'Fall 2023 Data'!G10</f>
        <v>6</v>
      </c>
      <c r="F23" s="130">
        <f>+'Fall 2023 Data'!M10</f>
        <v>7.2039072039072033E-2</v>
      </c>
      <c r="G23" s="68">
        <f>+'Fall 2023 Data'!Q10</f>
        <v>1958345.6099999999</v>
      </c>
      <c r="H23" s="68">
        <f>+'Fall 2023 Data'!O10</f>
        <v>0</v>
      </c>
      <c r="I23" s="68">
        <f>+'Fall 2023 Data'!U10</f>
        <v>41010987.159999996</v>
      </c>
      <c r="J23" s="68">
        <f>+'Fall 2023 Data'!B10</f>
        <v>42775690</v>
      </c>
      <c r="K23" s="68">
        <f>+G23/D23</f>
        <v>3319.2298474576269</v>
      </c>
      <c r="L23" s="68">
        <f>+I23/C23</f>
        <v>5007.446539682539</v>
      </c>
      <c r="N23" s="77">
        <f>+'Fall 2022 Data'!A15</f>
        <v>44770</v>
      </c>
      <c r="O23" s="5">
        <f>+'Fall 2022 Data'!D15</f>
        <v>32</v>
      </c>
      <c r="P23" s="5">
        <f>+'Fall 2022 Data'!J15</f>
        <v>7859</v>
      </c>
      <c r="Q23" s="5">
        <f>+'Fall 2022 Data'!I15</f>
        <v>898</v>
      </c>
      <c r="R23" s="5">
        <f>+'Fall 2022 Data'!G15</f>
        <v>2</v>
      </c>
      <c r="S23" s="43">
        <f>+'Fall 2022 Data'!M15</f>
        <v>0.11426390125970225</v>
      </c>
      <c r="T23" s="9">
        <f>+'Fall 2022 Data'!Q15</f>
        <v>3295577.99</v>
      </c>
      <c r="U23" s="9">
        <f>+'Fall 2022 Data'!O15</f>
        <v>0</v>
      </c>
      <c r="V23" s="9">
        <f>+'Fall 2022 Data'!U15</f>
        <v>37099496.649999999</v>
      </c>
      <c r="W23" s="9">
        <f t="shared" si="90"/>
        <v>3669.9086748329623</v>
      </c>
      <c r="X23" s="9">
        <f t="shared" si="4"/>
        <v>4720.6383318488352</v>
      </c>
      <c r="Z23" s="47">
        <f t="shared" ref="Z23" si="119">+C23-P23</f>
        <v>331</v>
      </c>
      <c r="AA23" s="43">
        <f t="shared" ref="AA23" si="120">+Z23/P23</f>
        <v>4.211731772490139E-2</v>
      </c>
      <c r="AB23" s="9">
        <f t="shared" ref="AB23" si="121">+I23-V23</f>
        <v>3911490.5099999979</v>
      </c>
      <c r="AC23" s="43">
        <f t="shared" ref="AC23" si="122">+AB23/V26</f>
        <v>0.10508981295293253</v>
      </c>
      <c r="AD23" s="43">
        <f t="shared" ref="AD23" si="123">+K23/W23-1</f>
        <v>-9.5555191817217833E-2</v>
      </c>
      <c r="AE23" s="43">
        <f t="shared" ref="AE23" si="124">+L23/X23-1</f>
        <v>6.0756234151362332E-2</v>
      </c>
      <c r="AG23" s="43">
        <f t="shared" si="5"/>
        <v>0.94998990308711817</v>
      </c>
      <c r="AH23" s="5">
        <f t="shared" ref="AH23" si="125">+I23/AG23</f>
        <v>43169918.992538087</v>
      </c>
      <c r="AI23" s="47">
        <f t="shared" ref="AI23" si="126">AVERAGE(AH19:AH23)</f>
        <v>43303026.973077998</v>
      </c>
      <c r="AJ23" s="47">
        <f t="shared" ref="AJ23" si="127">+AH23-J23</f>
        <v>394228.99253808707</v>
      </c>
      <c r="AL23" s="43">
        <f t="shared" si="6"/>
        <v>8.4551084509876751E-2</v>
      </c>
      <c r="AM23" s="5">
        <f t="shared" ref="AM23" si="128">+G23/AL23</f>
        <v>23161685.285908282</v>
      </c>
      <c r="AN23" s="47">
        <f t="shared" ref="AN23" si="129">AVERAGE(AM19:AM23)</f>
        <v>21308427.556317091</v>
      </c>
      <c r="AO23" s="5">
        <f t="shared" ref="AO23" si="130">+AM23-J23</f>
        <v>-19614004.714091718</v>
      </c>
      <c r="AQ23" s="47">
        <f t="shared" ref="AQ23" si="131">(+AH23+AM23)/2</f>
        <v>33165802.139223184</v>
      </c>
      <c r="AR23" s="5">
        <f t="shared" ref="AR23" si="132">(+AO23+AJ23)/2</f>
        <v>-9609887.8607768156</v>
      </c>
    </row>
    <row r="24" spans="1:44">
      <c r="A24" s="75">
        <f>+'Fall 2023 Data'!A11</f>
        <v>45135</v>
      </c>
      <c r="B24" s="67">
        <f>+'Fall 2023 Data'!D11</f>
        <v>31</v>
      </c>
      <c r="C24" s="67">
        <f>+'Fall 2023 Data'!J11</f>
        <v>8251</v>
      </c>
      <c r="D24" s="67">
        <f>+'Fall 2023 Data'!I11</f>
        <v>643</v>
      </c>
      <c r="E24" s="67">
        <f>+'Fall 2023 Data'!G11</f>
        <v>8</v>
      </c>
      <c r="F24" s="130">
        <f>+'Fall 2023 Data'!M11</f>
        <v>7.7929947885104836E-2</v>
      </c>
      <c r="G24" s="68">
        <f>+'Fall 2023 Data'!Q11</f>
        <v>2225907.21</v>
      </c>
      <c r="H24" s="68">
        <f>+'Fall 2023 Data'!O11</f>
        <v>1938.9</v>
      </c>
      <c r="I24" s="68">
        <f>+'Fall 2023 Data'!U11</f>
        <v>41351124.689999998</v>
      </c>
      <c r="J24" s="68">
        <f>+'Fall 2023 Data'!B11</f>
        <v>42775690</v>
      </c>
      <c r="K24" s="68">
        <f>+G24/D24</f>
        <v>3461.7530482115085</v>
      </c>
      <c r="L24" s="68">
        <f>+I24/C24</f>
        <v>5011.6500654466126</v>
      </c>
      <c r="N24" s="77">
        <f>+'Fall 2022 Data'!A16</f>
        <v>44771</v>
      </c>
      <c r="O24" s="5">
        <f>+'Fall 2022 Data'!D16</f>
        <v>31</v>
      </c>
      <c r="P24" s="5">
        <f>+'Fall 2022 Data'!J16</f>
        <v>7903</v>
      </c>
      <c r="Q24" s="5">
        <f>+'Fall 2022 Data'!I16</f>
        <v>953</v>
      </c>
      <c r="R24" s="5">
        <f>+'Fall 2022 Data'!G16</f>
        <v>2</v>
      </c>
      <c r="S24" s="43">
        <f>+'Fall 2022 Data'!M16</f>
        <v>0.12058711881563963</v>
      </c>
      <c r="T24" s="9">
        <f>+'Fall 2022 Data'!Q16</f>
        <v>3542723.41</v>
      </c>
      <c r="U24" s="9">
        <f>+'Fall 2022 Data'!O16</f>
        <v>0</v>
      </c>
      <c r="V24" s="9">
        <f>+'Fall 2022 Data'!U16</f>
        <v>37220453.629999995</v>
      </c>
      <c r="W24" s="9">
        <f t="shared" si="90"/>
        <v>3717.443242392445</v>
      </c>
      <c r="X24" s="9">
        <f t="shared" si="4"/>
        <v>4709.6613475895219</v>
      </c>
      <c r="Z24" s="47">
        <f t="shared" ref="Z24:Z26" si="133">+C24-P24</f>
        <v>348</v>
      </c>
      <c r="AA24" s="43">
        <f t="shared" ref="AA24:AA26" si="134">+Z24/P24</f>
        <v>4.4033911172972291E-2</v>
      </c>
      <c r="AB24" s="9">
        <f t="shared" ref="AB24:AB26" si="135">+I24-V24</f>
        <v>4130671.0600000024</v>
      </c>
      <c r="AC24" s="43">
        <f t="shared" ref="AC24:AC26" si="136">+AB24/V27</f>
        <v>0.11093753901780315</v>
      </c>
      <c r="AD24" s="43">
        <f t="shared" ref="AD24:AD26" si="137">+K24/W24-1</f>
        <v>-6.878119651300485E-2</v>
      </c>
      <c r="AE24" s="43">
        <f t="shared" ref="AE24:AE26" si="138">+L24/X24-1</f>
        <v>6.4121110960908778E-2</v>
      </c>
      <c r="AG24" s="43">
        <f t="shared" si="5"/>
        <v>0.95182170958971568</v>
      </c>
      <c r="AH24" s="5">
        <f t="shared" ref="AH24:AH26" si="139">+I24/AG24</f>
        <v>43444191.568003282</v>
      </c>
      <c r="AI24" s="47">
        <f t="shared" ref="AI24:AI26" si="140">AVERAGE(AH20:AH24)</f>
        <v>43348702.302335642</v>
      </c>
      <c r="AJ24" s="47">
        <f t="shared" ref="AJ24:AJ26" si="141">+AH24-J24</f>
        <v>668501.56800328195</v>
      </c>
      <c r="AL24" s="43">
        <f t="shared" si="6"/>
        <v>9.0891827577119097E-2</v>
      </c>
      <c r="AM24" s="5">
        <f t="shared" ref="AM24:AM26" si="142">+G24/AL24</f>
        <v>24489629.808701798</v>
      </c>
      <c r="AN24" s="47">
        <f t="shared" ref="AN24:AN26" si="143">AVERAGE(AM20:AM24)</f>
        <v>22741385.880306385</v>
      </c>
      <c r="AO24" s="5">
        <f t="shared" ref="AO24:AO26" si="144">+AM24-J24</f>
        <v>-18286060.191298202</v>
      </c>
      <c r="AQ24" s="47">
        <f t="shared" ref="AQ24:AQ26" si="145">(+AH24+AM24)/2</f>
        <v>33966910.68835254</v>
      </c>
      <c r="AR24" s="5">
        <f t="shared" ref="AR24:AR26" si="146">(+AO24+AJ24)/2</f>
        <v>-8808779.3116474599</v>
      </c>
    </row>
    <row r="25" spans="1:44">
      <c r="A25" s="144">
        <f t="shared" ref="A25:A26" si="147">+A24+1</f>
        <v>45136</v>
      </c>
      <c r="B25" s="147">
        <f>+B24-1</f>
        <v>30</v>
      </c>
      <c r="C25" s="147">
        <f t="shared" ref="C25:L25" si="148">+C24</f>
        <v>8251</v>
      </c>
      <c r="D25" s="147">
        <f t="shared" si="148"/>
        <v>643</v>
      </c>
      <c r="E25" s="147">
        <f t="shared" si="148"/>
        <v>8</v>
      </c>
      <c r="F25" s="145">
        <f t="shared" si="148"/>
        <v>7.7929947885104836E-2</v>
      </c>
      <c r="G25" s="146">
        <f t="shared" si="148"/>
        <v>2225907.21</v>
      </c>
      <c r="H25" s="146">
        <f t="shared" si="148"/>
        <v>1938.9</v>
      </c>
      <c r="I25" s="146">
        <f t="shared" si="148"/>
        <v>41351124.689999998</v>
      </c>
      <c r="J25" s="146">
        <f t="shared" si="148"/>
        <v>42775690</v>
      </c>
      <c r="K25" s="146">
        <f t="shared" si="148"/>
        <v>3461.7530482115085</v>
      </c>
      <c r="L25" s="146">
        <f t="shared" si="148"/>
        <v>5011.6500654466126</v>
      </c>
      <c r="N25" s="118">
        <f>+N24+1</f>
        <v>44772</v>
      </c>
      <c r="O25" s="99">
        <f t="shared" ref="O25:O26" si="149">+O24-1</f>
        <v>30</v>
      </c>
      <c r="P25" s="99">
        <f t="shared" ref="P25:P26" si="150">+P24</f>
        <v>7903</v>
      </c>
      <c r="Q25" s="99">
        <f t="shared" ref="Q25:Q26" si="151">+Q24</f>
        <v>953</v>
      </c>
      <c r="R25" s="99">
        <f t="shared" ref="R25:R26" si="152">+R24</f>
        <v>2</v>
      </c>
      <c r="S25" s="100">
        <f t="shared" ref="S25:S26" si="153">+S24</f>
        <v>0.12058711881563963</v>
      </c>
      <c r="T25" s="101">
        <f t="shared" ref="T25:T26" si="154">+T24</f>
        <v>3542723.41</v>
      </c>
      <c r="U25" s="101">
        <f t="shared" ref="U25:U26" si="155">+U24</f>
        <v>0</v>
      </c>
      <c r="V25" s="101">
        <f t="shared" ref="V25:V26" si="156">+V24</f>
        <v>37220453.629999995</v>
      </c>
      <c r="W25" s="101">
        <f t="shared" ref="W25:W26" si="157">+W24</f>
        <v>3717.443242392445</v>
      </c>
      <c r="X25" s="101">
        <f t="shared" ref="X25:X26" si="158">+X24</f>
        <v>4709.6613475895219</v>
      </c>
      <c r="Z25" s="47">
        <f t="shared" si="133"/>
        <v>348</v>
      </c>
      <c r="AA25" s="43">
        <f t="shared" si="134"/>
        <v>4.4033911172972291E-2</v>
      </c>
      <c r="AB25" s="9">
        <f t="shared" si="135"/>
        <v>4130671.0600000024</v>
      </c>
      <c r="AC25" s="43">
        <f t="shared" si="136"/>
        <v>0.10838106916560337</v>
      </c>
      <c r="AD25" s="43">
        <f t="shared" si="137"/>
        <v>-6.878119651300485E-2</v>
      </c>
      <c r="AE25" s="43">
        <f t="shared" si="138"/>
        <v>6.4121110960908778E-2</v>
      </c>
      <c r="AG25" s="43">
        <f t="shared" si="5"/>
        <v>0.95492497216431471</v>
      </c>
      <c r="AH25" s="5">
        <f t="shared" si="139"/>
        <v>43303009.027273275</v>
      </c>
      <c r="AI25" s="47">
        <f t="shared" si="140"/>
        <v>43312359.276780874</v>
      </c>
      <c r="AJ25" s="47">
        <f t="shared" si="141"/>
        <v>527319.02727327496</v>
      </c>
      <c r="AL25" s="43">
        <f t="shared" si="6"/>
        <v>9.0891827577119097E-2</v>
      </c>
      <c r="AM25" s="5">
        <f t="shared" si="142"/>
        <v>24489629.808701798</v>
      </c>
      <c r="AN25" s="47">
        <f t="shared" si="143"/>
        <v>23623200.475952126</v>
      </c>
      <c r="AO25" s="5">
        <f t="shared" si="144"/>
        <v>-18286060.191298202</v>
      </c>
      <c r="AQ25" s="47">
        <f t="shared" si="145"/>
        <v>33896319.41798754</v>
      </c>
      <c r="AR25" s="5">
        <f t="shared" si="146"/>
        <v>-8879370.5820124634</v>
      </c>
    </row>
    <row r="26" spans="1:44">
      <c r="A26" s="144">
        <f t="shared" si="147"/>
        <v>45137</v>
      </c>
      <c r="B26" s="147">
        <f>+B25-1</f>
        <v>29</v>
      </c>
      <c r="C26" s="147">
        <f t="shared" ref="C26:L26" si="159">+C25</f>
        <v>8251</v>
      </c>
      <c r="D26" s="147">
        <f t="shared" si="159"/>
        <v>643</v>
      </c>
      <c r="E26" s="147">
        <f t="shared" si="159"/>
        <v>8</v>
      </c>
      <c r="F26" s="145">
        <f t="shared" si="159"/>
        <v>7.7929947885104836E-2</v>
      </c>
      <c r="G26" s="146">
        <f t="shared" si="159"/>
        <v>2225907.21</v>
      </c>
      <c r="H26" s="146">
        <f t="shared" si="159"/>
        <v>1938.9</v>
      </c>
      <c r="I26" s="146">
        <f t="shared" si="159"/>
        <v>41351124.689999998</v>
      </c>
      <c r="J26" s="146">
        <f t="shared" si="159"/>
        <v>42775690</v>
      </c>
      <c r="K26" s="146">
        <f t="shared" si="159"/>
        <v>3461.7530482115085</v>
      </c>
      <c r="L26" s="146">
        <f t="shared" si="159"/>
        <v>5011.6500654466126</v>
      </c>
      <c r="N26" s="118">
        <f>+N25+1</f>
        <v>44773</v>
      </c>
      <c r="O26" s="99">
        <f t="shared" si="149"/>
        <v>29</v>
      </c>
      <c r="P26" s="99">
        <f t="shared" si="150"/>
        <v>7903</v>
      </c>
      <c r="Q26" s="99">
        <f t="shared" si="151"/>
        <v>953</v>
      </c>
      <c r="R26" s="99">
        <f t="shared" si="152"/>
        <v>2</v>
      </c>
      <c r="S26" s="100">
        <f t="shared" si="153"/>
        <v>0.12058711881563963</v>
      </c>
      <c r="T26" s="101">
        <f t="shared" si="154"/>
        <v>3542723.41</v>
      </c>
      <c r="U26" s="101">
        <f t="shared" si="155"/>
        <v>0</v>
      </c>
      <c r="V26" s="101">
        <f t="shared" si="156"/>
        <v>37220453.629999995</v>
      </c>
      <c r="W26" s="101">
        <f t="shared" si="157"/>
        <v>3717.443242392445</v>
      </c>
      <c r="X26" s="101">
        <f t="shared" si="158"/>
        <v>4709.6613475895219</v>
      </c>
      <c r="Z26" s="47">
        <f t="shared" si="133"/>
        <v>348</v>
      </c>
      <c r="AA26" s="43">
        <f t="shared" si="134"/>
        <v>4.4033911172972291E-2</v>
      </c>
      <c r="AB26" s="9">
        <f t="shared" si="135"/>
        <v>4130671.0600000024</v>
      </c>
      <c r="AC26" s="43">
        <f t="shared" si="136"/>
        <v>0.10778495062956735</v>
      </c>
      <c r="AD26" s="43">
        <f t="shared" si="137"/>
        <v>-6.878119651300485E-2</v>
      </c>
      <c r="AE26" s="43">
        <f t="shared" si="138"/>
        <v>6.4121110960908778E-2</v>
      </c>
      <c r="AG26" s="43">
        <f t="shared" si="5"/>
        <v>0.95492497216431471</v>
      </c>
      <c r="AH26" s="5">
        <f t="shared" si="139"/>
        <v>43303009.027273275</v>
      </c>
      <c r="AI26" s="47">
        <f t="shared" si="140"/>
        <v>43311909.850989297</v>
      </c>
      <c r="AJ26" s="47">
        <f t="shared" si="141"/>
        <v>527319.02727327496</v>
      </c>
      <c r="AL26" s="43">
        <f t="shared" si="6"/>
        <v>9.0891827577119097E-2</v>
      </c>
      <c r="AM26" s="5">
        <f t="shared" si="142"/>
        <v>24489629.808701798</v>
      </c>
      <c r="AN26" s="47">
        <f t="shared" si="143"/>
        <v>24026523.213325389</v>
      </c>
      <c r="AO26" s="5">
        <f t="shared" si="144"/>
        <v>-18286060.191298202</v>
      </c>
      <c r="AQ26" s="47">
        <f t="shared" si="145"/>
        <v>33896319.41798754</v>
      </c>
      <c r="AR26" s="5">
        <f t="shared" si="146"/>
        <v>-8879370.5820124634</v>
      </c>
    </row>
    <row r="27" spans="1:44">
      <c r="A27" s="75">
        <f>+'Fall 2023 Data'!A12</f>
        <v>45138</v>
      </c>
      <c r="B27" s="67">
        <f>+'Fall 2023 Data'!D12</f>
        <v>28</v>
      </c>
      <c r="C27" s="67">
        <f>+'Fall 2023 Data'!J12</f>
        <v>8306</v>
      </c>
      <c r="D27" s="67">
        <f>+'Fall 2023 Data'!I12</f>
        <v>742</v>
      </c>
      <c r="E27" s="67">
        <f>+'Fall 2023 Data'!G12</f>
        <v>8</v>
      </c>
      <c r="F27" s="130">
        <f>+'Fall 2023 Data'!M12</f>
        <v>8.9333012280279317E-2</v>
      </c>
      <c r="G27" s="68">
        <f>+'Fall 2023 Data'!Q12</f>
        <v>2637125.8099999996</v>
      </c>
      <c r="H27" s="68">
        <f>+'Fall 2023 Data'!O12</f>
        <v>1938.9</v>
      </c>
      <c r="I27" s="68">
        <f>+'Fall 2023 Data'!U12</f>
        <v>41613714.939999998</v>
      </c>
      <c r="J27" s="68">
        <f>+'Fall 2023 Data'!B12</f>
        <v>42775690</v>
      </c>
      <c r="K27" s="68">
        <f>+G27/D27</f>
        <v>3554.0779110512126</v>
      </c>
      <c r="L27" s="68">
        <f>+I27/C27</f>
        <v>5010.0788514326987</v>
      </c>
      <c r="N27" s="77">
        <f>+'Fall 2022 Data'!A17</f>
        <v>44774</v>
      </c>
      <c r="O27" s="5">
        <f>+'Fall 2022 Data'!D17</f>
        <v>28</v>
      </c>
      <c r="P27" s="5">
        <f>+'Fall 2022 Data'!J17</f>
        <v>7952</v>
      </c>
      <c r="Q27" s="5">
        <f>+'Fall 2022 Data'!I17</f>
        <v>1075</v>
      </c>
      <c r="R27" s="5">
        <f>+'Fall 2022 Data'!G17</f>
        <v>2</v>
      </c>
      <c r="S27" s="43">
        <f>+'Fall 2022 Data'!M17</f>
        <v>0.1351861167002012</v>
      </c>
      <c r="T27" s="9">
        <f>+'Fall 2022 Data'!Q17</f>
        <v>4002238.37</v>
      </c>
      <c r="U27" s="9">
        <f>+'Fall 2022 Data'!O17</f>
        <v>0</v>
      </c>
      <c r="V27" s="9">
        <f>+'Fall 2022 Data'!U17</f>
        <v>37234204.909999996</v>
      </c>
      <c r="W27" s="9">
        <f t="shared" ref="W27:W31" si="160">+T27/Q27</f>
        <v>3723.0124372093023</v>
      </c>
      <c r="X27" s="9">
        <f t="shared" si="4"/>
        <v>4682.3698327464781</v>
      </c>
      <c r="Z27" s="47">
        <f t="shared" ref="Z27" si="161">+C27-P27</f>
        <v>354</v>
      </c>
      <c r="AA27" s="43">
        <f t="shared" ref="AA27" si="162">+Z27/P27</f>
        <v>4.4517102615694165E-2</v>
      </c>
      <c r="AB27" s="9">
        <f t="shared" ref="AB27" si="163">+I27-V27</f>
        <v>4379510.0300000012</v>
      </c>
      <c r="AC27" s="43">
        <f t="shared" ref="AC27" si="164">+AB27/V30</f>
        <v>0.11365939563990987</v>
      </c>
      <c r="AD27" s="43">
        <f t="shared" ref="AD27" si="165">+K27/W27-1</f>
        <v>-4.5375761968907025E-2</v>
      </c>
      <c r="AE27" s="43">
        <f t="shared" ref="AE27" si="166">+L27/X27-1</f>
        <v>6.9987854524938387E-2</v>
      </c>
      <c r="AG27" s="43">
        <f t="shared" si="5"/>
        <v>0.95492497216431471</v>
      </c>
      <c r="AH27" s="5">
        <f t="shared" ref="AH27" si="167">+I27/AG27</f>
        <v>43577994.243551411</v>
      </c>
      <c r="AI27" s="47">
        <f t="shared" ref="AI27" si="168">AVERAGE(AH23:AH27)</f>
        <v>43359624.571727857</v>
      </c>
      <c r="AJ27" s="47">
        <f t="shared" ref="AJ27" si="169">+AH27-J27</f>
        <v>802304.24355141073</v>
      </c>
      <c r="AL27" s="43">
        <f t="shared" si="6"/>
        <v>0.10268110652436459</v>
      </c>
      <c r="AM27" s="5">
        <f t="shared" ref="AM27" si="170">+G27/AL27</f>
        <v>25682678.140737135</v>
      </c>
      <c r="AN27" s="47">
        <f t="shared" ref="AN27" si="171">AVERAGE(AM23:AM27)</f>
        <v>24462650.570550162</v>
      </c>
      <c r="AO27" s="5">
        <f t="shared" ref="AO27" si="172">+AM27-J27</f>
        <v>-17093011.859262865</v>
      </c>
      <c r="AQ27" s="47">
        <f t="shared" ref="AQ27" si="173">(+AH27+AM27)/2</f>
        <v>34630336.192144275</v>
      </c>
      <c r="AR27" s="5">
        <f t="shared" ref="AR27" si="174">(+AO27+AJ27)/2</f>
        <v>-8145353.8078557272</v>
      </c>
    </row>
    <row r="28" spans="1:44" ht="14.25" customHeight="1">
      <c r="A28" s="75">
        <f>+'Fall 2023 Data'!A13</f>
        <v>45139</v>
      </c>
      <c r="B28" s="67">
        <f>+'Fall 2023 Data'!D13</f>
        <v>27</v>
      </c>
      <c r="C28" s="67">
        <f>+'Fall 2023 Data'!J13</f>
        <v>8362</v>
      </c>
      <c r="D28" s="67">
        <f>+'Fall 2023 Data'!I13</f>
        <v>866</v>
      </c>
      <c r="E28" s="67">
        <f>+'Fall 2023 Data'!G13</f>
        <v>8</v>
      </c>
      <c r="F28" s="130">
        <f>+'Fall 2023 Data'!M13</f>
        <v>0.10356374073188232</v>
      </c>
      <c r="G28" s="68">
        <f>+'Fall 2023 Data'!Q13</f>
        <v>3187746.34</v>
      </c>
      <c r="H28" s="68">
        <f>+'Fall 2023 Data'!O13</f>
        <v>1938.9</v>
      </c>
      <c r="I28" s="68">
        <f>+'Fall 2023 Data'!U13</f>
        <v>41862326.629999995</v>
      </c>
      <c r="J28" s="68">
        <f>+'Fall 2023 Data'!B13</f>
        <v>42775690</v>
      </c>
      <c r="K28" s="68">
        <f>+G28/D28</f>
        <v>3681.0003926096997</v>
      </c>
      <c r="L28" s="68">
        <f>+I28/C28</f>
        <v>5006.25766921789</v>
      </c>
      <c r="N28" s="77">
        <f>+'Fall 2022 Data'!A18</f>
        <v>44775</v>
      </c>
      <c r="O28" s="5">
        <f>+'Fall 2022 Data'!D18</f>
        <v>27</v>
      </c>
      <c r="P28" s="5">
        <f>+'Fall 2022 Data'!J18</f>
        <v>8077</v>
      </c>
      <c r="Q28" s="5">
        <f>+'Fall 2022 Data'!I18</f>
        <v>1155</v>
      </c>
      <c r="R28" s="5">
        <f>+'Fall 2022 Data'!G18</f>
        <v>2</v>
      </c>
      <c r="S28" s="43">
        <f>+'Fall 2022 Data'!M18</f>
        <v>0.14299863810820848</v>
      </c>
      <c r="T28" s="9">
        <f>+'Fall 2022 Data'!Q18</f>
        <v>4288274.0900000008</v>
      </c>
      <c r="U28" s="9">
        <f>+'Fall 2022 Data'!O18</f>
        <v>0</v>
      </c>
      <c r="V28" s="9">
        <f>+'Fall 2022 Data'!U18</f>
        <v>38112477.5</v>
      </c>
      <c r="W28" s="9">
        <f t="shared" si="160"/>
        <v>3712.7914199134207</v>
      </c>
      <c r="X28" s="9">
        <f t="shared" si="4"/>
        <v>4718.6427510214189</v>
      </c>
      <c r="Z28" s="47">
        <f t="shared" ref="Z28" si="175">+C28-P28</f>
        <v>285</v>
      </c>
      <c r="AA28" s="43">
        <f t="shared" ref="AA28" si="176">+Z28/P28</f>
        <v>3.5285378234493008E-2</v>
      </c>
      <c r="AB28" s="9">
        <f t="shared" ref="AB28" si="177">+I28-V28</f>
        <v>3749849.1299999952</v>
      </c>
      <c r="AC28" s="43">
        <f t="shared" ref="AC28" si="178">+AB28/V31</f>
        <v>9.6996963534552755E-2</v>
      </c>
      <c r="AD28" s="43">
        <f t="shared" ref="AD28" si="179">+K28/W28-1</f>
        <v>-8.5625675423647296E-3</v>
      </c>
      <c r="AE28" s="43">
        <f t="shared" ref="AE28" si="180">+L28/X28-1</f>
        <v>6.0952891196141668E-2</v>
      </c>
      <c r="AG28" s="43">
        <f t="shared" si="5"/>
        <v>0.95527777390074065</v>
      </c>
      <c r="AH28" s="5">
        <f t="shared" ref="AH28" si="181">+I28/AG28</f>
        <v>43822150.764652617</v>
      </c>
      <c r="AI28" s="47">
        <f t="shared" ref="AI28" si="182">AVERAGE(AH24:AH28)</f>
        <v>43490070.926150769</v>
      </c>
      <c r="AJ28" s="47">
        <f t="shared" ref="AJ28" si="183">+AH28-J28</f>
        <v>1046460.7646526173</v>
      </c>
      <c r="AL28" s="43">
        <f t="shared" si="6"/>
        <v>0.11001961600826957</v>
      </c>
      <c r="AM28" s="5">
        <f t="shared" ref="AM28" si="184">+G28/AL28</f>
        <v>28974345.263670024</v>
      </c>
      <c r="AN28" s="47">
        <f t="shared" ref="AN28" si="185">AVERAGE(AM24:AM28)</f>
        <v>25625182.566102512</v>
      </c>
      <c r="AO28" s="5">
        <f t="shared" ref="AO28" si="186">+AM28-J28</f>
        <v>-13801344.736329976</v>
      </c>
      <c r="AQ28" s="47">
        <f t="shared" ref="AQ28" si="187">(+AH28+AM28)/2</f>
        <v>36398248.014161319</v>
      </c>
      <c r="AR28" s="5">
        <f t="shared" ref="AR28" si="188">(+AO28+AJ28)/2</f>
        <v>-6377441.9858386796</v>
      </c>
    </row>
    <row r="29" spans="1:44">
      <c r="A29" s="75">
        <f>+'Fall 2023 Data'!A14</f>
        <v>45140</v>
      </c>
      <c r="B29" s="67">
        <f>+'Fall 2023 Data'!D14</f>
        <v>26</v>
      </c>
      <c r="C29" s="67">
        <f>+'Fall 2023 Data'!J14</f>
        <v>8454</v>
      </c>
      <c r="D29" s="67">
        <f>+'Fall 2023 Data'!I14</f>
        <v>931</v>
      </c>
      <c r="E29" s="67">
        <f>+'Fall 2023 Data'!G14</f>
        <v>8</v>
      </c>
      <c r="F29" s="130">
        <f>+'Fall 2023 Data'!M14</f>
        <v>0.11012538443340431</v>
      </c>
      <c r="G29" s="68">
        <f>+'Fall 2023 Data'!Q14</f>
        <v>3409844.6399999997</v>
      </c>
      <c r="H29" s="68">
        <f>+'Fall 2023 Data'!O14</f>
        <v>1938.9</v>
      </c>
      <c r="I29" s="68">
        <f>+'Fall 2023 Data'!U14</f>
        <v>42225543.380000003</v>
      </c>
      <c r="J29" s="68">
        <f>+'Fall 2023 Data'!B14</f>
        <v>42775690</v>
      </c>
      <c r="K29" s="68">
        <f>+G29/D29</f>
        <v>3662.5613748657356</v>
      </c>
      <c r="L29" s="68">
        <f>+I29/C29</f>
        <v>4994.7413508398395</v>
      </c>
      <c r="N29" s="77">
        <f>+'Fall 2022 Data'!A19</f>
        <v>44776</v>
      </c>
      <c r="O29" s="5">
        <f>+'Fall 2022 Data'!D19</f>
        <v>26</v>
      </c>
      <c r="P29" s="5">
        <f>+'Fall 2022 Data'!J19</f>
        <v>8135</v>
      </c>
      <c r="Q29" s="5">
        <f>+'Fall 2022 Data'!I19</f>
        <v>1279</v>
      </c>
      <c r="R29" s="5">
        <f>+'Fall 2022 Data'!G19</f>
        <v>2</v>
      </c>
      <c r="S29" s="43">
        <f>+'Fall 2022 Data'!M19</f>
        <v>0.15722188076213892</v>
      </c>
      <c r="T29" s="9">
        <f>+'Fall 2022 Data'!Q19</f>
        <v>4942993.5599999996</v>
      </c>
      <c r="U29" s="9">
        <f>+'Fall 2022 Data'!O19</f>
        <v>0</v>
      </c>
      <c r="V29" s="9">
        <f>+'Fall 2022 Data'!U19</f>
        <v>38323263.460000001</v>
      </c>
      <c r="W29" s="9">
        <f t="shared" si="160"/>
        <v>3864.7330414386238</v>
      </c>
      <c r="X29" s="9">
        <f t="shared" si="4"/>
        <v>4710.9113042409344</v>
      </c>
      <c r="Z29" s="47">
        <f t="shared" ref="Z29" si="189">+C29-P29</f>
        <v>319</v>
      </c>
      <c r="AA29" s="43">
        <f t="shared" ref="AA29" si="190">+Z29/P29</f>
        <v>3.9213275968039335E-2</v>
      </c>
      <c r="AB29" s="9">
        <f t="shared" ref="AB29" si="191">+I29-V29</f>
        <v>3902279.9200000018</v>
      </c>
      <c r="AC29" s="43">
        <f t="shared" ref="AC29" si="192">+AB29/V32</f>
        <v>0.10093987517355348</v>
      </c>
      <c r="AD29" s="43">
        <f t="shared" ref="AD29" si="193">+K29/W29-1</f>
        <v>-5.2311935754721928E-2</v>
      </c>
      <c r="AE29" s="43">
        <f t="shared" ref="AE29" si="194">+L29/X29-1</f>
        <v>6.0249499145397012E-2</v>
      </c>
      <c r="AG29" s="43">
        <f t="shared" si="5"/>
        <v>0.97781066500667946</v>
      </c>
      <c r="AH29" s="5">
        <f t="shared" ref="AH29" si="195">+I29/AG29</f>
        <v>43183762.349034674</v>
      </c>
      <c r="AI29" s="47">
        <f t="shared" ref="AI29" si="196">AVERAGE(AH25:AH29)</f>
        <v>43437985.082357049</v>
      </c>
      <c r="AJ29" s="47">
        <f t="shared" ref="AJ29" si="197">+AH29-J29</f>
        <v>408072.34903467447</v>
      </c>
      <c r="AL29" s="43">
        <f t="shared" si="6"/>
        <v>0.12681704620297468</v>
      </c>
      <c r="AM29" s="5">
        <f t="shared" ref="AM29" si="198">+G29/AL29</f>
        <v>26887904.600320335</v>
      </c>
      <c r="AN29" s="47">
        <f t="shared" ref="AN29" si="199">AVERAGE(AM25:AM29)</f>
        <v>26104837.524426218</v>
      </c>
      <c r="AO29" s="5">
        <f t="shared" ref="AO29" si="200">+AM29-J29</f>
        <v>-15887785.399679665</v>
      </c>
      <c r="AQ29" s="47">
        <f t="shared" ref="AQ29" si="201">(+AH29+AM29)/2</f>
        <v>35035833.474677503</v>
      </c>
      <c r="AR29" s="5">
        <f t="shared" ref="AR29" si="202">(+AO29+AJ29)/2</f>
        <v>-7739856.525322495</v>
      </c>
    </row>
    <row r="30" spans="1:44">
      <c r="A30" s="75">
        <f>+'Fall 2023 Data'!A15</f>
        <v>45141</v>
      </c>
      <c r="B30" s="67">
        <f>+'Fall 2023 Data'!D15</f>
        <v>25</v>
      </c>
      <c r="C30" s="67">
        <f>+'Fall 2023 Data'!J15</f>
        <v>8518</v>
      </c>
      <c r="D30" s="67">
        <f>+'Fall 2023 Data'!I15</f>
        <v>1049</v>
      </c>
      <c r="E30" s="67">
        <f>+'Fall 2023 Data'!G15</f>
        <v>8</v>
      </c>
      <c r="F30" s="130">
        <f>+'Fall 2023 Data'!M15</f>
        <v>0.12315097440713782</v>
      </c>
      <c r="G30" s="68">
        <f>+'Fall 2023 Data'!Q15</f>
        <v>3759973.8499999996</v>
      </c>
      <c r="H30" s="68">
        <f>+'Fall 2023 Data'!O15</f>
        <v>1938.9</v>
      </c>
      <c r="I30" s="68">
        <f>+'Fall 2023 Data'!U15</f>
        <v>41993727</v>
      </c>
      <c r="J30" s="68">
        <f>+'Fall 2023 Data'!B15</f>
        <v>42775690</v>
      </c>
      <c r="K30" s="68">
        <f>+G30/D30</f>
        <v>3584.3411344137271</v>
      </c>
      <c r="L30" s="68">
        <f>+I30/C30</f>
        <v>4929.9984738201456</v>
      </c>
      <c r="N30" s="77">
        <f>+'Fall 2022 Data'!A20</f>
        <v>44777</v>
      </c>
      <c r="O30" s="5">
        <f>+'Fall 2022 Data'!D20</f>
        <v>25</v>
      </c>
      <c r="P30" s="5">
        <f>+'Fall 2022 Data'!J20</f>
        <v>8178</v>
      </c>
      <c r="Q30" s="5">
        <f>+'Fall 2022 Data'!I20</f>
        <v>1353</v>
      </c>
      <c r="R30" s="5">
        <f>+'Fall 2022 Data'!G20</f>
        <v>2</v>
      </c>
      <c r="S30" s="43">
        <f>+'Fall 2022 Data'!M20</f>
        <v>0.16544387380777698</v>
      </c>
      <c r="T30" s="9">
        <f>+'Fall 2022 Data'!Q20</f>
        <v>5283635.96</v>
      </c>
      <c r="U30" s="9">
        <f>+'Fall 2022 Data'!O20</f>
        <v>0</v>
      </c>
      <c r="V30" s="9">
        <f>+'Fall 2022 Data'!U20</f>
        <v>38531878.560000002</v>
      </c>
      <c r="W30" s="9">
        <f t="shared" si="160"/>
        <v>3905.1263562453805</v>
      </c>
      <c r="X30" s="9">
        <f t="shared" si="4"/>
        <v>4711.6505942773301</v>
      </c>
      <c r="Z30" s="47">
        <f t="shared" ref="Z30" si="203">+C30-P30</f>
        <v>340</v>
      </c>
      <c r="AA30" s="43">
        <f t="shared" ref="AA30" si="204">+Z30/P30</f>
        <v>4.1574957202249942E-2</v>
      </c>
      <c r="AB30" s="9">
        <f t="shared" ref="AB30" si="205">+I30-V30</f>
        <v>3461848.4399999976</v>
      </c>
      <c r="AC30" s="43">
        <f t="shared" ref="AC30" si="206">+AB30/V33</f>
        <v>8.9547279171956595E-2</v>
      </c>
      <c r="AD30" s="43">
        <f t="shared" ref="AD30" si="207">+K30/W30-1</f>
        <v>-8.2144645926406135E-2</v>
      </c>
      <c r="AE30" s="43">
        <f t="shared" ref="AE30" si="208">+L30/X30-1</f>
        <v>4.6342120489158534E-2</v>
      </c>
      <c r="AG30" s="43">
        <f t="shared" si="5"/>
        <v>0.98321857268525192</v>
      </c>
      <c r="AH30" s="5">
        <f t="shared" ref="AH30" si="209">+I30/AG30</f>
        <v>42710469.641873859</v>
      </c>
      <c r="AI30" s="47">
        <f t="shared" ref="AI30" si="210">AVERAGE(AH26:AH30)</f>
        <v>43319477.205277167</v>
      </c>
      <c r="AJ30" s="47">
        <f t="shared" ref="AJ30" si="211">+AH30-J30</f>
        <v>-65220.358126141131</v>
      </c>
      <c r="AL30" s="43">
        <f t="shared" si="6"/>
        <v>0.13555654028790978</v>
      </c>
      <c r="AM30" s="5">
        <f t="shared" ref="AM30" si="212">+G30/AL30</f>
        <v>27737310.512751039</v>
      </c>
      <c r="AN30" s="47">
        <f t="shared" ref="AN30" si="213">AVERAGE(AM26:AM30)</f>
        <v>26754373.665236067</v>
      </c>
      <c r="AO30" s="5">
        <f t="shared" ref="AO30" si="214">+AM30-J30</f>
        <v>-15038379.487248961</v>
      </c>
      <c r="AQ30" s="47">
        <f t="shared" ref="AQ30" si="215">(+AH30+AM30)/2</f>
        <v>35223890.077312447</v>
      </c>
      <c r="AR30" s="5">
        <f t="shared" ref="AR30" si="216">(+AO30+AJ30)/2</f>
        <v>-7551799.922687551</v>
      </c>
    </row>
    <row r="31" spans="1:44">
      <c r="A31" s="75">
        <f>+'Fall 2023 Data'!A16</f>
        <v>45142</v>
      </c>
      <c r="B31" s="67">
        <f>+'Fall 2023 Data'!D16</f>
        <v>24</v>
      </c>
      <c r="C31" s="67">
        <f>+'Fall 2023 Data'!J16</f>
        <v>8572</v>
      </c>
      <c r="D31" s="67">
        <f>+'Fall 2023 Data'!I16</f>
        <v>1159</v>
      </c>
      <c r="E31" s="67">
        <f>+'Fall 2023 Data'!G16</f>
        <v>8</v>
      </c>
      <c r="F31" s="130">
        <f>+'Fall 2023 Data'!M16</f>
        <v>0.13520765282314512</v>
      </c>
      <c r="G31" s="68">
        <f>+'Fall 2023 Data'!Q16</f>
        <v>4242734.83</v>
      </c>
      <c r="H31" s="68">
        <f>+'Fall 2023 Data'!O16</f>
        <v>1938.9</v>
      </c>
      <c r="I31" s="68">
        <f>+'Fall 2023 Data'!U16</f>
        <v>42297015.299999997</v>
      </c>
      <c r="J31" s="68">
        <f>+'Fall 2023 Data'!B16</f>
        <v>42775690</v>
      </c>
      <c r="K31" s="68">
        <f t="shared" ref="K31" si="217">+G31/D31</f>
        <v>3660.6857894736841</v>
      </c>
      <c r="L31" s="68">
        <f t="shared" ref="L31" si="218">+I31/C31</f>
        <v>4934.322830144657</v>
      </c>
      <c r="N31" s="77">
        <f>+'Fall 2022 Data'!A21</f>
        <v>44778</v>
      </c>
      <c r="O31" s="5">
        <f>+'Fall 2022 Data'!D21</f>
        <v>24</v>
      </c>
      <c r="P31" s="5">
        <f>+'Fall 2022 Data'!J21</f>
        <v>8275</v>
      </c>
      <c r="Q31" s="5">
        <f>+'Fall 2022 Data'!I21</f>
        <v>1443</v>
      </c>
      <c r="R31" s="5">
        <f>+'Fall 2022 Data'!G21</f>
        <v>2</v>
      </c>
      <c r="S31" s="43">
        <f>+'Fall 2022 Data'!M21</f>
        <v>0.17438066465256796</v>
      </c>
      <c r="T31" s="9">
        <f>+'Fall 2022 Data'!Q21</f>
        <v>5548202.1399999997</v>
      </c>
      <c r="U31" s="9">
        <f>+'Fall 2022 Data'!O21</f>
        <v>0</v>
      </c>
      <c r="V31" s="9">
        <f>+'Fall 2022 Data'!U21</f>
        <v>38659448.640000001</v>
      </c>
      <c r="W31" s="9">
        <f t="shared" si="160"/>
        <v>3844.9079279279276</v>
      </c>
      <c r="X31" s="9">
        <f t="shared" si="4"/>
        <v>4671.8366936555894</v>
      </c>
      <c r="Z31" s="47">
        <f t="shared" ref="Z31:Z34" si="219">+C31-P31</f>
        <v>297</v>
      </c>
      <c r="AA31" s="43">
        <f t="shared" ref="AA31:AA34" si="220">+Z31/P31</f>
        <v>3.5891238670694867E-2</v>
      </c>
      <c r="AB31" s="9">
        <f t="shared" ref="AB31:AB34" si="221">+I31-V31</f>
        <v>3637566.6599999964</v>
      </c>
      <c r="AC31" s="43">
        <f t="shared" ref="AC31:AC34" si="222">+AB31/V34</f>
        <v>9.3728849723790378E-2</v>
      </c>
      <c r="AD31" s="43">
        <f t="shared" ref="AD31:AD34" si="223">+K31/W31-1</f>
        <v>-4.7913276964612117E-2</v>
      </c>
      <c r="AE31" s="43">
        <f t="shared" ref="AE31:AE34" si="224">+L31/X31-1</f>
        <v>5.6184784208216598E-2</v>
      </c>
      <c r="AG31" s="43">
        <f t="shared" si="5"/>
        <v>0.98857078495383077</v>
      </c>
      <c r="AH31" s="5">
        <f t="shared" ref="AH31:AH34" si="225">+I31/AG31</f>
        <v>42786025.992033936</v>
      </c>
      <c r="AI31" s="47">
        <f t="shared" ref="AI31:AI34" si="226">AVERAGE(AH27:AH31)</f>
        <v>43216080.598229304</v>
      </c>
      <c r="AJ31" s="47">
        <f t="shared" ref="AJ31:AJ34" si="227">+AH31-J31</f>
        <v>10335.992033936083</v>
      </c>
      <c r="AL31" s="43">
        <f t="shared" si="6"/>
        <v>0.14234422897605861</v>
      </c>
      <c r="AM31" s="5">
        <f t="shared" ref="AM31:AM34" si="228">+G31/AL31</f>
        <v>29806159.761584722</v>
      </c>
      <c r="AN31" s="47">
        <f t="shared" ref="AN31:AN34" si="229">AVERAGE(AM27:AM31)</f>
        <v>27817679.655812651</v>
      </c>
      <c r="AO31" s="5">
        <f t="shared" ref="AO31:AO34" si="230">+AM31-J31</f>
        <v>-12969530.238415278</v>
      </c>
      <c r="AQ31" s="47">
        <f t="shared" ref="AQ31:AQ34" si="231">(+AH31+AM31)/2</f>
        <v>36296092.876809329</v>
      </c>
      <c r="AR31" s="5">
        <f t="shared" ref="AR31:AR34" si="232">(+AO31+AJ31)/2</f>
        <v>-6479597.1231906712</v>
      </c>
    </row>
    <row r="32" spans="1:44">
      <c r="A32" s="144">
        <f t="shared" ref="A32:A33" si="233">+A31+1</f>
        <v>45143</v>
      </c>
      <c r="B32" s="147">
        <f>+B31-1</f>
        <v>23</v>
      </c>
      <c r="C32" s="147">
        <f t="shared" ref="C32:L32" si="234">+C31</f>
        <v>8572</v>
      </c>
      <c r="D32" s="147">
        <f t="shared" si="234"/>
        <v>1159</v>
      </c>
      <c r="E32" s="147">
        <f t="shared" si="234"/>
        <v>8</v>
      </c>
      <c r="F32" s="145">
        <f t="shared" si="234"/>
        <v>0.13520765282314512</v>
      </c>
      <c r="G32" s="146">
        <f t="shared" si="234"/>
        <v>4242734.83</v>
      </c>
      <c r="H32" s="146">
        <f t="shared" si="234"/>
        <v>1938.9</v>
      </c>
      <c r="I32" s="146">
        <f t="shared" si="234"/>
        <v>42297015.299999997</v>
      </c>
      <c r="J32" s="146">
        <f t="shared" si="234"/>
        <v>42775690</v>
      </c>
      <c r="K32" s="146">
        <f t="shared" si="234"/>
        <v>3660.6857894736841</v>
      </c>
      <c r="L32" s="146">
        <f t="shared" si="234"/>
        <v>4934.322830144657</v>
      </c>
      <c r="N32" s="118">
        <f>+N31+1</f>
        <v>44779</v>
      </c>
      <c r="O32" s="99">
        <f t="shared" ref="O32:O33" si="235">+O31-1</f>
        <v>23</v>
      </c>
      <c r="P32" s="99">
        <f t="shared" ref="P32:P33" si="236">+P31</f>
        <v>8275</v>
      </c>
      <c r="Q32" s="99">
        <f t="shared" ref="Q32:Q33" si="237">+Q31</f>
        <v>1443</v>
      </c>
      <c r="R32" s="99">
        <f t="shared" ref="R32:R33" si="238">+R31</f>
        <v>2</v>
      </c>
      <c r="S32" s="100">
        <f t="shared" ref="S32:S33" si="239">+S31</f>
        <v>0.17438066465256796</v>
      </c>
      <c r="T32" s="101">
        <f t="shared" ref="T32:T33" si="240">+T31</f>
        <v>5548202.1399999997</v>
      </c>
      <c r="U32" s="101">
        <f t="shared" ref="U32:U33" si="241">+U31</f>
        <v>0</v>
      </c>
      <c r="V32" s="101">
        <f t="shared" ref="V32:V33" si="242">+V31</f>
        <v>38659448.640000001</v>
      </c>
      <c r="W32" s="101">
        <f t="shared" ref="W32:W33" si="243">+W31</f>
        <v>3844.9079279279276</v>
      </c>
      <c r="X32" s="101">
        <f t="shared" ref="X32:X33" si="244">+X31</f>
        <v>4671.8366936555894</v>
      </c>
      <c r="Z32" s="47">
        <f t="shared" si="219"/>
        <v>297</v>
      </c>
      <c r="AA32" s="43">
        <f t="shared" si="220"/>
        <v>3.5891238670694867E-2</v>
      </c>
      <c r="AB32" s="9">
        <f t="shared" si="221"/>
        <v>3637566.6599999964</v>
      </c>
      <c r="AC32" s="43">
        <f t="shared" si="222"/>
        <v>9.346168703547468E-2</v>
      </c>
      <c r="AD32" s="43">
        <f t="shared" si="223"/>
        <v>-4.7913276964612117E-2</v>
      </c>
      <c r="AE32" s="43">
        <f t="shared" si="224"/>
        <v>5.6184784208216598E-2</v>
      </c>
      <c r="AG32" s="43">
        <f t="shared" si="5"/>
        <v>0.99184371269146621</v>
      </c>
      <c r="AH32" s="5">
        <f t="shared" si="225"/>
        <v>42644838.857951574</v>
      </c>
      <c r="AI32" s="47">
        <f t="shared" si="226"/>
        <v>43029449.521109328</v>
      </c>
      <c r="AJ32" s="47">
        <f t="shared" si="227"/>
        <v>-130851.14204842597</v>
      </c>
      <c r="AL32" s="43">
        <f t="shared" si="6"/>
        <v>0.14234422897605861</v>
      </c>
      <c r="AM32" s="5">
        <f t="shared" si="228"/>
        <v>29806159.761584722</v>
      </c>
      <c r="AN32" s="47">
        <f t="shared" si="229"/>
        <v>28642375.979982167</v>
      </c>
      <c r="AO32" s="5">
        <f t="shared" si="230"/>
        <v>-12969530.238415278</v>
      </c>
      <c r="AQ32" s="47">
        <f t="shared" si="231"/>
        <v>36225499.309768148</v>
      </c>
      <c r="AR32" s="5">
        <f t="shared" si="232"/>
        <v>-6550190.6902318522</v>
      </c>
    </row>
    <row r="33" spans="1:44">
      <c r="A33" s="144">
        <f t="shared" si="233"/>
        <v>45144</v>
      </c>
      <c r="B33" s="147">
        <f>+B32-1</f>
        <v>22</v>
      </c>
      <c r="C33" s="147">
        <f t="shared" ref="C33:L33" si="245">+C32</f>
        <v>8572</v>
      </c>
      <c r="D33" s="147">
        <f t="shared" si="245"/>
        <v>1159</v>
      </c>
      <c r="E33" s="147">
        <f t="shared" si="245"/>
        <v>8</v>
      </c>
      <c r="F33" s="145">
        <f t="shared" si="245"/>
        <v>0.13520765282314512</v>
      </c>
      <c r="G33" s="146">
        <f t="shared" si="245"/>
        <v>4242734.83</v>
      </c>
      <c r="H33" s="146">
        <f t="shared" si="245"/>
        <v>1938.9</v>
      </c>
      <c r="I33" s="146">
        <f t="shared" si="245"/>
        <v>42297015.299999997</v>
      </c>
      <c r="J33" s="146">
        <f t="shared" si="245"/>
        <v>42775690</v>
      </c>
      <c r="K33" s="146">
        <f t="shared" si="245"/>
        <v>3660.6857894736841</v>
      </c>
      <c r="L33" s="146">
        <f t="shared" si="245"/>
        <v>4934.322830144657</v>
      </c>
      <c r="N33" s="118">
        <f>+N32+1</f>
        <v>44780</v>
      </c>
      <c r="O33" s="99">
        <f t="shared" si="235"/>
        <v>22</v>
      </c>
      <c r="P33" s="99">
        <f t="shared" si="236"/>
        <v>8275</v>
      </c>
      <c r="Q33" s="99">
        <f t="shared" si="237"/>
        <v>1443</v>
      </c>
      <c r="R33" s="99">
        <f t="shared" si="238"/>
        <v>2</v>
      </c>
      <c r="S33" s="100">
        <f t="shared" si="239"/>
        <v>0.17438066465256796</v>
      </c>
      <c r="T33" s="101">
        <f t="shared" si="240"/>
        <v>5548202.1399999997</v>
      </c>
      <c r="U33" s="101">
        <f t="shared" si="241"/>
        <v>0</v>
      </c>
      <c r="V33" s="101">
        <f t="shared" si="242"/>
        <v>38659448.640000001</v>
      </c>
      <c r="W33" s="101">
        <f t="shared" si="243"/>
        <v>3844.9079279279276</v>
      </c>
      <c r="X33" s="101">
        <f t="shared" si="244"/>
        <v>4671.8366936555894</v>
      </c>
      <c r="Z33" s="47">
        <f t="shared" si="219"/>
        <v>297</v>
      </c>
      <c r="AA33" s="43">
        <f t="shared" si="220"/>
        <v>3.5891238670694867E-2</v>
      </c>
      <c r="AB33" s="9">
        <f t="shared" si="221"/>
        <v>3637566.6599999964</v>
      </c>
      <c r="AC33" s="43">
        <f t="shared" si="222"/>
        <v>9.3141896201669239E-2</v>
      </c>
      <c r="AD33" s="43">
        <f t="shared" si="223"/>
        <v>-4.7913276964612117E-2</v>
      </c>
      <c r="AE33" s="43">
        <f t="shared" si="224"/>
        <v>5.6184784208216598E-2</v>
      </c>
      <c r="AG33" s="43">
        <f t="shared" si="5"/>
        <v>0.99184371269146621</v>
      </c>
      <c r="AH33" s="5">
        <f t="shared" si="225"/>
        <v>42644838.857951574</v>
      </c>
      <c r="AI33" s="47">
        <f t="shared" si="226"/>
        <v>42793987.139769122</v>
      </c>
      <c r="AJ33" s="47">
        <f t="shared" si="227"/>
        <v>-130851.14204842597</v>
      </c>
      <c r="AL33" s="43">
        <f t="shared" si="6"/>
        <v>0.14234422897605861</v>
      </c>
      <c r="AM33" s="5">
        <f t="shared" si="228"/>
        <v>29806159.761584722</v>
      </c>
      <c r="AN33" s="47">
        <f t="shared" si="229"/>
        <v>28808738.879565109</v>
      </c>
      <c r="AO33" s="5">
        <f t="shared" si="230"/>
        <v>-12969530.238415278</v>
      </c>
      <c r="AQ33" s="47">
        <f t="shared" si="231"/>
        <v>36225499.309768148</v>
      </c>
      <c r="AR33" s="5">
        <f t="shared" si="232"/>
        <v>-6550190.6902318522</v>
      </c>
    </row>
    <row r="34" spans="1:44">
      <c r="A34" s="75">
        <f>+'Fall 2023 Data'!A17</f>
        <v>45145</v>
      </c>
      <c r="B34" s="67">
        <f>+'Fall 2023 Data'!D17</f>
        <v>21</v>
      </c>
      <c r="C34" s="67">
        <f>+'Fall 2023 Data'!J17</f>
        <v>8667</v>
      </c>
      <c r="D34" s="67">
        <f>+'Fall 2023 Data'!I17</f>
        <v>1452</v>
      </c>
      <c r="E34" s="67">
        <f>+'Fall 2023 Data'!G17</f>
        <v>8</v>
      </c>
      <c r="F34" s="130">
        <f>+'Fall 2023 Data'!M17</f>
        <v>0.16753201799930773</v>
      </c>
      <c r="G34" s="68">
        <f>+'Fall 2023 Data'!Q17</f>
        <v>5514600.6200000001</v>
      </c>
      <c r="H34" s="68">
        <f>+'Fall 2023 Data'!O17</f>
        <v>1938.9</v>
      </c>
      <c r="I34" s="68">
        <f>+'Fall 2023 Data'!U17</f>
        <v>42559607.429999992</v>
      </c>
      <c r="J34" s="68">
        <f>+'Fall 2023 Data'!B17</f>
        <v>42775690</v>
      </c>
      <c r="K34" s="68">
        <f>+G34/D34</f>
        <v>3797.9343112947658</v>
      </c>
      <c r="L34" s="68">
        <f>+I34/C34</f>
        <v>4910.5350674974034</v>
      </c>
      <c r="N34" s="77">
        <f>+'Fall 2022 Data'!A22</f>
        <v>44781</v>
      </c>
      <c r="O34" s="5">
        <f>+'Fall 2022 Data'!D22</f>
        <v>21</v>
      </c>
      <c r="P34" s="5">
        <f>+'Fall 2022 Data'!J22</f>
        <v>8460</v>
      </c>
      <c r="Q34" s="5">
        <f>+'Fall 2022 Data'!I22</f>
        <v>1655</v>
      </c>
      <c r="R34" s="5">
        <f>+'Fall 2022 Data'!G22</f>
        <v>2</v>
      </c>
      <c r="S34" s="43">
        <f>+'Fall 2022 Data'!M22</f>
        <v>0.19562647754137116</v>
      </c>
      <c r="T34" s="9">
        <f>+'Fall 2022 Data'!Q22</f>
        <v>6263916.5199999996</v>
      </c>
      <c r="U34" s="9">
        <f>+'Fall 2022 Data'!O22</f>
        <v>0</v>
      </c>
      <c r="V34" s="9">
        <f>+'Fall 2022 Data'!U22</f>
        <v>38809466.57</v>
      </c>
      <c r="W34" s="9">
        <f t="shared" ref="W34:W38" si="246">+T34/Q34</f>
        <v>3784.8438187311176</v>
      </c>
      <c r="X34" s="9">
        <f t="shared" si="4"/>
        <v>4587.4073959810876</v>
      </c>
      <c r="Z34" s="47">
        <f t="shared" si="219"/>
        <v>207</v>
      </c>
      <c r="AA34" s="43">
        <f t="shared" si="220"/>
        <v>2.4468085106382979E-2</v>
      </c>
      <c r="AB34" s="9">
        <f t="shared" si="221"/>
        <v>3750140.859999992</v>
      </c>
      <c r="AC34" s="43">
        <f t="shared" si="222"/>
        <v>9.5548052494407898E-2</v>
      </c>
      <c r="AD34" s="43">
        <f t="shared" si="223"/>
        <v>3.458661226353188E-3</v>
      </c>
      <c r="AE34" s="43">
        <f t="shared" si="224"/>
        <v>7.0437971521648546E-2</v>
      </c>
      <c r="AG34" s="43">
        <f t="shared" si="5"/>
        <v>0.99184371269146621</v>
      </c>
      <c r="AH34" s="5">
        <f t="shared" si="225"/>
        <v>42909590.377409644</v>
      </c>
      <c r="AI34" s="47">
        <f t="shared" si="226"/>
        <v>42739152.745444119</v>
      </c>
      <c r="AJ34" s="47">
        <f t="shared" si="227"/>
        <v>133900.37740964442</v>
      </c>
      <c r="AL34" s="43">
        <f t="shared" si="6"/>
        <v>0.16070653968815132</v>
      </c>
      <c r="AM34" s="5">
        <f t="shared" si="228"/>
        <v>34314724.408235043</v>
      </c>
      <c r="AN34" s="47">
        <f t="shared" si="229"/>
        <v>30294102.841148049</v>
      </c>
      <c r="AO34" s="5">
        <f t="shared" si="230"/>
        <v>-8460965.5917649567</v>
      </c>
      <c r="AQ34" s="47">
        <f t="shared" si="231"/>
        <v>38612157.39282234</v>
      </c>
      <c r="AR34" s="5">
        <f t="shared" si="232"/>
        <v>-4163532.6071776561</v>
      </c>
    </row>
    <row r="35" spans="1:44">
      <c r="A35" s="75">
        <f>+'Fall 2023 Data'!A18</f>
        <v>45146</v>
      </c>
      <c r="B35" s="67">
        <f>+'Fall 2023 Data'!D18</f>
        <v>20</v>
      </c>
      <c r="C35" s="67">
        <f>+'Fall 2023 Data'!J18</f>
        <v>8801</v>
      </c>
      <c r="D35" s="67">
        <f>+'Fall 2023 Data'!I18</f>
        <v>1579</v>
      </c>
      <c r="E35" s="67">
        <f>+'Fall 2023 Data'!G18</f>
        <v>8</v>
      </c>
      <c r="F35" s="130">
        <f>+'Fall 2023 Data'!M18</f>
        <v>0.17941143051925917</v>
      </c>
      <c r="G35" s="68">
        <f>+'Fall 2023 Data'!Q18</f>
        <v>6039221.1800000006</v>
      </c>
      <c r="H35" s="68">
        <f>+'Fall 2023 Data'!O18</f>
        <v>1938.9</v>
      </c>
      <c r="I35" s="68">
        <f>+'Fall 2023 Data'!U18</f>
        <v>42683786.189999998</v>
      </c>
      <c r="J35" s="68">
        <f>+'Fall 2023 Data'!B18</f>
        <v>42775690</v>
      </c>
      <c r="K35" s="68">
        <f>+G35/D35</f>
        <v>3824.712590246992</v>
      </c>
      <c r="L35" s="68">
        <f>+I35/C35</f>
        <v>4849.8791262356544</v>
      </c>
      <c r="N35" s="77">
        <f>+'Fall 2022 Data'!A23</f>
        <v>44782</v>
      </c>
      <c r="O35" s="5">
        <f>+'Fall 2022 Data'!D23</f>
        <v>20</v>
      </c>
      <c r="P35" s="5">
        <f>+'Fall 2022 Data'!J23</f>
        <v>8566</v>
      </c>
      <c r="Q35" s="5">
        <f>+'Fall 2022 Data'!I23</f>
        <v>1796</v>
      </c>
      <c r="R35" s="5">
        <f>+'Fall 2022 Data'!G23</f>
        <v>2</v>
      </c>
      <c r="S35" s="43">
        <f>+'Fall 2022 Data'!M23</f>
        <v>0.20966612187718889</v>
      </c>
      <c r="T35" s="9">
        <f>+'Fall 2022 Data'!Q23</f>
        <v>6858123.0999999996</v>
      </c>
      <c r="U35" s="9">
        <f>+'Fall 2022 Data'!O23</f>
        <v>0</v>
      </c>
      <c r="V35" s="9">
        <f>+'Fall 2022 Data'!U23</f>
        <v>38920404.450000003</v>
      </c>
      <c r="W35" s="9">
        <f t="shared" si="246"/>
        <v>3818.5540645879732</v>
      </c>
      <c r="X35" s="9">
        <f t="shared" si="4"/>
        <v>4543.5914604249365</v>
      </c>
      <c r="Z35" s="47">
        <f t="shared" ref="Z35" si="247">+C35-P35</f>
        <v>235</v>
      </c>
      <c r="AA35" s="43">
        <f t="shared" ref="AA35" si="248">+Z35/P35</f>
        <v>2.7434041559654447E-2</v>
      </c>
      <c r="AB35" s="9">
        <f t="shared" ref="AB35" si="249">+I35-V35</f>
        <v>3763381.7399999946</v>
      </c>
      <c r="AC35" s="43">
        <f t="shared" ref="AC35" si="250">+AB35/V38</f>
        <v>9.5481727523367574E-2</v>
      </c>
      <c r="AD35" s="43">
        <f t="shared" ref="AD35" si="251">+K35/W35-1</f>
        <v>1.612789960506511E-3</v>
      </c>
      <c r="AE35" s="43">
        <f t="shared" ref="AE35" si="252">+L35/X35-1</f>
        <v>6.74109167777317E-2</v>
      </c>
      <c r="AG35" s="43">
        <f t="shared" si="5"/>
        <v>0.99569256066772871</v>
      </c>
      <c r="AH35" s="5">
        <f t="shared" ref="AH35" si="253">+I35/AG35</f>
        <v>42868439.391949974</v>
      </c>
      <c r="AI35" s="47">
        <f t="shared" ref="AI35" si="254">AVERAGE(AH31:AH35)</f>
        <v>42770746.695459343</v>
      </c>
      <c r="AJ35" s="47">
        <f t="shared" ref="AJ35" si="255">+AH35-J35</f>
        <v>92749.391949974</v>
      </c>
      <c r="AL35" s="43">
        <f t="shared" si="6"/>
        <v>0.17595145603191684</v>
      </c>
      <c r="AM35" s="5">
        <f t="shared" ref="AM35" si="256">+G35/AL35</f>
        <v>34323223.667467192</v>
      </c>
      <c r="AN35" s="47">
        <f t="shared" ref="AN35" si="257">AVERAGE(AM31:AM35)</f>
        <v>31611285.47209128</v>
      </c>
      <c r="AO35" s="5">
        <f t="shared" ref="AO35" si="258">+AM35-J35</f>
        <v>-8452466.3325328082</v>
      </c>
      <c r="AQ35" s="47">
        <f t="shared" ref="AQ35" si="259">(+AH35+AM35)/2</f>
        <v>38595831.529708579</v>
      </c>
      <c r="AR35" s="5">
        <f t="shared" ref="AR35" si="260">(+AO35+AJ35)/2</f>
        <v>-4179858.4702914171</v>
      </c>
    </row>
    <row r="36" spans="1:44">
      <c r="A36" s="75">
        <f>+'Fall 2023 Data'!A19</f>
        <v>45147</v>
      </c>
      <c r="B36" s="67">
        <f>+'Fall 2023 Data'!D19</f>
        <v>19</v>
      </c>
      <c r="C36" s="67">
        <f>+'Fall 2023 Data'!J19</f>
        <v>8925</v>
      </c>
      <c r="D36" s="67">
        <f>+'Fall 2023 Data'!I19</f>
        <v>1760</v>
      </c>
      <c r="E36" s="67">
        <f>+'Fall 2023 Data'!G19</f>
        <v>8</v>
      </c>
      <c r="F36" s="130">
        <f>+'Fall 2023 Data'!M19</f>
        <v>0.19719887955182072</v>
      </c>
      <c r="G36" s="68">
        <f>+'Fall 2023 Data'!Q19</f>
        <v>6984010.75</v>
      </c>
      <c r="H36" s="68">
        <f>+'Fall 2023 Data'!O19</f>
        <v>1938.9</v>
      </c>
      <c r="I36" s="68">
        <f>+'Fall 2023 Data'!U19</f>
        <v>42874164.32</v>
      </c>
      <c r="J36" s="68">
        <f>+'Fall 2023 Data'!B19</f>
        <v>42775690</v>
      </c>
      <c r="K36" s="68">
        <f>+G36/D36</f>
        <v>3968.1879261363638</v>
      </c>
      <c r="L36" s="68">
        <f>+I36/C36</f>
        <v>4803.8279350140056</v>
      </c>
      <c r="N36" s="77">
        <f>+'Fall 2022 Data'!A24</f>
        <v>44783</v>
      </c>
      <c r="O36" s="5">
        <f>+'Fall 2022 Data'!D24</f>
        <v>19</v>
      </c>
      <c r="P36" s="5">
        <f>+'Fall 2022 Data'!J24</f>
        <v>8677</v>
      </c>
      <c r="Q36" s="5">
        <f>+'Fall 2022 Data'!I24</f>
        <v>1931</v>
      </c>
      <c r="R36" s="5">
        <f>+'Fall 2022 Data'!G24</f>
        <v>2</v>
      </c>
      <c r="S36" s="43">
        <f>+'Fall 2022 Data'!M24</f>
        <v>0.22254235334793132</v>
      </c>
      <c r="T36" s="9">
        <f>+'Fall 2022 Data'!Q24</f>
        <v>7461366.54</v>
      </c>
      <c r="U36" s="9">
        <f>+'Fall 2022 Data'!O24</f>
        <v>0</v>
      </c>
      <c r="V36" s="9">
        <f>+'Fall 2022 Data'!U24</f>
        <v>39054032.700000003</v>
      </c>
      <c r="W36" s="9">
        <f t="shared" si="246"/>
        <v>3863.9909580528224</v>
      </c>
      <c r="X36" s="9">
        <f t="shared" si="4"/>
        <v>4500.8681226230265</v>
      </c>
      <c r="Z36" s="47">
        <f t="shared" ref="Z36" si="261">+C36-P36</f>
        <v>248</v>
      </c>
      <c r="AA36" s="43">
        <f t="shared" ref="AA36" si="262">+Z36/P36</f>
        <v>2.8581306903307596E-2</v>
      </c>
      <c r="AB36" s="9">
        <f t="shared" ref="AB36" si="263">+I36-V36</f>
        <v>3820131.6199999973</v>
      </c>
      <c r="AC36" s="43">
        <f t="shared" ref="AC36" si="264">+AB36/V39</f>
        <v>9.6921543346873182E-2</v>
      </c>
      <c r="AD36" s="43">
        <f t="shared" ref="AD36" si="265">+K36/W36-1</f>
        <v>2.6966152150637912E-2</v>
      </c>
      <c r="AE36" s="43">
        <f t="shared" ref="AE36" si="266">+L36/X36-1</f>
        <v>6.7311417294852793E-2</v>
      </c>
      <c r="AG36" s="43">
        <f t="shared" si="5"/>
        <v>0.99853877401655211</v>
      </c>
      <c r="AH36" s="5">
        <f t="shared" ref="AH36" si="267">+I36/AG36</f>
        <v>42936904.841002502</v>
      </c>
      <c r="AI36" s="47">
        <f t="shared" ref="AI36" si="268">AVERAGE(AH32:AH36)</f>
        <v>42800922.465253055</v>
      </c>
      <c r="AJ36" s="47">
        <f t="shared" ref="AJ36" si="269">+AH36-J36</f>
        <v>161214.84100250155</v>
      </c>
      <c r="AL36" s="43">
        <f t="shared" si="6"/>
        <v>0.19142822133082235</v>
      </c>
      <c r="AM36" s="5">
        <f t="shared" ref="AM36" si="270">+G36/AL36</f>
        <v>36483704.970179789</v>
      </c>
      <c r="AN36" s="47">
        <f t="shared" ref="AN36" si="271">AVERAGE(AM32:AM36)</f>
        <v>32946794.513810296</v>
      </c>
      <c r="AO36" s="5">
        <f t="shared" ref="AO36" si="272">+AM36-J36</f>
        <v>-6291985.0298202112</v>
      </c>
      <c r="AQ36" s="47">
        <f t="shared" ref="AQ36" si="273">(+AH36+AM36)/2</f>
        <v>39710304.905591145</v>
      </c>
      <c r="AR36" s="5">
        <f t="shared" ref="AR36" si="274">(+AO36+AJ36)/2</f>
        <v>-3065385.0944088548</v>
      </c>
    </row>
    <row r="37" spans="1:44">
      <c r="A37" s="75">
        <f>+'Fall 2023 Data'!A20</f>
        <v>45148</v>
      </c>
      <c r="B37" s="67">
        <f>+'Fall 2023 Data'!D20</f>
        <v>18</v>
      </c>
      <c r="C37" s="67">
        <f>+'Fall 2023 Data'!J20</f>
        <v>9016</v>
      </c>
      <c r="D37" s="67">
        <f>+'Fall 2023 Data'!I20</f>
        <v>1910</v>
      </c>
      <c r="E37" s="67">
        <f>+'Fall 2023 Data'!G20</f>
        <v>8</v>
      </c>
      <c r="F37" s="130">
        <f>+'Fall 2023 Data'!M20</f>
        <v>0.21184560780834072</v>
      </c>
      <c r="G37" s="68">
        <f>+'Fall 2023 Data'!Q20</f>
        <v>7614025.0999999996</v>
      </c>
      <c r="H37" s="68">
        <f>+'Fall 2023 Data'!O20</f>
        <v>1938.9</v>
      </c>
      <c r="I37" s="68">
        <f>+'Fall 2023 Data'!U20</f>
        <v>43054330.369999997</v>
      </c>
      <c r="J37" s="68">
        <f>+'Fall 2023 Data'!B20</f>
        <v>42775690</v>
      </c>
      <c r="K37" s="68">
        <f>+G37/D37</f>
        <v>3986.4005759162301</v>
      </c>
      <c r="L37" s="68">
        <f>+I37/C37</f>
        <v>4775.3250188553675</v>
      </c>
      <c r="N37" s="77">
        <f>+'Fall 2022 Data'!A25</f>
        <v>44784</v>
      </c>
      <c r="O37" s="5">
        <f>+'Fall 2022 Data'!D25</f>
        <v>18</v>
      </c>
      <c r="P37" s="5">
        <f>+'Fall 2022 Data'!J25</f>
        <v>8775</v>
      </c>
      <c r="Q37" s="5">
        <f>+'Fall 2022 Data'!I25</f>
        <v>2072</v>
      </c>
      <c r="R37" s="5">
        <f>+'Fall 2022 Data'!G25</f>
        <v>2</v>
      </c>
      <c r="S37" s="43">
        <f>+'Fall 2022 Data'!M25</f>
        <v>0.23612535612535612</v>
      </c>
      <c r="T37" s="9">
        <f>+'Fall 2022 Data'!Q25</f>
        <v>8089466.8600000003</v>
      </c>
      <c r="U37" s="9">
        <f>+'Fall 2022 Data'!O25</f>
        <v>0</v>
      </c>
      <c r="V37" s="9">
        <f>+'Fall 2022 Data'!U25</f>
        <v>39248741.990000002</v>
      </c>
      <c r="W37" s="9">
        <f t="shared" si="246"/>
        <v>3904.1828474903477</v>
      </c>
      <c r="X37" s="9">
        <f t="shared" si="4"/>
        <v>4472.7911099715102</v>
      </c>
      <c r="Z37" s="47">
        <f t="shared" ref="Z37" si="275">+C37-P37</f>
        <v>241</v>
      </c>
      <c r="AA37" s="43">
        <f t="shared" ref="AA37" si="276">+Z37/P37</f>
        <v>2.7464387464387466E-2</v>
      </c>
      <c r="AB37" s="9">
        <f t="shared" ref="AB37" si="277">+I37-V37</f>
        <v>3805588.3799999952</v>
      </c>
      <c r="AC37" s="43">
        <f t="shared" ref="AC37" si="278">+AB37/V40</f>
        <v>9.6552563058685065E-2</v>
      </c>
      <c r="AD37" s="43">
        <f t="shared" ref="AD37" si="279">+K37/W37-1</f>
        <v>2.1058882649088284E-2</v>
      </c>
      <c r="AE37" s="43">
        <f t="shared" ref="AE37" si="280">+L37/X37-1</f>
        <v>6.7638729698195954E-2</v>
      </c>
      <c r="AG37" s="43">
        <f t="shared" si="5"/>
        <v>1.0019671296776653</v>
      </c>
      <c r="AH37" s="5">
        <f t="shared" ref="AH37" si="281">+I37/AG37</f>
        <v>42969803.194891885</v>
      </c>
      <c r="AI37" s="47">
        <f t="shared" ref="AI37" si="282">AVERAGE(AH33:AH37)</f>
        <v>42865915.33264111</v>
      </c>
      <c r="AJ37" s="47">
        <f t="shared" ref="AJ37" si="283">+AH37-J37</f>
        <v>194113.19489188492</v>
      </c>
      <c r="AL37" s="43">
        <f t="shared" si="6"/>
        <v>0.20754271274876043</v>
      </c>
      <c r="AM37" s="5">
        <f t="shared" ref="AM37" si="284">+G37/AL37</f>
        <v>36686545.141274661</v>
      </c>
      <c r="AN37" s="47">
        <f t="shared" ref="AN37" si="285">AVERAGE(AM33:AM37)</f>
        <v>34322871.589748278</v>
      </c>
      <c r="AO37" s="5">
        <f t="shared" ref="AO37" si="286">+AM37-J37</f>
        <v>-6089144.8587253392</v>
      </c>
      <c r="AQ37" s="47">
        <f t="shared" ref="AQ37" si="287">(+AH37+AM37)/2</f>
        <v>39828174.168083273</v>
      </c>
      <c r="AR37" s="5">
        <f t="shared" ref="AR37" si="288">(+AO37+AJ37)/2</f>
        <v>-2947515.8319167271</v>
      </c>
    </row>
    <row r="38" spans="1:44">
      <c r="A38" s="75">
        <f>+'Fall 2023 Data'!A21</f>
        <v>45149</v>
      </c>
      <c r="B38" s="67">
        <f>+'Fall 2023 Data'!D21</f>
        <v>17</v>
      </c>
      <c r="C38" s="67">
        <f>+'Fall 2023 Data'!J21</f>
        <v>9087</v>
      </c>
      <c r="D38" s="67">
        <f>+'Fall 2023 Data'!I21</f>
        <v>2026</v>
      </c>
      <c r="E38" s="67">
        <f>+'Fall 2023 Data'!G21</f>
        <v>8</v>
      </c>
      <c r="F38" s="130">
        <f>+'Fall 2023 Data'!M21</f>
        <v>0.22295587102454056</v>
      </c>
      <c r="G38" s="68">
        <f>+'Fall 2023 Data'!Q21</f>
        <v>8277154.71</v>
      </c>
      <c r="H38" s="68">
        <f>+'Fall 2023 Data'!O21</f>
        <v>1938.9</v>
      </c>
      <c r="I38" s="68">
        <f>+'Fall 2023 Data'!U21</f>
        <v>43706030.619999997</v>
      </c>
      <c r="J38" s="68">
        <f>+'Fall 2023 Data'!B21</f>
        <v>42775690</v>
      </c>
      <c r="K38" s="68">
        <f t="shared" ref="K38" si="289">+G38/D38</f>
        <v>4085.4662931885487</v>
      </c>
      <c r="L38" s="68">
        <f t="shared" ref="L38" si="290">+I38/C38</f>
        <v>4809.7315527676901</v>
      </c>
      <c r="N38" s="77">
        <f>+'Fall 2022 Data'!A26</f>
        <v>44785</v>
      </c>
      <c r="O38" s="5">
        <f>+'Fall 2022 Data'!D26</f>
        <v>17</v>
      </c>
      <c r="P38" s="5">
        <f>+'Fall 2022 Data'!J26</f>
        <v>8856</v>
      </c>
      <c r="Q38" s="5">
        <f>+'Fall 2022 Data'!I26</f>
        <v>2182</v>
      </c>
      <c r="R38" s="5">
        <f>+'Fall 2022 Data'!G26</f>
        <v>2</v>
      </c>
      <c r="S38" s="43">
        <f>+'Fall 2022 Data'!M26</f>
        <v>0.246386630532972</v>
      </c>
      <c r="T38" s="9">
        <f>+'Fall 2022 Data'!Q26</f>
        <v>8549983.4000000004</v>
      </c>
      <c r="U38" s="9">
        <f>+'Fall 2022 Data'!O26</f>
        <v>0</v>
      </c>
      <c r="V38" s="9">
        <f>+'Fall 2022 Data'!U26</f>
        <v>39414680.039999999</v>
      </c>
      <c r="W38" s="9">
        <f t="shared" si="246"/>
        <v>3918.4158570119157</v>
      </c>
      <c r="X38" s="9">
        <f t="shared" si="4"/>
        <v>4450.6187940379405</v>
      </c>
      <c r="Z38" s="47">
        <f t="shared" ref="Z38:Z41" si="291">+C38-P38</f>
        <v>231</v>
      </c>
      <c r="AA38" s="43">
        <f t="shared" ref="AA38:AA41" si="292">+Z38/P38</f>
        <v>2.6084010840108401E-2</v>
      </c>
      <c r="AB38" s="9">
        <f t="shared" ref="AB38:AB41" si="293">+I38-V38</f>
        <v>4291350.5799999982</v>
      </c>
      <c r="AC38" s="43">
        <f t="shared" ref="AC38:AC41" si="294">+AB38/V41</f>
        <v>0.10829750388875072</v>
      </c>
      <c r="AD38" s="43">
        <f t="shared" ref="AD38:AD41" si="295">+K38/W38-1</f>
        <v>4.2632135605948918E-2</v>
      </c>
      <c r="AE38" s="43">
        <f t="shared" ref="AE38:AE41" si="296">+L38/X38-1</f>
        <v>8.0688276248421342E-2</v>
      </c>
      <c r="AG38" s="43">
        <f t="shared" si="5"/>
        <v>1.0069625756005363</v>
      </c>
      <c r="AH38" s="5">
        <f t="shared" ref="AH38:AH41" si="297">+I38/AG38</f>
        <v>43403828.184909873</v>
      </c>
      <c r="AI38" s="47">
        <f t="shared" ref="AI38:AI41" si="298">AVERAGE(AH34:AH38)</f>
        <v>43017713.198032774</v>
      </c>
      <c r="AJ38" s="47">
        <f t="shared" ref="AJ38:AJ41" si="299">+AH38-J38</f>
        <v>628138.18490987271</v>
      </c>
      <c r="AL38" s="43">
        <f t="shared" si="6"/>
        <v>0.21935768815212997</v>
      </c>
      <c r="AM38" s="5">
        <f t="shared" ref="AM38:AM41" si="300">+G38/AL38</f>
        <v>37733597.485124789</v>
      </c>
      <c r="AN38" s="47">
        <f t="shared" ref="AN38:AN41" si="301">AVERAGE(AM34:AM38)</f>
        <v>35908359.134456292</v>
      </c>
      <c r="AO38" s="5">
        <f t="shared" ref="AO38:AO41" si="302">+AM38-J38</f>
        <v>-5042092.5148752108</v>
      </c>
      <c r="AQ38" s="47">
        <f t="shared" ref="AQ38:AQ41" si="303">(+AH38+AM38)/2</f>
        <v>40568712.835017331</v>
      </c>
      <c r="AR38" s="5">
        <f t="shared" ref="AR38:AR41" si="304">(+AO38+AJ38)/2</f>
        <v>-2206977.1649826691</v>
      </c>
    </row>
    <row r="39" spans="1:44">
      <c r="A39" s="144">
        <f t="shared" ref="A39:A40" si="305">+A38+1</f>
        <v>45150</v>
      </c>
      <c r="B39" s="147">
        <f>+B38-1</f>
        <v>16</v>
      </c>
      <c r="C39" s="147">
        <f t="shared" ref="C39:L39" si="306">+C38</f>
        <v>9087</v>
      </c>
      <c r="D39" s="147">
        <f t="shared" si="306"/>
        <v>2026</v>
      </c>
      <c r="E39" s="147">
        <f t="shared" si="306"/>
        <v>8</v>
      </c>
      <c r="F39" s="145">
        <f t="shared" si="306"/>
        <v>0.22295587102454056</v>
      </c>
      <c r="G39" s="146">
        <f t="shared" si="306"/>
        <v>8277154.71</v>
      </c>
      <c r="H39" s="146">
        <f t="shared" si="306"/>
        <v>1938.9</v>
      </c>
      <c r="I39" s="146">
        <f t="shared" si="306"/>
        <v>43706030.619999997</v>
      </c>
      <c r="J39" s="146">
        <f t="shared" si="306"/>
        <v>42775690</v>
      </c>
      <c r="K39" s="146">
        <f t="shared" si="306"/>
        <v>4085.4662931885487</v>
      </c>
      <c r="L39" s="146">
        <f t="shared" si="306"/>
        <v>4809.7315527676901</v>
      </c>
      <c r="N39" s="118">
        <f>+N38+1</f>
        <v>44786</v>
      </c>
      <c r="O39" s="99">
        <f t="shared" ref="O39:O40" si="307">+O38-1</f>
        <v>16</v>
      </c>
      <c r="P39" s="99">
        <f t="shared" ref="P39:P40" si="308">+P38</f>
        <v>8856</v>
      </c>
      <c r="Q39" s="99">
        <f t="shared" ref="Q39:Q40" si="309">+Q38</f>
        <v>2182</v>
      </c>
      <c r="R39" s="99">
        <f t="shared" ref="R39:R40" si="310">+R38</f>
        <v>2</v>
      </c>
      <c r="S39" s="100">
        <f t="shared" ref="S39:S40" si="311">+S38</f>
        <v>0.246386630532972</v>
      </c>
      <c r="T39" s="101">
        <f t="shared" ref="T39:T40" si="312">+T38</f>
        <v>8549983.4000000004</v>
      </c>
      <c r="U39" s="101">
        <f t="shared" ref="U39:U40" si="313">+U38</f>
        <v>0</v>
      </c>
      <c r="V39" s="101">
        <f t="shared" ref="V39:V40" si="314">+V38</f>
        <v>39414680.039999999</v>
      </c>
      <c r="W39" s="101">
        <f t="shared" ref="W39:W40" si="315">+W38</f>
        <v>3918.4158570119157</v>
      </c>
      <c r="X39" s="101">
        <f t="shared" ref="X39:X40" si="316">+X38</f>
        <v>4450.6187940379405</v>
      </c>
      <c r="Z39" s="47">
        <f t="shared" si="291"/>
        <v>231</v>
      </c>
      <c r="AA39" s="43">
        <f t="shared" si="292"/>
        <v>2.6084010840108401E-2</v>
      </c>
      <c r="AB39" s="9">
        <f t="shared" si="293"/>
        <v>4291350.5799999982</v>
      </c>
      <c r="AC39" s="43">
        <f t="shared" si="294"/>
        <v>0.10776945465140436</v>
      </c>
      <c r="AD39" s="43">
        <f t="shared" si="295"/>
        <v>4.2632135605948918E-2</v>
      </c>
      <c r="AE39" s="43">
        <f t="shared" si="296"/>
        <v>8.0688276248421342E-2</v>
      </c>
      <c r="AG39" s="43">
        <f t="shared" si="5"/>
        <v>1.0112198688982603</v>
      </c>
      <c r="AH39" s="5">
        <f t="shared" si="297"/>
        <v>43221095.593798399</v>
      </c>
      <c r="AI39" s="47">
        <f t="shared" si="298"/>
        <v>43080014.241310522</v>
      </c>
      <c r="AJ39" s="47">
        <f t="shared" si="299"/>
        <v>445405.59379839897</v>
      </c>
      <c r="AL39" s="43">
        <f t="shared" si="6"/>
        <v>0.21935768815212997</v>
      </c>
      <c r="AM39" s="5">
        <f t="shared" si="300"/>
        <v>37733597.485124789</v>
      </c>
      <c r="AN39" s="47">
        <f t="shared" si="301"/>
        <v>36592133.749834247</v>
      </c>
      <c r="AO39" s="5">
        <f t="shared" si="302"/>
        <v>-5042092.5148752108</v>
      </c>
      <c r="AQ39" s="47">
        <f t="shared" si="303"/>
        <v>40477346.539461598</v>
      </c>
      <c r="AR39" s="5">
        <f t="shared" si="304"/>
        <v>-2298343.4605384059</v>
      </c>
    </row>
    <row r="40" spans="1:44">
      <c r="A40" s="144">
        <f t="shared" si="305"/>
        <v>45151</v>
      </c>
      <c r="B40" s="147">
        <f>+B39-1</f>
        <v>15</v>
      </c>
      <c r="C40" s="147">
        <f t="shared" ref="C40:L40" si="317">+C39</f>
        <v>9087</v>
      </c>
      <c r="D40" s="147">
        <f t="shared" si="317"/>
        <v>2026</v>
      </c>
      <c r="E40" s="147">
        <f t="shared" si="317"/>
        <v>8</v>
      </c>
      <c r="F40" s="145">
        <f t="shared" si="317"/>
        <v>0.22295587102454056</v>
      </c>
      <c r="G40" s="146">
        <f t="shared" si="317"/>
        <v>8277154.71</v>
      </c>
      <c r="H40" s="146">
        <f t="shared" si="317"/>
        <v>1938.9</v>
      </c>
      <c r="I40" s="146">
        <f t="shared" si="317"/>
        <v>43706030.619999997</v>
      </c>
      <c r="J40" s="146">
        <f t="shared" si="317"/>
        <v>42775690</v>
      </c>
      <c r="K40" s="146">
        <f t="shared" si="317"/>
        <v>4085.4662931885487</v>
      </c>
      <c r="L40" s="146">
        <f t="shared" si="317"/>
        <v>4809.7315527676901</v>
      </c>
      <c r="N40" s="118">
        <f>+N39+1</f>
        <v>44787</v>
      </c>
      <c r="O40" s="99">
        <f t="shared" si="307"/>
        <v>15</v>
      </c>
      <c r="P40" s="99">
        <f t="shared" si="308"/>
        <v>8856</v>
      </c>
      <c r="Q40" s="99">
        <f t="shared" si="309"/>
        <v>2182</v>
      </c>
      <c r="R40" s="99">
        <f t="shared" si="310"/>
        <v>2</v>
      </c>
      <c r="S40" s="100">
        <f t="shared" si="311"/>
        <v>0.246386630532972</v>
      </c>
      <c r="T40" s="101">
        <f t="shared" si="312"/>
        <v>8549983.4000000004</v>
      </c>
      <c r="U40" s="101">
        <f t="shared" si="313"/>
        <v>0</v>
      </c>
      <c r="V40" s="101">
        <f t="shared" si="314"/>
        <v>39414680.039999999</v>
      </c>
      <c r="W40" s="101">
        <f t="shared" si="315"/>
        <v>3918.4158570119157</v>
      </c>
      <c r="X40" s="101">
        <f t="shared" si="316"/>
        <v>4450.6187940379405</v>
      </c>
      <c r="Z40" s="47">
        <f t="shared" si="291"/>
        <v>231</v>
      </c>
      <c r="AA40" s="43">
        <f t="shared" si="292"/>
        <v>2.6084010840108401E-2</v>
      </c>
      <c r="AB40" s="9">
        <f t="shared" si="293"/>
        <v>4291350.5799999982</v>
      </c>
      <c r="AC40" s="43">
        <f t="shared" si="294"/>
        <v>0.10759831566754985</v>
      </c>
      <c r="AD40" s="43">
        <f t="shared" si="295"/>
        <v>4.2632135605948918E-2</v>
      </c>
      <c r="AE40" s="43">
        <f t="shared" si="296"/>
        <v>8.0688276248421342E-2</v>
      </c>
      <c r="AG40" s="43">
        <f t="shared" si="5"/>
        <v>1.0112198688982603</v>
      </c>
      <c r="AH40" s="5">
        <f t="shared" si="297"/>
        <v>43221095.593798399</v>
      </c>
      <c r="AI40" s="47">
        <f t="shared" si="298"/>
        <v>43150545.481680214</v>
      </c>
      <c r="AJ40" s="47">
        <f t="shared" si="299"/>
        <v>445405.59379839897</v>
      </c>
      <c r="AL40" s="43">
        <f t="shared" si="6"/>
        <v>0.21935768815212997</v>
      </c>
      <c r="AM40" s="5">
        <f t="shared" si="300"/>
        <v>37733597.485124789</v>
      </c>
      <c r="AN40" s="47">
        <f t="shared" si="301"/>
        <v>37274208.513365768</v>
      </c>
      <c r="AO40" s="5">
        <f t="shared" si="302"/>
        <v>-5042092.5148752108</v>
      </c>
      <c r="AQ40" s="47">
        <f t="shared" si="303"/>
        <v>40477346.539461598</v>
      </c>
      <c r="AR40" s="5">
        <f t="shared" si="304"/>
        <v>-2298343.4605384059</v>
      </c>
    </row>
    <row r="41" spans="1:44">
      <c r="A41" s="75">
        <f>+'Fall 2023 Data'!A22</f>
        <v>45152</v>
      </c>
      <c r="B41" s="67">
        <f>+'Fall 2023 Data'!D22</f>
        <v>14</v>
      </c>
      <c r="C41" s="67">
        <f>+'Fall 2023 Data'!J22</f>
        <v>9236</v>
      </c>
      <c r="D41" s="67">
        <f>+'Fall 2023 Data'!I22</f>
        <v>2350</v>
      </c>
      <c r="E41" s="67">
        <f>+'Fall 2023 Data'!G22</f>
        <v>8</v>
      </c>
      <c r="F41" s="130">
        <f>+'Fall 2023 Data'!M22</f>
        <v>0.25443915114768301</v>
      </c>
      <c r="G41" s="68">
        <f>+'Fall 2023 Data'!Q22</f>
        <v>9543961.5100000016</v>
      </c>
      <c r="H41" s="68">
        <f>+'Fall 2023 Data'!O22</f>
        <v>1938.9</v>
      </c>
      <c r="I41" s="68">
        <f>+'Fall 2023 Data'!U22</f>
        <v>43851050.430000007</v>
      </c>
      <c r="J41" s="68">
        <f>+'Fall 2023 Data'!B22</f>
        <v>42775690</v>
      </c>
      <c r="K41" s="68">
        <f>+G41/D41</f>
        <v>4061.2602170212772</v>
      </c>
      <c r="L41" s="68">
        <f>+I41/C41</f>
        <v>4747.8400205716771</v>
      </c>
      <c r="N41" s="77">
        <f>+'Fall 2022 Data'!A27</f>
        <v>44788</v>
      </c>
      <c r="O41" s="5">
        <f>+'Fall 2022 Data'!D27</f>
        <v>14</v>
      </c>
      <c r="P41" s="5">
        <f>+'Fall 2022 Data'!J27</f>
        <v>8973</v>
      </c>
      <c r="Q41" s="5">
        <f>+'Fall 2022 Data'!I27</f>
        <v>2484</v>
      </c>
      <c r="R41" s="5">
        <f>+'Fall 2022 Data'!G27</f>
        <v>2</v>
      </c>
      <c r="S41" s="43">
        <f>+'Fall 2022 Data'!M27</f>
        <v>0.27683049147442329</v>
      </c>
      <c r="T41" s="9">
        <f>+'Fall 2022 Data'!Q27</f>
        <v>9857415.4199999999</v>
      </c>
      <c r="U41" s="9">
        <f>+'Fall 2022 Data'!O27</f>
        <v>0</v>
      </c>
      <c r="V41" s="9">
        <f>+'Fall 2022 Data'!U27</f>
        <v>39625572.390000001</v>
      </c>
      <c r="W41" s="9">
        <f t="shared" ref="W41:W45" si="318">+T41/Q41</f>
        <v>3968.3636956521741</v>
      </c>
      <c r="X41" s="9">
        <f t="shared" si="4"/>
        <v>4416.089645603477</v>
      </c>
      <c r="Z41" s="47">
        <f t="shared" si="291"/>
        <v>263</v>
      </c>
      <c r="AA41" s="43">
        <f t="shared" si="292"/>
        <v>2.9310152680263012E-2</v>
      </c>
      <c r="AB41" s="9">
        <f t="shared" si="293"/>
        <v>4225478.0400000066</v>
      </c>
      <c r="AC41" s="43">
        <f t="shared" si="294"/>
        <v>0.10605498491145859</v>
      </c>
      <c r="AD41" s="43">
        <f t="shared" si="295"/>
        <v>2.3409276087996256E-2</v>
      </c>
      <c r="AE41" s="43">
        <f t="shared" si="296"/>
        <v>7.5123106999986033E-2</v>
      </c>
      <c r="AG41" s="43">
        <f t="shared" si="5"/>
        <v>1.0112198688982603</v>
      </c>
      <c r="AH41" s="5">
        <f t="shared" si="297"/>
        <v>43364506.353871793</v>
      </c>
      <c r="AI41" s="47">
        <f t="shared" si="298"/>
        <v>43236065.784254067</v>
      </c>
      <c r="AJ41" s="47">
        <f t="shared" si="299"/>
        <v>588816.35387179255</v>
      </c>
      <c r="AL41" s="43">
        <f t="shared" si="6"/>
        <v>0.25290105916303385</v>
      </c>
      <c r="AM41" s="5">
        <f t="shared" si="300"/>
        <v>37737926.21345821</v>
      </c>
      <c r="AN41" s="47">
        <f t="shared" si="301"/>
        <v>37525052.762021452</v>
      </c>
      <c r="AO41" s="5">
        <f t="shared" si="302"/>
        <v>-5037763.7865417898</v>
      </c>
      <c r="AQ41" s="47">
        <f t="shared" si="303"/>
        <v>40551216.283665001</v>
      </c>
      <c r="AR41" s="5">
        <f t="shared" si="304"/>
        <v>-2224473.7163349986</v>
      </c>
    </row>
    <row r="42" spans="1:44">
      <c r="A42" s="75">
        <f>+'Fall 2023 Data'!A23</f>
        <v>45153</v>
      </c>
      <c r="B42" s="67">
        <f>+'Fall 2023 Data'!D23</f>
        <v>13</v>
      </c>
      <c r="C42" s="67">
        <f>+'Fall 2023 Data'!J23</f>
        <v>9306</v>
      </c>
      <c r="D42" s="67">
        <f>+'Fall 2023 Data'!I23</f>
        <v>2565</v>
      </c>
      <c r="E42" s="67">
        <f>+'Fall 2023 Data'!G23</f>
        <v>8</v>
      </c>
      <c r="F42" s="130">
        <f>+'Fall 2023 Data'!M23</f>
        <v>0.27562862669245647</v>
      </c>
      <c r="G42" s="68">
        <f>+'Fall 2023 Data'!Q23</f>
        <v>10422870.33</v>
      </c>
      <c r="H42" s="68">
        <f>+'Fall 2023 Data'!O23</f>
        <v>1938.9</v>
      </c>
      <c r="I42" s="68">
        <f>+'Fall 2023 Data'!U23</f>
        <v>43806313.129999995</v>
      </c>
      <c r="J42" s="68">
        <f>+'Fall 2023 Data'!B23</f>
        <v>42775690</v>
      </c>
      <c r="K42" s="68">
        <f>+G42/D42</f>
        <v>4063.4972046783628</v>
      </c>
      <c r="L42" s="68">
        <f>+I42/C42</f>
        <v>4707.3192703632058</v>
      </c>
      <c r="N42" s="77">
        <f>+'Fall 2022 Data'!A28</f>
        <v>44789</v>
      </c>
      <c r="O42" s="5">
        <f>+'Fall 2022 Data'!D28</f>
        <v>13</v>
      </c>
      <c r="P42" s="5">
        <f>+'Fall 2022 Data'!J28</f>
        <v>9053</v>
      </c>
      <c r="Q42" s="5">
        <f>+'Fall 2022 Data'!I28</f>
        <v>2677</v>
      </c>
      <c r="R42" s="5">
        <f>+'Fall 2022 Data'!G28</f>
        <v>2</v>
      </c>
      <c r="S42" s="43">
        <f>+'Fall 2022 Data'!M28</f>
        <v>0.29570308185131999</v>
      </c>
      <c r="T42" s="9">
        <f>+'Fall 2022 Data'!Q28</f>
        <v>10664143.140000001</v>
      </c>
      <c r="U42" s="9">
        <f>+'Fall 2022 Data'!O28</f>
        <v>0</v>
      </c>
      <c r="V42" s="9">
        <f>+'Fall 2022 Data'!U28</f>
        <v>39819729.939999998</v>
      </c>
      <c r="W42" s="9">
        <f t="shared" si="318"/>
        <v>3983.6171610011211</v>
      </c>
      <c r="X42" s="9">
        <f t="shared" si="4"/>
        <v>4398.5120888103393</v>
      </c>
      <c r="Z42" s="47">
        <f t="shared" ref="Z42" si="319">+C42-P42</f>
        <v>253</v>
      </c>
      <c r="AA42" s="43">
        <f t="shared" ref="AA42" si="320">+Z42/P42</f>
        <v>2.7946537059538274E-2</v>
      </c>
      <c r="AB42" s="9">
        <f t="shared" ref="AB42" si="321">+I42-V42</f>
        <v>3986583.1899999976</v>
      </c>
      <c r="AC42" s="43">
        <f t="shared" ref="AC42" si="322">+AB42/V45</f>
        <v>9.9518587847601037E-2</v>
      </c>
      <c r="AD42" s="43">
        <f t="shared" ref="AD42" si="323">+K42/W42-1</f>
        <v>2.0052138659119256E-2</v>
      </c>
      <c r="AE42" s="43">
        <f t="shared" ref="AE42" si="324">+L42/X42-1</f>
        <v>7.0207191731599616E-2</v>
      </c>
      <c r="AG42" s="43">
        <f t="shared" si="5"/>
        <v>1.0166305061101371</v>
      </c>
      <c r="AH42" s="5">
        <f t="shared" ref="AH42" si="325">+I42/AG42</f>
        <v>43089709.453647085</v>
      </c>
      <c r="AI42" s="47">
        <f t="shared" ref="AI42" si="326">AVERAGE(AH38:AH42)</f>
        <v>43260047.03600511</v>
      </c>
      <c r="AJ42" s="47">
        <f t="shared" ref="AJ42" si="327">+AH42-J42</f>
        <v>314019.45364708453</v>
      </c>
      <c r="AL42" s="43">
        <f t="shared" si="6"/>
        <v>0.27359840082423975</v>
      </c>
      <c r="AM42" s="5">
        <f t="shared" ref="AM42" si="328">+G42/AL42</f>
        <v>38095508.959848329</v>
      </c>
      <c r="AN42" s="47">
        <f t="shared" ref="AN42" si="329">AVERAGE(AM38:AM42)</f>
        <v>37806845.525736175</v>
      </c>
      <c r="AO42" s="5">
        <f t="shared" ref="AO42" si="330">+AM42-J42</f>
        <v>-4680181.0401516706</v>
      </c>
      <c r="AQ42" s="47">
        <f t="shared" ref="AQ42" si="331">(+AH42+AM42)/2</f>
        <v>40592609.206747711</v>
      </c>
      <c r="AR42" s="5">
        <f t="shared" ref="AR42" si="332">(+AO42+AJ42)/2</f>
        <v>-2183080.793252293</v>
      </c>
    </row>
    <row r="43" spans="1:44">
      <c r="A43" s="75">
        <f>+'Fall 2023 Data'!A24</f>
        <v>45154</v>
      </c>
      <c r="B43" s="67">
        <f>+'Fall 2023 Data'!D24</f>
        <v>12</v>
      </c>
      <c r="C43" s="67">
        <f>+'Fall 2023 Data'!J24</f>
        <v>9447</v>
      </c>
      <c r="D43" s="67">
        <f>+'Fall 2023 Data'!I24</f>
        <v>2931</v>
      </c>
      <c r="E43" s="67">
        <f>+'Fall 2023 Data'!G24</f>
        <v>8</v>
      </c>
      <c r="F43" s="130">
        <f>+'Fall 2023 Data'!M24</f>
        <v>0.3102572245157193</v>
      </c>
      <c r="G43" s="68">
        <f>+'Fall 2023 Data'!Q24</f>
        <v>11985546.82</v>
      </c>
      <c r="H43" s="68">
        <f>+'Fall 2023 Data'!O24</f>
        <v>2174.58</v>
      </c>
      <c r="I43" s="68">
        <f>+'Fall 2023 Data'!U24</f>
        <v>43897689.090000004</v>
      </c>
      <c r="J43" s="68">
        <f>+'Fall 2023 Data'!B24</f>
        <v>42775690</v>
      </c>
      <c r="K43" s="68">
        <f>+G43/D43</f>
        <v>4089.2346707608326</v>
      </c>
      <c r="L43" s="68">
        <f>+I43/C43</f>
        <v>4646.7332581771998</v>
      </c>
      <c r="N43" s="77">
        <f>+'Fall 2022 Data'!A29</f>
        <v>44790</v>
      </c>
      <c r="O43" s="5">
        <f>+'Fall 2022 Data'!D29</f>
        <v>12</v>
      </c>
      <c r="P43" s="5">
        <f>+'Fall 2022 Data'!J29</f>
        <v>9138</v>
      </c>
      <c r="Q43" s="5">
        <f>+'Fall 2022 Data'!I29</f>
        <v>2981</v>
      </c>
      <c r="R43" s="5">
        <f>+'Fall 2022 Data'!G29</f>
        <v>2</v>
      </c>
      <c r="S43" s="43">
        <f>+'Fall 2022 Data'!M29</f>
        <v>0.3262201794703436</v>
      </c>
      <c r="T43" s="9">
        <f>+'Fall 2022 Data'!Q29</f>
        <v>12000254.880000001</v>
      </c>
      <c r="U43" s="9">
        <f>+'Fall 2022 Data'!O29</f>
        <v>0</v>
      </c>
      <c r="V43" s="9">
        <f>+'Fall 2022 Data'!U29</f>
        <v>39883064.649999999</v>
      </c>
      <c r="W43" s="9">
        <f t="shared" si="318"/>
        <v>4025.5803019121104</v>
      </c>
      <c r="X43" s="9">
        <f t="shared" si="4"/>
        <v>4364.5288520463992</v>
      </c>
      <c r="Z43" s="47">
        <f t="shared" ref="Z43" si="333">+C43-P43</f>
        <v>309</v>
      </c>
      <c r="AA43" s="43">
        <f t="shared" ref="AA43" si="334">+Z43/P43</f>
        <v>3.3814839133289559E-2</v>
      </c>
      <c r="AB43" s="9">
        <f t="shared" ref="AB43" si="335">+I43-V43</f>
        <v>4014624.4400000051</v>
      </c>
      <c r="AC43" s="43">
        <f t="shared" ref="AC43" si="336">+AB43/V46</f>
        <v>0.10021859220433497</v>
      </c>
      <c r="AD43" s="43">
        <f t="shared" ref="AD43" si="337">+K43/W43-1</f>
        <v>1.5812470271301615E-2</v>
      </c>
      <c r="AE43" s="43">
        <f t="shared" ref="AE43" si="338">+L43/X43-1</f>
        <v>6.4658618535305079E-2</v>
      </c>
      <c r="AG43" s="43">
        <f t="shared" si="5"/>
        <v>1.0216117966358336</v>
      </c>
      <c r="AH43" s="5">
        <f t="shared" ref="AH43" si="339">+I43/AG43</f>
        <v>42969050.704538696</v>
      </c>
      <c r="AI43" s="47">
        <f t="shared" ref="AI43" si="340">AVERAGE(AH39:AH43)</f>
        <v>43173091.539930873</v>
      </c>
      <c r="AJ43" s="47">
        <f t="shared" ref="AJ43" si="341">+AH43-J43</f>
        <v>193360.70453869551</v>
      </c>
      <c r="AL43" s="43">
        <f t="shared" si="6"/>
        <v>0.30787757643051283</v>
      </c>
      <c r="AM43" s="5">
        <f t="shared" ref="AM43" si="342">+G43/AL43</f>
        <v>38929586.749897994</v>
      </c>
      <c r="AN43" s="47">
        <f t="shared" ref="AN43" si="343">AVERAGE(AM39:AM43)</f>
        <v>38046043.378690824</v>
      </c>
      <c r="AO43" s="5">
        <f t="shared" ref="AO43" si="344">+AM43-J43</f>
        <v>-3846103.2501020059</v>
      </c>
      <c r="AQ43" s="47">
        <f t="shared" ref="AQ43" si="345">(+AH43+AM43)/2</f>
        <v>40949318.727218345</v>
      </c>
      <c r="AR43" s="5">
        <f t="shared" ref="AR43" si="346">(+AO43+AJ43)/2</f>
        <v>-1826371.2727816552</v>
      </c>
    </row>
    <row r="44" spans="1:44">
      <c r="A44" s="75">
        <f>+'Fall 2023 Data'!A25</f>
        <v>45155</v>
      </c>
      <c r="B44" s="67">
        <f>+'Fall 2023 Data'!D25</f>
        <v>11</v>
      </c>
      <c r="C44" s="67">
        <f>+'Fall 2023 Data'!J25</f>
        <v>9514</v>
      </c>
      <c r="D44" s="67">
        <f>+'Fall 2023 Data'!I25</f>
        <v>3173</v>
      </c>
      <c r="E44" s="67">
        <f>+'Fall 2023 Data'!G25</f>
        <v>8</v>
      </c>
      <c r="F44" s="130">
        <f>+'Fall 2023 Data'!M25</f>
        <v>0.33350851376918228</v>
      </c>
      <c r="G44" s="68">
        <f>+'Fall 2023 Data'!Q25</f>
        <v>13042446.85</v>
      </c>
      <c r="H44" s="68">
        <f>+'Fall 2023 Data'!O25</f>
        <v>2174.58</v>
      </c>
      <c r="I44" s="68">
        <f>+'Fall 2023 Data'!U25</f>
        <v>43900121.390000001</v>
      </c>
      <c r="J44" s="68">
        <f>+'Fall 2023 Data'!B25</f>
        <v>42775690</v>
      </c>
      <c r="K44" s="68">
        <f>+G44/D44</f>
        <v>4110.446533249291</v>
      </c>
      <c r="L44" s="68">
        <f>+I44/C44</f>
        <v>4614.2654393525336</v>
      </c>
      <c r="N44" s="77">
        <f>+'Fall 2022 Data'!A30</f>
        <v>44791</v>
      </c>
      <c r="O44" s="5">
        <f>+'Fall 2022 Data'!D30</f>
        <v>11</v>
      </c>
      <c r="P44" s="5">
        <f>+'Fall 2022 Data'!J30</f>
        <v>9196</v>
      </c>
      <c r="Q44" s="5">
        <f>+'Fall 2022 Data'!I30</f>
        <v>3195</v>
      </c>
      <c r="R44" s="5">
        <f>+'Fall 2022 Data'!G30</f>
        <v>2</v>
      </c>
      <c r="S44" s="43">
        <f>+'Fall 2022 Data'!M30</f>
        <v>0.34743366681165722</v>
      </c>
      <c r="T44" s="9">
        <f>+'Fall 2022 Data'!Q30</f>
        <v>12844126.66</v>
      </c>
      <c r="U44" s="9">
        <f>+'Fall 2022 Data'!O30</f>
        <v>0</v>
      </c>
      <c r="V44" s="9">
        <f>+'Fall 2022 Data'!U30</f>
        <v>39842333.140000001</v>
      </c>
      <c r="W44" s="9">
        <f t="shared" si="318"/>
        <v>4020.0709420970265</v>
      </c>
      <c r="X44" s="9">
        <f t="shared" si="4"/>
        <v>4332.5721117877338</v>
      </c>
      <c r="Z44" s="47">
        <f t="shared" ref="Z44" si="347">+C44-P44</f>
        <v>318</v>
      </c>
      <c r="AA44" s="43">
        <f t="shared" ref="AA44" si="348">+Z44/P44</f>
        <v>3.4580252283601565E-2</v>
      </c>
      <c r="AB44" s="9">
        <f t="shared" ref="AB44" si="349">+I44-V44</f>
        <v>4057788.25</v>
      </c>
      <c r="AC44" s="43">
        <f t="shared" ref="AC44" si="350">+AB44/V47</f>
        <v>0.10129610676068408</v>
      </c>
      <c r="AD44" s="43">
        <f t="shared" ref="AD44" si="351">+K44/W44-1</f>
        <v>2.248109360605488E-2</v>
      </c>
      <c r="AE44" s="43">
        <f t="shared" ref="AE44" si="352">+L44/X44-1</f>
        <v>6.5017573925287842E-2</v>
      </c>
      <c r="AG44" s="43">
        <f t="shared" si="5"/>
        <v>1.0232367068743009</v>
      </c>
      <c r="AH44" s="5">
        <f t="shared" ref="AH44" si="353">+I44/AG44</f>
        <v>42903192.482316695</v>
      </c>
      <c r="AI44" s="47">
        <f t="shared" ref="AI44" si="354">AVERAGE(AH40:AH44)</f>
        <v>43109510.917634532</v>
      </c>
      <c r="AJ44" s="47">
        <f t="shared" ref="AJ44" si="355">+AH44-J44</f>
        <v>127502.48231669515</v>
      </c>
      <c r="AL44" s="43">
        <f t="shared" si="6"/>
        <v>0.32952788311504072</v>
      </c>
      <c r="AM44" s="5">
        <f t="shared" ref="AM44" si="356">+G44/AL44</f>
        <v>39579190.467007555</v>
      </c>
      <c r="AN44" s="47">
        <f t="shared" ref="AN44" si="357">AVERAGE(AM40:AM44)</f>
        <v>38415161.975067377</v>
      </c>
      <c r="AO44" s="5">
        <f t="shared" ref="AO44" si="358">+AM44-J44</f>
        <v>-3196499.5329924449</v>
      </c>
      <c r="AQ44" s="47">
        <f t="shared" ref="AQ44" si="359">(+AH44+AM44)/2</f>
        <v>41241191.474662125</v>
      </c>
      <c r="AR44" s="5">
        <f t="shared" ref="AR44" si="360">(+AO44+AJ44)/2</f>
        <v>-1534498.5253378749</v>
      </c>
    </row>
    <row r="45" spans="1:44">
      <c r="A45" s="75">
        <f>+'Fall 2023 Data'!A26</f>
        <v>45156</v>
      </c>
      <c r="B45" s="67">
        <f>+'Fall 2023 Data'!D26</f>
        <v>10</v>
      </c>
      <c r="C45" s="67">
        <f>+'Fall 2023 Data'!J26</f>
        <v>9587</v>
      </c>
      <c r="D45" s="67">
        <f>+'Fall 2023 Data'!I26</f>
        <v>3479</v>
      </c>
      <c r="E45" s="67">
        <f>+'Fall 2023 Data'!G26</f>
        <v>10</v>
      </c>
      <c r="F45" s="130">
        <f>+'Fall 2023 Data'!M26</f>
        <v>0.36288724314175447</v>
      </c>
      <c r="G45" s="68">
        <f>+'Fall 2023 Data'!Q26</f>
        <v>14408259.35</v>
      </c>
      <c r="H45" s="68">
        <f>+'Fall 2023 Data'!O26</f>
        <v>2940.54</v>
      </c>
      <c r="I45" s="68">
        <f>+'Fall 2023 Data'!U26</f>
        <v>44088859.030000001</v>
      </c>
      <c r="J45" s="68">
        <f>+'Fall 2023 Data'!B26</f>
        <v>42775690</v>
      </c>
      <c r="K45" s="68">
        <f>+G45/D45</f>
        <v>4141.4944955446963</v>
      </c>
      <c r="L45" s="68">
        <f>+I45/C45</f>
        <v>4598.8170470428704</v>
      </c>
      <c r="N45" s="77">
        <f>+'Fall 2022 Data'!A31</f>
        <v>44792</v>
      </c>
      <c r="O45" s="5">
        <f>+'Fall 2022 Data'!D31</f>
        <v>10</v>
      </c>
      <c r="P45" s="5">
        <f>+'Fall 2022 Data'!J31</f>
        <v>9273</v>
      </c>
      <c r="Q45" s="5">
        <f>+'Fall 2022 Data'!I31</f>
        <v>3409</v>
      </c>
      <c r="R45" s="5">
        <f>+'Fall 2022 Data'!G31</f>
        <v>2</v>
      </c>
      <c r="S45" s="43">
        <f>+'Fall 2022 Data'!M31</f>
        <v>0.36762644235953845</v>
      </c>
      <c r="T45" s="9">
        <f>+'Fall 2022 Data'!Q31</f>
        <v>13812518.42</v>
      </c>
      <c r="U45" s="9">
        <f>+'Fall 2022 Data'!O31</f>
        <v>0</v>
      </c>
      <c r="V45" s="9">
        <f>+'Fall 2022 Data'!U31</f>
        <v>40058679.25</v>
      </c>
      <c r="W45" s="9">
        <f t="shared" si="318"/>
        <v>4051.7801173364624</v>
      </c>
      <c r="X45" s="9">
        <f t="shared" si="4"/>
        <v>4319.9265879434915</v>
      </c>
      <c r="Z45" s="47">
        <f t="shared" ref="Z45" si="361">+C45-P45</f>
        <v>314</v>
      </c>
      <c r="AA45" s="43">
        <f t="shared" ref="AA45" si="362">+Z45/P45</f>
        <v>3.3861749164240271E-2</v>
      </c>
      <c r="AB45" s="9">
        <f t="shared" ref="AB45" si="363">+I45-V45</f>
        <v>4030179.7800000012</v>
      </c>
      <c r="AC45" s="43">
        <f t="shared" ref="AC45" si="364">+AB45/V48</f>
        <v>0.10026763841414982</v>
      </c>
      <c r="AD45" s="43">
        <f t="shared" ref="AD45" si="365">+K45/W45-1</f>
        <v>2.2141966150722281E-2</v>
      </c>
      <c r="AE45" s="43">
        <f t="shared" ref="AE45" si="366">+L45/X45-1</f>
        <v>6.4559073730034111E-2</v>
      </c>
      <c r="AG45" s="43">
        <f t="shared" si="5"/>
        <v>1.022191702521597</v>
      </c>
      <c r="AH45" s="5">
        <f t="shared" ref="AH45" si="367">+I45/AG45</f>
        <v>43131693.322533585</v>
      </c>
      <c r="AI45" s="47">
        <f t="shared" ref="AI45" si="368">AVERAGE(AH41:AH45)</f>
        <v>43091630.463381574</v>
      </c>
      <c r="AJ45" s="47">
        <f t="shared" ref="AJ45" si="369">+AH45-J45</f>
        <v>356003.32253358513</v>
      </c>
      <c r="AL45" s="43">
        <f t="shared" si="6"/>
        <v>0.35437286441631111</v>
      </c>
      <c r="AM45" s="5">
        <f t="shared" ref="AM45" si="370">+G45/AL45</f>
        <v>40658472.464396782</v>
      </c>
      <c r="AN45" s="47">
        <f t="shared" ref="AN45" si="371">AVERAGE(AM41:AM45)</f>
        <v>39000136.97092177</v>
      </c>
      <c r="AO45" s="5">
        <f t="shared" ref="AO45" si="372">+AM45-J45</f>
        <v>-2117217.5356032178</v>
      </c>
      <c r="AQ45" s="47">
        <f t="shared" ref="AQ45" si="373">(+AH45+AM45)/2</f>
        <v>41895082.893465184</v>
      </c>
      <c r="AR45" s="5">
        <f t="shared" ref="AR45" si="374">(+AO45+AJ45)/2</f>
        <v>-880607.10653481632</v>
      </c>
    </row>
    <row r="46" spans="1:44">
      <c r="A46" s="144">
        <f t="shared" ref="A46:A47" si="375">+A45+1</f>
        <v>45157</v>
      </c>
      <c r="B46" s="147">
        <f>+B45-1</f>
        <v>9</v>
      </c>
      <c r="C46" s="147">
        <f t="shared" ref="C46:L46" si="376">+C45</f>
        <v>9587</v>
      </c>
      <c r="D46" s="147">
        <f t="shared" si="376"/>
        <v>3479</v>
      </c>
      <c r="E46" s="147">
        <f t="shared" si="376"/>
        <v>10</v>
      </c>
      <c r="F46" s="145">
        <f t="shared" si="376"/>
        <v>0.36288724314175447</v>
      </c>
      <c r="G46" s="146">
        <f t="shared" si="376"/>
        <v>14408259.35</v>
      </c>
      <c r="H46" s="146">
        <f t="shared" si="376"/>
        <v>2940.54</v>
      </c>
      <c r="I46" s="146">
        <f t="shared" si="376"/>
        <v>44088859.030000001</v>
      </c>
      <c r="J46" s="146">
        <f t="shared" si="376"/>
        <v>42775690</v>
      </c>
      <c r="K46" s="146">
        <f t="shared" si="376"/>
        <v>4141.4944955446963</v>
      </c>
      <c r="L46" s="146">
        <f t="shared" si="376"/>
        <v>4598.8170470428704</v>
      </c>
      <c r="N46" s="118">
        <f>+N45+1</f>
        <v>44793</v>
      </c>
      <c r="O46" s="99">
        <f t="shared" ref="O46:O47" si="377">+O45-1</f>
        <v>9</v>
      </c>
      <c r="P46" s="99">
        <f t="shared" ref="P46:P47" si="378">+P45</f>
        <v>9273</v>
      </c>
      <c r="Q46" s="99">
        <f t="shared" ref="Q46:Q47" si="379">+Q45</f>
        <v>3409</v>
      </c>
      <c r="R46" s="99">
        <f t="shared" ref="R46:R47" si="380">+R45</f>
        <v>2</v>
      </c>
      <c r="S46" s="100">
        <f t="shared" ref="S46:S47" si="381">+S45</f>
        <v>0.36762644235953845</v>
      </c>
      <c r="T46" s="101">
        <f t="shared" ref="T46:T47" si="382">+T45</f>
        <v>13812518.42</v>
      </c>
      <c r="U46" s="101">
        <f t="shared" ref="U46:U47" si="383">+U45</f>
        <v>0</v>
      </c>
      <c r="V46" s="101">
        <f t="shared" ref="V46:V47" si="384">+V45</f>
        <v>40058679.25</v>
      </c>
      <c r="W46" s="101">
        <f t="shared" ref="W46:W47" si="385">+W45</f>
        <v>4051.7801173364624</v>
      </c>
      <c r="X46" s="101">
        <f t="shared" ref="X46:X47" si="386">+X45</f>
        <v>4319.9265879434915</v>
      </c>
      <c r="Z46" s="47">
        <f t="shared" ref="Z46:Z48" si="387">+C46-P46</f>
        <v>314</v>
      </c>
      <c r="AA46" s="43">
        <f t="shared" ref="AA46:AA48" si="388">+Z46/P46</f>
        <v>3.3861749164240271E-2</v>
      </c>
      <c r="AB46" s="9">
        <f t="shared" ref="AB46:AB48" si="389">+I46-V46</f>
        <v>4030179.7800000012</v>
      </c>
      <c r="AC46" s="43">
        <f t="shared" ref="AC46:AC48" si="390">+AB46/V49</f>
        <v>0.10002235777212787</v>
      </c>
      <c r="AD46" s="43">
        <f t="shared" ref="AD46:AD48" si="391">+K46/W46-1</f>
        <v>2.2141966150722281E-2</v>
      </c>
      <c r="AE46" s="43">
        <f t="shared" ref="AE46:AE48" si="392">+L46/X46-1</f>
        <v>6.4559073730034111E-2</v>
      </c>
      <c r="AG46" s="43">
        <f t="shared" si="5"/>
        <v>1.0277422609624831</v>
      </c>
      <c r="AH46" s="5">
        <f t="shared" ref="AH46:AH48" si="393">+I46/AG46</f>
        <v>42898750.693301916</v>
      </c>
      <c r="AI46" s="47">
        <f t="shared" ref="AI46:AI48" si="394">AVERAGE(AH42:AH46)</f>
        <v>42998479.331267595</v>
      </c>
      <c r="AJ46" s="47">
        <f t="shared" ref="AJ46:AJ48" si="395">+AH46-J46</f>
        <v>123060.69330191612</v>
      </c>
      <c r="AL46" s="43">
        <f t="shared" si="6"/>
        <v>0.35437286441631111</v>
      </c>
      <c r="AM46" s="5">
        <f t="shared" ref="AM46:AM48" si="396">+G46/AL46</f>
        <v>40658472.464396782</v>
      </c>
      <c r="AN46" s="47">
        <f t="shared" ref="AN46:AN48" si="397">AVERAGE(AM42:AM46)</f>
        <v>39584246.221109487</v>
      </c>
      <c r="AO46" s="5">
        <f t="shared" ref="AO46:AO48" si="398">+AM46-J46</f>
        <v>-2117217.5356032178</v>
      </c>
      <c r="AQ46" s="47">
        <f t="shared" ref="AQ46:AQ48" si="399">(+AH46+AM46)/2</f>
        <v>41778611.578849345</v>
      </c>
      <c r="AR46" s="5">
        <f t="shared" ref="AR46:AR49" si="400">(+AO46+AJ46)/2</f>
        <v>-997078.42115065083</v>
      </c>
    </row>
    <row r="47" spans="1:44">
      <c r="A47" s="144">
        <f t="shared" si="375"/>
        <v>45158</v>
      </c>
      <c r="B47" s="147">
        <f>+B46-1</f>
        <v>8</v>
      </c>
      <c r="C47" s="147">
        <f t="shared" ref="C47:L47" si="401">+C46</f>
        <v>9587</v>
      </c>
      <c r="D47" s="147">
        <f t="shared" si="401"/>
        <v>3479</v>
      </c>
      <c r="E47" s="147">
        <f t="shared" si="401"/>
        <v>10</v>
      </c>
      <c r="F47" s="145">
        <f t="shared" si="401"/>
        <v>0.36288724314175447</v>
      </c>
      <c r="G47" s="146">
        <f t="shared" si="401"/>
        <v>14408259.35</v>
      </c>
      <c r="H47" s="146">
        <f t="shared" si="401"/>
        <v>2940.54</v>
      </c>
      <c r="I47" s="146">
        <f t="shared" si="401"/>
        <v>44088859.030000001</v>
      </c>
      <c r="J47" s="146">
        <f t="shared" si="401"/>
        <v>42775690</v>
      </c>
      <c r="K47" s="146">
        <f t="shared" si="401"/>
        <v>4141.4944955446963</v>
      </c>
      <c r="L47" s="146">
        <f t="shared" si="401"/>
        <v>4598.8170470428704</v>
      </c>
      <c r="N47" s="118">
        <f>+N46+1</f>
        <v>44794</v>
      </c>
      <c r="O47" s="99">
        <f t="shared" si="377"/>
        <v>8</v>
      </c>
      <c r="P47" s="99">
        <f t="shared" si="378"/>
        <v>9273</v>
      </c>
      <c r="Q47" s="99">
        <f t="shared" si="379"/>
        <v>3409</v>
      </c>
      <c r="R47" s="99">
        <f t="shared" si="380"/>
        <v>2</v>
      </c>
      <c r="S47" s="100">
        <f t="shared" si="381"/>
        <v>0.36762644235953845</v>
      </c>
      <c r="T47" s="101">
        <f t="shared" si="382"/>
        <v>13812518.42</v>
      </c>
      <c r="U47" s="101">
        <f t="shared" si="383"/>
        <v>0</v>
      </c>
      <c r="V47" s="101">
        <f t="shared" si="384"/>
        <v>40058679.25</v>
      </c>
      <c r="W47" s="101">
        <f t="shared" si="385"/>
        <v>4051.7801173364624</v>
      </c>
      <c r="X47" s="101">
        <f t="shared" si="386"/>
        <v>4319.9265879434915</v>
      </c>
      <c r="Z47" s="47">
        <f t="shared" si="387"/>
        <v>314</v>
      </c>
      <c r="AA47" s="43">
        <f t="shared" si="388"/>
        <v>3.3861749164240271E-2</v>
      </c>
      <c r="AB47" s="9">
        <f t="shared" si="389"/>
        <v>4030179.7800000012</v>
      </c>
      <c r="AC47" s="43">
        <f t="shared" si="390"/>
        <v>9.9852745004420138E-2</v>
      </c>
      <c r="AD47" s="43">
        <f t="shared" si="391"/>
        <v>2.2141966150722281E-2</v>
      </c>
      <c r="AE47" s="43">
        <f t="shared" si="392"/>
        <v>6.4559073730034111E-2</v>
      </c>
      <c r="AG47" s="43">
        <f t="shared" si="5"/>
        <v>1.0277422609624831</v>
      </c>
      <c r="AH47" s="5">
        <f t="shared" si="393"/>
        <v>42898750.693301916</v>
      </c>
      <c r="AI47" s="47">
        <f t="shared" si="394"/>
        <v>42960287.579198562</v>
      </c>
      <c r="AJ47" s="47">
        <f t="shared" si="395"/>
        <v>123060.69330191612</v>
      </c>
      <c r="AL47" s="43">
        <f t="shared" si="6"/>
        <v>0.35437286441631111</v>
      </c>
      <c r="AM47" s="5">
        <f t="shared" si="396"/>
        <v>40658472.464396782</v>
      </c>
      <c r="AN47" s="47">
        <f t="shared" si="397"/>
        <v>40096838.922019176</v>
      </c>
      <c r="AO47" s="5">
        <f t="shared" si="398"/>
        <v>-2117217.5356032178</v>
      </c>
      <c r="AQ47" s="47">
        <f t="shared" si="399"/>
        <v>41778611.578849345</v>
      </c>
      <c r="AR47" s="5">
        <f t="shared" si="400"/>
        <v>-997078.42115065083</v>
      </c>
    </row>
    <row r="48" spans="1:44">
      <c r="A48" s="75">
        <f>+'Fall 2023 Data'!A27</f>
        <v>45159</v>
      </c>
      <c r="B48" s="67">
        <f>+'Fall 2023 Data'!D27</f>
        <v>7</v>
      </c>
      <c r="C48" s="67">
        <f>+'Fall 2023 Data'!J27</f>
        <v>9714</v>
      </c>
      <c r="D48" s="67">
        <f>+'Fall 2023 Data'!I27</f>
        <v>4059</v>
      </c>
      <c r="E48" s="67">
        <f>+'Fall 2023 Data'!G27</f>
        <v>9</v>
      </c>
      <c r="F48" s="130">
        <f>+'Fall 2023 Data'!M27</f>
        <v>0.41785052501544162</v>
      </c>
      <c r="G48" s="68">
        <f>+'Fall 2023 Data'!Q27</f>
        <v>16795114.580000002</v>
      </c>
      <c r="H48" s="68">
        <f>+'Fall 2023 Data'!O27</f>
        <v>2704.86</v>
      </c>
      <c r="I48" s="68">
        <f>+'Fall 2023 Data'!U27</f>
        <v>44308148.439999998</v>
      </c>
      <c r="J48" s="68">
        <f>+'Fall 2023 Data'!B27</f>
        <v>42775690</v>
      </c>
      <c r="K48" s="68">
        <f>+G48/D48</f>
        <v>4137.7468785415131</v>
      </c>
      <c r="L48" s="68">
        <f>+I48/C48</f>
        <v>4561.2670825612513</v>
      </c>
      <c r="N48" s="77">
        <f>+'Fall 2022 Data'!A32</f>
        <v>44795</v>
      </c>
      <c r="O48" s="5">
        <f>+'Fall 2022 Data'!D32</f>
        <v>7</v>
      </c>
      <c r="P48" s="5">
        <f>+'Fall 2022 Data'!J32</f>
        <v>9386</v>
      </c>
      <c r="Q48" s="5">
        <f>+'Fall 2022 Data'!I32</f>
        <v>3877</v>
      </c>
      <c r="R48" s="5">
        <f>+'Fall 2022 Data'!G32</f>
        <v>3</v>
      </c>
      <c r="S48" s="43">
        <f>+'Fall 2022 Data'!M32</f>
        <v>0.41306200724483272</v>
      </c>
      <c r="T48" s="9">
        <f>+'Fall 2022 Data'!Q32</f>
        <v>15731271.939999999</v>
      </c>
      <c r="U48" s="9">
        <f>+'Fall 2022 Data'!O32</f>
        <v>0</v>
      </c>
      <c r="V48" s="9">
        <f>+'Fall 2022 Data'!U32</f>
        <v>40194222.619999997</v>
      </c>
      <c r="W48" s="9">
        <f t="shared" ref="W48:W52" si="402">+T48/Q48</f>
        <v>4057.5888418880577</v>
      </c>
      <c r="X48" s="9">
        <f t="shared" si="4"/>
        <v>4282.3591114425735</v>
      </c>
      <c r="Z48" s="47">
        <f t="shared" si="387"/>
        <v>328</v>
      </c>
      <c r="AA48" s="43">
        <f t="shared" si="388"/>
        <v>3.4945663754528018E-2</v>
      </c>
      <c r="AB48" s="9">
        <f t="shared" si="389"/>
        <v>4113925.8200000003</v>
      </c>
      <c r="AC48" s="43">
        <f t="shared" si="390"/>
        <v>0.10144485041358391</v>
      </c>
      <c r="AD48" s="43">
        <f t="shared" si="391"/>
        <v>1.9755090960905886E-2</v>
      </c>
      <c r="AE48" s="43">
        <f t="shared" si="392"/>
        <v>6.5129514797913179E-2</v>
      </c>
      <c r="AG48" s="43">
        <f t="shared" si="5"/>
        <v>1.0277422609624831</v>
      </c>
      <c r="AH48" s="5">
        <f t="shared" si="393"/>
        <v>43112120.735898621</v>
      </c>
      <c r="AI48" s="47">
        <f t="shared" si="394"/>
        <v>42988901.585470542</v>
      </c>
      <c r="AJ48" s="47">
        <f t="shared" si="395"/>
        <v>336430.73589862138</v>
      </c>
      <c r="AL48" s="43">
        <f t="shared" si="6"/>
        <v>0.40360025078538425</v>
      </c>
      <c r="AM48" s="5">
        <f t="shared" si="396"/>
        <v>41613241.18931447</v>
      </c>
      <c r="AN48" s="47">
        <f t="shared" si="397"/>
        <v>40633569.809902474</v>
      </c>
      <c r="AO48" s="5">
        <f t="shared" si="398"/>
        <v>-1162448.8106855303</v>
      </c>
      <c r="AQ48" s="47">
        <f t="shared" si="399"/>
        <v>42362680.962606549</v>
      </c>
      <c r="AR48" s="5">
        <f t="shared" si="400"/>
        <v>-413009.03739345446</v>
      </c>
    </row>
    <row r="49" spans="1:44">
      <c r="A49" s="75">
        <f>+'Fall 2023 Data'!A28</f>
        <v>45160</v>
      </c>
      <c r="B49" s="67">
        <f>+'Fall 2023 Data'!D28</f>
        <v>6</v>
      </c>
      <c r="C49" s="67">
        <f>+'Fall 2023 Data'!J28</f>
        <v>9770</v>
      </c>
      <c r="D49" s="67">
        <f>+'Fall 2023 Data'!I28</f>
        <v>4398</v>
      </c>
      <c r="E49" s="67">
        <f>+'Fall 2023 Data'!G28</f>
        <v>9</v>
      </c>
      <c r="F49" s="130">
        <f>+'Fall 2023 Data'!M28</f>
        <v>0.45015353121801432</v>
      </c>
      <c r="G49" s="68">
        <f>+'Fall 2023 Data'!Q28</f>
        <v>18270234.359999999</v>
      </c>
      <c r="H49" s="68">
        <f>+'Fall 2023 Data'!O28</f>
        <v>3421.86</v>
      </c>
      <c r="I49" s="68">
        <f>+'Fall 2023 Data'!U28</f>
        <v>44246617.560000002</v>
      </c>
      <c r="J49" s="68">
        <f>+'Fall 2023 Data'!B28</f>
        <v>42775690</v>
      </c>
      <c r="K49" s="68">
        <f>+G49/D49</f>
        <v>4154.2142701227831</v>
      </c>
      <c r="L49" s="68">
        <f>+I49/C49</f>
        <v>4528.8247246673491</v>
      </c>
      <c r="N49" s="77">
        <f>+'Fall 2022 Data'!A33</f>
        <v>44796</v>
      </c>
      <c r="O49" s="5">
        <f>+'Fall 2022 Data'!D33</f>
        <v>6</v>
      </c>
      <c r="P49" s="5">
        <f>+'Fall 2022 Data'!J33</f>
        <v>9481</v>
      </c>
      <c r="Q49" s="5">
        <f>+'Fall 2022 Data'!I33</f>
        <v>4233</v>
      </c>
      <c r="R49" s="5">
        <f>+'Fall 2022 Data'!G33</f>
        <v>7</v>
      </c>
      <c r="S49" s="43">
        <f>+'Fall 2022 Data'!M33</f>
        <v>0.4464718911507225</v>
      </c>
      <c r="T49" s="9">
        <f>+'Fall 2022 Data'!Q33</f>
        <v>17125423.98</v>
      </c>
      <c r="U49" s="9">
        <f>+'Fall 2022 Data'!O33</f>
        <v>0</v>
      </c>
      <c r="V49" s="9">
        <f>+'Fall 2022 Data'!U33</f>
        <v>40292789.230000004</v>
      </c>
      <c r="W49" s="9">
        <f t="shared" si="402"/>
        <v>4045.6943019135365</v>
      </c>
      <c r="X49" s="9">
        <f t="shared" si="4"/>
        <v>4249.8459265900228</v>
      </c>
      <c r="Z49" s="47">
        <f t="shared" ref="Z49" si="403">+C49-P49</f>
        <v>289</v>
      </c>
      <c r="AA49" s="43">
        <f t="shared" ref="AA49" si="404">+Z49/P49</f>
        <v>3.0482016664908764E-2</v>
      </c>
      <c r="AB49" s="9">
        <f t="shared" ref="AB49" si="405">+I49-V49</f>
        <v>3953828.3299999982</v>
      </c>
      <c r="AC49" s="43">
        <f t="shared" ref="AC49" si="406">+AB49/V52</f>
        <v>9.7272253339424269E-2</v>
      </c>
      <c r="AD49" s="43">
        <f t="shared" ref="AD49" si="407">+K49/W49-1</f>
        <v>2.6823570964795485E-2</v>
      </c>
      <c r="AE49" s="43">
        <f t="shared" ref="AE49" si="408">+L49/X49-1</f>
        <v>6.564444991566365E-2</v>
      </c>
      <c r="AG49" s="43">
        <f t="shared" si="5"/>
        <v>1.031219750788668</v>
      </c>
      <c r="AH49" s="5">
        <f t="shared" ref="AH49" si="409">+I49/AG49</f>
        <v>42907069.541831963</v>
      </c>
      <c r="AI49" s="47">
        <f t="shared" ref="AI49" si="410">AVERAGE(AH45:AH49)</f>
        <v>42989676.997373596</v>
      </c>
      <c r="AJ49" s="47">
        <f t="shared" ref="AJ49" si="411">+AH49-J49</f>
        <v>131379.54183196276</v>
      </c>
      <c r="AL49" s="43">
        <f t="shared" si="6"/>
        <v>0.43936850367193092</v>
      </c>
      <c r="AM49" s="5">
        <f t="shared" ref="AM49" si="412">+G49/AL49</f>
        <v>41582940.532401197</v>
      </c>
      <c r="AN49" s="47">
        <f t="shared" ref="AN49" si="413">AVERAGE(AM45:AM49)</f>
        <v>41034319.822981201</v>
      </c>
      <c r="AO49" s="5">
        <f t="shared" ref="AO49" si="414">+AM49-J49</f>
        <v>-1192749.4675988033</v>
      </c>
      <c r="AQ49" s="47">
        <f t="shared" ref="AQ49" si="415">(+AH49+AM49)/2</f>
        <v>42245005.03711658</v>
      </c>
      <c r="AR49" s="5">
        <f t="shared" si="400"/>
        <v>-530684.96288342029</v>
      </c>
    </row>
    <row r="50" spans="1:44">
      <c r="A50" s="75">
        <f>+'Fall 2023 Data'!A29</f>
        <v>45161</v>
      </c>
      <c r="B50" s="67">
        <f>+'Fall 2023 Data'!D29</f>
        <v>5</v>
      </c>
      <c r="C50" s="67">
        <f>+'Fall 2023 Data'!J29</f>
        <v>9828</v>
      </c>
      <c r="D50" s="67">
        <f>+'Fall 2023 Data'!I29</f>
        <v>4793</v>
      </c>
      <c r="E50" s="67">
        <f>+'Fall 2023 Data'!G29</f>
        <v>9</v>
      </c>
      <c r="F50" s="130">
        <f>+'Fall 2023 Data'!M29</f>
        <v>0.48768823768823771</v>
      </c>
      <c r="G50" s="68">
        <f>+'Fall 2023 Data'!Q29</f>
        <v>20228814.900000002</v>
      </c>
      <c r="H50" s="68">
        <f>+'Fall 2023 Data'!O29</f>
        <v>3421.86</v>
      </c>
      <c r="I50" s="68">
        <f>+'Fall 2023 Data'!U29</f>
        <v>44356763.430000007</v>
      </c>
      <c r="J50" s="68">
        <f>+'Fall 2023 Data'!B29</f>
        <v>42775690</v>
      </c>
      <c r="K50" s="68">
        <f>+G50/D50</f>
        <v>4220.4913206759866</v>
      </c>
      <c r="L50" s="68">
        <f>+I50/C50</f>
        <v>4513.3051923076928</v>
      </c>
      <c r="N50" s="77">
        <f>+'Fall 2022 Data'!A34</f>
        <v>44797</v>
      </c>
      <c r="O50" s="5">
        <f>+'Fall 2022 Data'!D34</f>
        <v>5</v>
      </c>
      <c r="P50" s="5">
        <f>+'Fall 2022 Data'!J34</f>
        <v>9564</v>
      </c>
      <c r="Q50" s="5">
        <f>+'Fall 2022 Data'!I34</f>
        <v>4574</v>
      </c>
      <c r="R50" s="5">
        <f>+'Fall 2022 Data'!G34</f>
        <v>7</v>
      </c>
      <c r="S50" s="43">
        <f>+'Fall 2022 Data'!M34</f>
        <v>0.47825177749895442</v>
      </c>
      <c r="T50" s="9">
        <f>+'Fall 2022 Data'!Q34</f>
        <v>18407591.359999999</v>
      </c>
      <c r="U50" s="9">
        <f>+'Fall 2022 Data'!O34</f>
        <v>0</v>
      </c>
      <c r="V50" s="9">
        <f>+'Fall 2022 Data'!U34</f>
        <v>40361231.730000004</v>
      </c>
      <c r="W50" s="9">
        <f t="shared" si="402"/>
        <v>4024.3968867512021</v>
      </c>
      <c r="X50" s="9">
        <f t="shared" si="4"/>
        <v>4220.1204234629868</v>
      </c>
      <c r="Z50" s="47">
        <f t="shared" ref="Z50" si="416">+C50-P50</f>
        <v>264</v>
      </c>
      <c r="AA50" s="43">
        <f t="shared" ref="AA50" si="417">+Z50/P50</f>
        <v>2.7603513174404015E-2</v>
      </c>
      <c r="AB50" s="9">
        <f t="shared" ref="AB50" si="418">+I50-V50</f>
        <v>3995531.700000003</v>
      </c>
      <c r="AC50" s="43">
        <f t="shared" ref="AC50" si="419">+AB50/V53</f>
        <v>9.8298241428226352E-2</v>
      </c>
      <c r="AD50" s="43">
        <f t="shared" ref="AD50" si="420">+K50/W50-1</f>
        <v>4.8726415272397849E-2</v>
      </c>
      <c r="AE50" s="43">
        <f t="shared" ref="AE50" si="421">+L50/X50-1</f>
        <v>6.9473081198029307E-2</v>
      </c>
      <c r="AG50" s="43">
        <f t="shared" si="5"/>
        <v>1.0337485678269085</v>
      </c>
      <c r="AH50" s="5">
        <f t="shared" ref="AH50" si="422">+I50/AG50</f>
        <v>42908657.6857315</v>
      </c>
      <c r="AI50" s="47">
        <f t="shared" ref="AI50" si="423">AVERAGE(AH46:AH50)</f>
        <v>42945069.870013185</v>
      </c>
      <c r="AJ50" s="47">
        <f t="shared" ref="AJ50" si="424">+AH50-J50</f>
        <v>132967.68573150039</v>
      </c>
      <c r="AL50" s="43">
        <f t="shared" si="6"/>
        <v>0.47226368710595645</v>
      </c>
      <c r="AM50" s="5">
        <f t="shared" ref="AM50" si="425">+G50/AL50</f>
        <v>42833729.232841678</v>
      </c>
      <c r="AN50" s="47">
        <f t="shared" ref="AN50" si="426">AVERAGE(AM46:AM50)</f>
        <v>41469371.176670179</v>
      </c>
      <c r="AO50" s="5">
        <f t="shared" ref="AO50" si="427">+AM50-J50</f>
        <v>58039.232841677964</v>
      </c>
      <c r="AQ50" s="47">
        <f t="shared" ref="AQ50" si="428">(+AH50+AM50)/2</f>
        <v>42871193.459286585</v>
      </c>
      <c r="AR50" s="5">
        <f t="shared" ref="AR50" si="429">(+AO50+AJ50)/2</f>
        <v>95503.459286589175</v>
      </c>
    </row>
    <row r="51" spans="1:44">
      <c r="A51" s="75">
        <f>+'Fall 2023 Data'!A30</f>
        <v>45162</v>
      </c>
      <c r="B51" s="67">
        <f>+'Fall 2023 Data'!D30</f>
        <v>4</v>
      </c>
      <c r="C51" s="67">
        <f>+'Fall 2023 Data'!J30</f>
        <v>9947</v>
      </c>
      <c r="D51" s="67">
        <f>+'Fall 2023 Data'!I30</f>
        <v>5225</v>
      </c>
      <c r="E51" s="67">
        <f>+'Fall 2023 Data'!G30</f>
        <v>10</v>
      </c>
      <c r="F51" s="130">
        <f>+'Fall 2023 Data'!M30</f>
        <v>0.5252840052277068</v>
      </c>
      <c r="G51" s="68">
        <f>+'Fall 2023 Data'!Q30</f>
        <v>21903226.699999999</v>
      </c>
      <c r="H51" s="68">
        <f>+'Fall 2023 Data'!O30</f>
        <v>3421.86</v>
      </c>
      <c r="I51" s="68">
        <f>+'Fall 2023 Data'!U30</f>
        <v>44539670.489999995</v>
      </c>
      <c r="J51" s="68">
        <f>+'Fall 2023 Data'!B30</f>
        <v>42775690</v>
      </c>
      <c r="K51" s="68">
        <f>+G51/D51</f>
        <v>4192.0051100478468</v>
      </c>
      <c r="L51" s="68">
        <f>+I51/C51</f>
        <v>4477.6988529204782</v>
      </c>
      <c r="N51" s="77">
        <f>+'Fall 2022 Data'!A35</f>
        <v>44798</v>
      </c>
      <c r="O51" s="5">
        <f>+'Fall 2022 Data'!D35</f>
        <v>4</v>
      </c>
      <c r="P51" s="5">
        <f>+'Fall 2022 Data'!J35</f>
        <v>9678</v>
      </c>
      <c r="Q51" s="5">
        <f>+'Fall 2022 Data'!I35</f>
        <v>4647</v>
      </c>
      <c r="R51" s="5">
        <f>+'Fall 2022 Data'!G35</f>
        <v>8</v>
      </c>
      <c r="S51" s="43">
        <f>+'Fall 2022 Data'!M35</f>
        <v>0.48016119032858029</v>
      </c>
      <c r="T51" s="9">
        <f>+'Fall 2022 Data'!Q35</f>
        <v>20137264.369999997</v>
      </c>
      <c r="U51" s="9">
        <f>+'Fall 2022 Data'!O35</f>
        <v>0</v>
      </c>
      <c r="V51" s="9">
        <f>+'Fall 2022 Data'!U35</f>
        <v>40553323.339999996</v>
      </c>
      <c r="W51" s="9">
        <f t="shared" si="402"/>
        <v>4333.3902238003011</v>
      </c>
      <c r="X51" s="9">
        <f t="shared" si="4"/>
        <v>4190.2586629468897</v>
      </c>
      <c r="Z51" s="47">
        <f t="shared" ref="Z51" si="430">+C51-P51</f>
        <v>269</v>
      </c>
      <c r="AA51" s="43">
        <f t="shared" ref="AA51" si="431">+Z51/P51</f>
        <v>2.7794998966728664E-2</v>
      </c>
      <c r="AB51" s="9">
        <f t="shared" ref="AB51" si="432">+I51-V51</f>
        <v>3986347.1499999985</v>
      </c>
      <c r="AC51" s="43">
        <f t="shared" ref="AC51" si="433">+AB51/V54</f>
        <v>9.8072282737093938E-2</v>
      </c>
      <c r="AD51" s="43">
        <f t="shared" ref="AD51" si="434">+K51/W51-1</f>
        <v>-3.2626905598282852E-2</v>
      </c>
      <c r="AE51" s="43">
        <f t="shared" ref="AE51" si="435">+L51/X51-1</f>
        <v>6.8597242579635953E-2</v>
      </c>
      <c r="AG51" s="43">
        <f t="shared" si="5"/>
        <v>1.035504523115822</v>
      </c>
      <c r="AH51" s="5">
        <f t="shared" ref="AH51" si="436">+I51/AG51</f>
        <v>43012531.085794397</v>
      </c>
      <c r="AI51" s="47">
        <f t="shared" ref="AI51" si="437">AVERAGE(AH47:AH51)</f>
        <v>42967825.948511675</v>
      </c>
      <c r="AJ51" s="47">
        <f t="shared" ref="AJ51" si="438">+AH51-J51</f>
        <v>236841.0857943967</v>
      </c>
      <c r="AL51" s="43">
        <f t="shared" si="6"/>
        <v>0.51664003908024636</v>
      </c>
      <c r="AM51" s="5">
        <f t="shared" ref="AM51" si="439">+G51/AL51</f>
        <v>42395526.949466482</v>
      </c>
      <c r="AN51" s="47">
        <f t="shared" ref="AN51" si="440">AVERAGE(AM47:AM51)</f>
        <v>41816782.073684119</v>
      </c>
      <c r="AO51" s="5">
        <f t="shared" ref="AO51" si="441">+AM51-J51</f>
        <v>-380163.0505335182</v>
      </c>
      <c r="AQ51" s="47">
        <f t="shared" ref="AQ51" si="442">(+AH51+AM51)/2</f>
        <v>42704029.017630443</v>
      </c>
      <c r="AR51" s="5">
        <f t="shared" ref="AR51" si="443">(+AO51+AJ51)/2</f>
        <v>-71660.982369560748</v>
      </c>
    </row>
    <row r="52" spans="1:44">
      <c r="A52" s="75">
        <f>+'Fall 2023 Data'!A31</f>
        <v>45163</v>
      </c>
      <c r="B52" s="67">
        <f>+'Fall 2023 Data'!D31</f>
        <v>3</v>
      </c>
      <c r="C52" s="67">
        <f>+'Fall 2023 Data'!J31</f>
        <v>10019</v>
      </c>
      <c r="D52" s="67">
        <f>+'Fall 2023 Data'!I31</f>
        <v>5677</v>
      </c>
      <c r="E52" s="67">
        <f>+'Fall 2023 Data'!G31</f>
        <v>10</v>
      </c>
      <c r="F52" s="130">
        <f>+'Fall 2023 Data'!M31</f>
        <v>0.56662341551052997</v>
      </c>
      <c r="G52" s="68">
        <f>+'Fall 2023 Data'!Q31</f>
        <v>23906430.170000002</v>
      </c>
      <c r="H52" s="68">
        <f>+'Fall 2023 Data'!O31</f>
        <v>3421.86</v>
      </c>
      <c r="I52" s="68">
        <f>+'Fall 2023 Data'!U31</f>
        <v>44642781.329999998</v>
      </c>
      <c r="J52" s="68">
        <f>+'Fall 2023 Data'!B31</f>
        <v>42775690</v>
      </c>
      <c r="K52" s="68">
        <f>+G52/D52</f>
        <v>4211.1027250308262</v>
      </c>
      <c r="L52" s="68">
        <f>+I52/C52</f>
        <v>4455.812090028945</v>
      </c>
      <c r="N52" s="77">
        <f>+'Fall 2022 Data'!A36</f>
        <v>44799</v>
      </c>
      <c r="O52" s="5">
        <f>+'Fall 2022 Data'!D36</f>
        <v>3</v>
      </c>
      <c r="P52" s="5">
        <f>+'Fall 2022 Data'!J36</f>
        <v>9773</v>
      </c>
      <c r="Q52" s="5">
        <f>+'Fall 2022 Data'!I36</f>
        <v>5440</v>
      </c>
      <c r="R52" s="5">
        <f>+'Fall 2022 Data'!G36</f>
        <v>9</v>
      </c>
      <c r="S52" s="43">
        <f>+'Fall 2022 Data'!M36</f>
        <v>0.55663562877315054</v>
      </c>
      <c r="T52" s="9">
        <f>+'Fall 2022 Data'!Q36</f>
        <v>21810282.150000002</v>
      </c>
      <c r="U52" s="9">
        <f>+'Fall 2022 Data'!O36</f>
        <v>0</v>
      </c>
      <c r="V52" s="9">
        <f>+'Fall 2022 Data'!U36</f>
        <v>40647031.340000004</v>
      </c>
      <c r="W52" s="9">
        <f t="shared" si="402"/>
        <v>4009.2430422794123</v>
      </c>
      <c r="X52" s="9">
        <f t="shared" si="4"/>
        <v>4159.1150455336137</v>
      </c>
      <c r="Z52" s="47">
        <f t="shared" ref="Z52:Z54" si="444">+C52-P52</f>
        <v>246</v>
      </c>
      <c r="AA52" s="43">
        <f t="shared" ref="AA52:AA54" si="445">+Z52/P52</f>
        <v>2.5171390565844675E-2</v>
      </c>
      <c r="AB52" s="9">
        <f t="shared" ref="AB52:AB54" si="446">+I52-V52</f>
        <v>3995749.9899999946</v>
      </c>
      <c r="AC52" s="43">
        <f t="shared" ref="AC52:AC54" si="447">+AB52/V55</f>
        <v>9.7762494234208575E-2</v>
      </c>
      <c r="AD52" s="43">
        <f t="shared" ref="AD52:AD54" si="448">+K52/W52-1</f>
        <v>5.0348577180955534E-2</v>
      </c>
      <c r="AE52" s="43">
        <f t="shared" ref="AE52:AE54" si="449">+L52/X52-1</f>
        <v>7.1336580317475917E-2</v>
      </c>
      <c r="AG52" s="43">
        <f t="shared" si="5"/>
        <v>1.0404328100506268</v>
      </c>
      <c r="AH52" s="5">
        <f t="shared" ref="AH52:AH54" si="450">+I52/AG52</f>
        <v>42907894.578822158</v>
      </c>
      <c r="AI52" s="47">
        <f t="shared" ref="AI52:AI54" si="451">AVERAGE(AH48:AH52)</f>
        <v>42969654.725615725</v>
      </c>
      <c r="AJ52" s="47">
        <f t="shared" ref="AJ52:AJ54" si="452">+AH52-J52</f>
        <v>132204.57882215828</v>
      </c>
      <c r="AL52" s="43">
        <f t="shared" si="6"/>
        <v>0.55956284901905973</v>
      </c>
      <c r="AM52" s="5">
        <f t="shared" ref="AM52:AM54" si="453">+G52/AL52</f>
        <v>42723404.907793842</v>
      </c>
      <c r="AN52" s="47">
        <f t="shared" ref="AN52:AN54" si="454">AVERAGE(AM48:AM52)</f>
        <v>42229768.562363535</v>
      </c>
      <c r="AO52" s="5">
        <f t="shared" ref="AO52:AO54" si="455">+AM52-J52</f>
        <v>-52285.092206157744</v>
      </c>
      <c r="AQ52" s="47">
        <f t="shared" ref="AQ52:AQ54" si="456">(+AH52+AM52)/2</f>
        <v>42815649.743308</v>
      </c>
      <c r="AR52" s="5">
        <f t="shared" ref="AR52:AR54" si="457">(+AO52+AJ52)/2</f>
        <v>39959.743308000267</v>
      </c>
    </row>
    <row r="53" spans="1:44">
      <c r="A53" s="144">
        <f t="shared" ref="A53:A54" si="458">+A52+1</f>
        <v>45164</v>
      </c>
      <c r="B53" s="147">
        <f>+B52-1</f>
        <v>2</v>
      </c>
      <c r="C53" s="147">
        <f t="shared" ref="C53:L53" si="459">+C52</f>
        <v>10019</v>
      </c>
      <c r="D53" s="147">
        <f t="shared" si="459"/>
        <v>5677</v>
      </c>
      <c r="E53" s="147">
        <f t="shared" si="459"/>
        <v>10</v>
      </c>
      <c r="F53" s="145">
        <f t="shared" si="459"/>
        <v>0.56662341551052997</v>
      </c>
      <c r="G53" s="146">
        <f t="shared" si="459"/>
        <v>23906430.170000002</v>
      </c>
      <c r="H53" s="146">
        <f t="shared" si="459"/>
        <v>3421.86</v>
      </c>
      <c r="I53" s="146">
        <f t="shared" si="459"/>
        <v>44642781.329999998</v>
      </c>
      <c r="J53" s="146">
        <f t="shared" si="459"/>
        <v>42775690</v>
      </c>
      <c r="K53" s="146">
        <f t="shared" si="459"/>
        <v>4211.1027250308262</v>
      </c>
      <c r="L53" s="146">
        <f t="shared" si="459"/>
        <v>4455.812090028945</v>
      </c>
      <c r="N53" s="118">
        <f>+N52+1</f>
        <v>44800</v>
      </c>
      <c r="O53" s="99">
        <f t="shared" ref="O53:O54" si="460">+O52-1</f>
        <v>2</v>
      </c>
      <c r="P53" s="99">
        <f t="shared" ref="P53:P54" si="461">+P52</f>
        <v>9773</v>
      </c>
      <c r="Q53" s="99">
        <f t="shared" ref="Q53:Q54" si="462">+Q52</f>
        <v>5440</v>
      </c>
      <c r="R53" s="99">
        <f t="shared" ref="R53:R54" si="463">+R52</f>
        <v>9</v>
      </c>
      <c r="S53" s="100">
        <f t="shared" ref="S53:S54" si="464">+S52</f>
        <v>0.55663562877315054</v>
      </c>
      <c r="T53" s="101">
        <f t="shared" ref="T53:T54" si="465">+T52</f>
        <v>21810282.150000002</v>
      </c>
      <c r="U53" s="101">
        <f t="shared" ref="U53:U54" si="466">+U52</f>
        <v>0</v>
      </c>
      <c r="V53" s="101">
        <f t="shared" ref="V53:V54" si="467">+V52</f>
        <v>40647031.340000004</v>
      </c>
      <c r="W53" s="101">
        <f t="shared" ref="W53:W54" si="468">+W52</f>
        <v>4009.2430422794123</v>
      </c>
      <c r="X53" s="101">
        <f t="shared" ref="X53:X54" si="469">+X52</f>
        <v>4159.1150455336137</v>
      </c>
      <c r="Z53" s="47">
        <f t="shared" si="444"/>
        <v>246</v>
      </c>
      <c r="AA53" s="43">
        <f t="shared" si="445"/>
        <v>2.5171390565844675E-2</v>
      </c>
      <c r="AB53" s="9">
        <f t="shared" si="446"/>
        <v>3995749.9899999946</v>
      </c>
      <c r="AC53" s="43">
        <f t="shared" si="447"/>
        <v>9.7132897075262181E-2</v>
      </c>
      <c r="AD53" s="43">
        <f t="shared" si="448"/>
        <v>5.0348577180955534E-2</v>
      </c>
      <c r="AE53" s="43">
        <f t="shared" si="449"/>
        <v>7.1336580317475917E-2</v>
      </c>
      <c r="AG53" s="43">
        <f t="shared" si="5"/>
        <v>1.0428369749805098</v>
      </c>
      <c r="AH53" s="5">
        <f t="shared" si="450"/>
        <v>42808974.366136521</v>
      </c>
      <c r="AI53" s="47">
        <f t="shared" si="451"/>
        <v>42909025.451663308</v>
      </c>
      <c r="AJ53" s="47">
        <f t="shared" si="452"/>
        <v>33284.366136521101</v>
      </c>
      <c r="AL53" s="43">
        <f t="shared" si="6"/>
        <v>0.55956284901905973</v>
      </c>
      <c r="AM53" s="5">
        <f t="shared" si="453"/>
        <v>42723404.907793842</v>
      </c>
      <c r="AN53" s="47">
        <f t="shared" si="454"/>
        <v>42451801.306059405</v>
      </c>
      <c r="AO53" s="5">
        <f t="shared" si="455"/>
        <v>-52285.092206157744</v>
      </c>
      <c r="AQ53" s="47">
        <f t="shared" si="456"/>
        <v>42766189.636965185</v>
      </c>
      <c r="AR53" s="5">
        <f t="shared" si="457"/>
        <v>-9500.3630348183215</v>
      </c>
    </row>
    <row r="54" spans="1:44">
      <c r="A54" s="144">
        <f t="shared" si="458"/>
        <v>45165</v>
      </c>
      <c r="B54" s="147">
        <f>+B53-1</f>
        <v>1</v>
      </c>
      <c r="C54" s="147">
        <f t="shared" ref="C54:L54" si="470">+C53</f>
        <v>10019</v>
      </c>
      <c r="D54" s="147">
        <f t="shared" si="470"/>
        <v>5677</v>
      </c>
      <c r="E54" s="147">
        <f t="shared" si="470"/>
        <v>10</v>
      </c>
      <c r="F54" s="145">
        <f t="shared" si="470"/>
        <v>0.56662341551052997</v>
      </c>
      <c r="G54" s="146">
        <f t="shared" si="470"/>
        <v>23906430.170000002</v>
      </c>
      <c r="H54" s="146">
        <f t="shared" si="470"/>
        <v>3421.86</v>
      </c>
      <c r="I54" s="146">
        <f t="shared" si="470"/>
        <v>44642781.329999998</v>
      </c>
      <c r="J54" s="146">
        <f t="shared" si="470"/>
        <v>42775690</v>
      </c>
      <c r="K54" s="146">
        <f t="shared" si="470"/>
        <v>4211.1027250308262</v>
      </c>
      <c r="L54" s="146">
        <f t="shared" si="470"/>
        <v>4455.812090028945</v>
      </c>
      <c r="N54" s="118">
        <f>+N53+1</f>
        <v>44801</v>
      </c>
      <c r="O54" s="99">
        <f t="shared" si="460"/>
        <v>1</v>
      </c>
      <c r="P54" s="99">
        <f t="shared" si="461"/>
        <v>9773</v>
      </c>
      <c r="Q54" s="99">
        <f t="shared" si="462"/>
        <v>5440</v>
      </c>
      <c r="R54" s="99">
        <f t="shared" si="463"/>
        <v>9</v>
      </c>
      <c r="S54" s="100">
        <f t="shared" si="464"/>
        <v>0.55663562877315054</v>
      </c>
      <c r="T54" s="101">
        <f t="shared" si="465"/>
        <v>21810282.150000002</v>
      </c>
      <c r="U54" s="101">
        <f t="shared" si="466"/>
        <v>0</v>
      </c>
      <c r="V54" s="101">
        <f t="shared" si="467"/>
        <v>40647031.340000004</v>
      </c>
      <c r="W54" s="101">
        <f t="shared" si="468"/>
        <v>4009.2430422794123</v>
      </c>
      <c r="X54" s="101">
        <f t="shared" si="469"/>
        <v>4159.1150455336137</v>
      </c>
      <c r="Z54" s="47">
        <f t="shared" si="444"/>
        <v>246</v>
      </c>
      <c r="AA54" s="43">
        <f t="shared" si="445"/>
        <v>2.5171390565844675E-2</v>
      </c>
      <c r="AB54" s="9">
        <f t="shared" si="446"/>
        <v>3995749.9899999946</v>
      </c>
      <c r="AC54" s="43">
        <f t="shared" si="447"/>
        <v>9.6989180759099278E-2</v>
      </c>
      <c r="AD54" s="43">
        <f t="shared" si="448"/>
        <v>5.0348577180955534E-2</v>
      </c>
      <c r="AE54" s="43">
        <f t="shared" si="449"/>
        <v>7.1336580317475917E-2</v>
      </c>
      <c r="AG54" s="43">
        <f t="shared" si="5"/>
        <v>1.0428369749805098</v>
      </c>
      <c r="AH54" s="5">
        <f t="shared" si="450"/>
        <v>42808974.366136521</v>
      </c>
      <c r="AI54" s="47">
        <f t="shared" si="451"/>
        <v>42889406.416524217</v>
      </c>
      <c r="AJ54" s="47">
        <f t="shared" si="452"/>
        <v>33284.366136521101</v>
      </c>
      <c r="AL54" s="43">
        <f t="shared" si="6"/>
        <v>0.55956284901905973</v>
      </c>
      <c r="AM54" s="5">
        <f t="shared" si="453"/>
        <v>42723404.907793842</v>
      </c>
      <c r="AN54" s="47">
        <f t="shared" si="454"/>
        <v>42679894.181137942</v>
      </c>
      <c r="AO54" s="5">
        <f t="shared" si="455"/>
        <v>-52285.092206157744</v>
      </c>
      <c r="AQ54" s="47">
        <f t="shared" si="456"/>
        <v>42766189.636965185</v>
      </c>
      <c r="AR54" s="5">
        <f t="shared" si="457"/>
        <v>-9500.3630348183215</v>
      </c>
    </row>
    <row r="55" spans="1:44">
      <c r="A55" s="75">
        <f>+'Fall 2023 Data'!A32</f>
        <v>45166</v>
      </c>
      <c r="B55" s="67">
        <f>+'Fall 2023 Data'!D32</f>
        <v>0</v>
      </c>
      <c r="C55" s="67">
        <f>+'Fall 2023 Data'!J32</f>
        <v>10141</v>
      </c>
      <c r="D55" s="67">
        <f>+'Fall 2023 Data'!I32</f>
        <v>7086</v>
      </c>
      <c r="E55" s="67">
        <f>+'Fall 2023 Data'!G32</f>
        <v>12</v>
      </c>
      <c r="F55" s="130">
        <f>+'Fall 2023 Data'!M32</f>
        <v>0.69874765802189132</v>
      </c>
      <c r="G55" s="68">
        <f>+'Fall 2023 Data'!Q32</f>
        <v>29795408.970000003</v>
      </c>
      <c r="H55" s="68">
        <f>+'Fall 2023 Data'!O32</f>
        <v>32221.86</v>
      </c>
      <c r="I55" s="68">
        <f>+'Fall 2023 Data'!U32</f>
        <v>44831838.060000002</v>
      </c>
      <c r="J55" s="68">
        <f>+'Fall 2023 Data'!B32</f>
        <v>42775690</v>
      </c>
      <c r="K55" s="68">
        <f>+G55/D55</f>
        <v>4204.8276841659617</v>
      </c>
      <c r="L55" s="68">
        <f>+I55/C55</f>
        <v>4420.8498234888084</v>
      </c>
      <c r="N55" s="77">
        <f>+'Fall 2022 Data'!A37</f>
        <v>44802</v>
      </c>
      <c r="O55" s="5">
        <f>+'Fall 2022 Data'!D37</f>
        <v>0</v>
      </c>
      <c r="P55" s="5">
        <f>+'Fall 2022 Data'!J37</f>
        <v>9941</v>
      </c>
      <c r="Q55" s="5">
        <f>+'Fall 2022 Data'!I37</f>
        <v>6852</v>
      </c>
      <c r="R55" s="5">
        <f>+'Fall 2022 Data'!G37</f>
        <v>11</v>
      </c>
      <c r="S55" s="43">
        <f>+'Fall 2022 Data'!M37</f>
        <v>0.68926667337290015</v>
      </c>
      <c r="T55" s="9">
        <f>+'Fall 2022 Data'!Q37</f>
        <v>27018942.830000002</v>
      </c>
      <c r="U55" s="9">
        <f>+'Fall 2022 Data'!O37</f>
        <v>2117</v>
      </c>
      <c r="V55" s="9">
        <f>+'Fall 2022 Data'!U37</f>
        <v>40872013.560000002</v>
      </c>
      <c r="W55" s="9">
        <f t="shared" ref="W55:W59" si="471">+T55/Q55</f>
        <v>3943.2199109748981</v>
      </c>
      <c r="X55" s="9">
        <f t="shared" si="4"/>
        <v>4111.4589638869329</v>
      </c>
      <c r="Z55" s="47">
        <f t="shared" ref="Z55" si="472">+C55-P55</f>
        <v>200</v>
      </c>
      <c r="AA55" s="43">
        <f t="shared" ref="AA55" si="473">+Z55/P55</f>
        <v>2.0118700331958554E-2</v>
      </c>
      <c r="AB55" s="9">
        <f t="shared" ref="AB55" si="474">+I55-V55</f>
        <v>3959824.5</v>
      </c>
      <c r="AC55" s="43">
        <f t="shared" ref="AC55" si="475">+AB55/V58</f>
        <v>9.653600187570939E-2</v>
      </c>
      <c r="AD55" s="43">
        <f t="shared" ref="AD55" si="476">+K55/W55-1</f>
        <v>6.6343693503613244E-2</v>
      </c>
      <c r="AE55" s="43">
        <f t="shared" ref="AE55" si="477">+L55/X55-1</f>
        <v>7.5250868929841008E-2</v>
      </c>
      <c r="AG55" s="43">
        <f t="shared" si="5"/>
        <v>1.0428369749805098</v>
      </c>
      <c r="AH55" s="5">
        <f t="shared" ref="AH55" si="478">+I55/AG55</f>
        <v>42990265.147472255</v>
      </c>
      <c r="AI55" s="47">
        <f t="shared" ref="AI55" si="479">AVERAGE(AH51:AH55)</f>
        <v>42905727.908872373</v>
      </c>
      <c r="AJ55" s="47">
        <f t="shared" ref="AJ55" si="480">+AH55-J55</f>
        <v>214575.14747225493</v>
      </c>
      <c r="AL55" s="43">
        <f t="shared" si="6"/>
        <v>0.69319582953849579</v>
      </c>
      <c r="AM55" s="5">
        <f t="shared" ref="AM55" si="481">+G55/AL55</f>
        <v>42982671.995930336</v>
      </c>
      <c r="AN55" s="47">
        <f t="shared" ref="AN55" si="482">AVERAGE(AM51:AM55)</f>
        <v>42709682.73375567</v>
      </c>
      <c r="AO55" s="5">
        <f t="shared" ref="AO55" si="483">+AM55-J55</f>
        <v>206981.99593033642</v>
      </c>
      <c r="AQ55" s="47">
        <f t="shared" ref="AQ55" si="484">(+AH55+AM55)/2</f>
        <v>42986468.571701296</v>
      </c>
      <c r="AR55" s="5">
        <f t="shared" ref="AR55" si="485">(+AO55+AJ55)/2</f>
        <v>210778.57170129567</v>
      </c>
    </row>
    <row r="56" spans="1:44">
      <c r="A56" s="75">
        <f>+'Fall 2023 Data'!A33</f>
        <v>45167</v>
      </c>
      <c r="B56" s="67">
        <f>+'Fall 2023 Data'!D33</f>
        <v>-1</v>
      </c>
      <c r="C56" s="67">
        <f>+'Fall 2023 Data'!J33</f>
        <v>10197</v>
      </c>
      <c r="D56" s="67">
        <f>+'Fall 2023 Data'!I33</f>
        <v>7935</v>
      </c>
      <c r="E56" s="67">
        <f>+'Fall 2023 Data'!G33</f>
        <v>13</v>
      </c>
      <c r="F56" s="130">
        <f>+'Fall 2023 Data'!M33</f>
        <v>0.77817005001471018</v>
      </c>
      <c r="G56" s="68">
        <f>+'Fall 2023 Data'!Q33</f>
        <v>33446570.919999998</v>
      </c>
      <c r="H56" s="68">
        <f>+'Fall 2023 Data'!O33</f>
        <v>35089.86</v>
      </c>
      <c r="I56" s="68">
        <f>+'Fall 2023 Data'!U33</f>
        <v>44871636.920000002</v>
      </c>
      <c r="J56" s="68">
        <f>+'Fall 2023 Data'!B33</f>
        <v>42775690</v>
      </c>
      <c r="K56" s="68">
        <f>+G56/D56</f>
        <v>4215.0687989918079</v>
      </c>
      <c r="L56" s="68">
        <f>+I56/C56</f>
        <v>4400.4743473570661</v>
      </c>
      <c r="N56" s="77">
        <f>+'Fall 2022 Data'!A38</f>
        <v>44803</v>
      </c>
      <c r="O56" s="5">
        <f>+'Fall 2022 Data'!D38</f>
        <v>-1</v>
      </c>
      <c r="P56" s="5">
        <f>+'Fall 2022 Data'!J38</f>
        <v>10039</v>
      </c>
      <c r="Q56" s="5">
        <f>+'Fall 2022 Data'!I38</f>
        <v>7687</v>
      </c>
      <c r="R56" s="5">
        <f>+'Fall 2022 Data'!G38</f>
        <v>13</v>
      </c>
      <c r="S56" s="43">
        <f>+'Fall 2022 Data'!M38</f>
        <v>0.76571371650562803</v>
      </c>
      <c r="T56" s="9">
        <f>+'Fall 2022 Data'!Q38</f>
        <v>30301159</v>
      </c>
      <c r="U56" s="9">
        <f>+'Fall 2022 Data'!O38</f>
        <v>3023.72</v>
      </c>
      <c r="V56" s="9">
        <f>+'Fall 2022 Data'!U38</f>
        <v>41136938.259999998</v>
      </c>
      <c r="W56" s="9">
        <f t="shared" si="471"/>
        <v>3941.8705606868739</v>
      </c>
      <c r="X56" s="9">
        <f t="shared" si="4"/>
        <v>4097.7127462894705</v>
      </c>
      <c r="Z56" s="47">
        <f t="shared" ref="Z56" si="486">+C56-P56</f>
        <v>158</v>
      </c>
      <c r="AA56" s="43">
        <f t="shared" ref="AA56" si="487">+Z56/P56</f>
        <v>1.5738619384400836E-2</v>
      </c>
      <c r="AB56" s="9">
        <f t="shared" ref="AB56" si="488">+I56-V56</f>
        <v>3734698.6600000039</v>
      </c>
      <c r="AC56" s="43">
        <f t="shared" ref="AC56" si="489">+AB56/V59</f>
        <v>9.1173162408372019E-2</v>
      </c>
      <c r="AD56" s="43">
        <f t="shared" ref="AD56" si="490">+K56/W56-1</f>
        <v>6.9306750208796508E-2</v>
      </c>
      <c r="AE56" s="43">
        <f t="shared" ref="AE56" si="491">+L56/X56-1</f>
        <v>7.3885511213969357E-2</v>
      </c>
      <c r="AG56" s="43">
        <f t="shared" si="5"/>
        <v>1.0486091007666878</v>
      </c>
      <c r="AH56" s="5">
        <f t="shared" ref="AH56" si="492">+I56/AG56</f>
        <v>42791576.848982356</v>
      </c>
      <c r="AI56" s="47">
        <f t="shared" ref="AI56" si="493">AVERAGE(AH52:AH56)</f>
        <v>42861537.061509967</v>
      </c>
      <c r="AJ56" s="47">
        <f t="shared" ref="AJ56" si="494">+AH56-J56</f>
        <v>15886.848982356489</v>
      </c>
      <c r="AL56" s="43">
        <f t="shared" si="6"/>
        <v>0.77740410426646045</v>
      </c>
      <c r="AM56" s="5">
        <f t="shared" ref="AM56" si="495">+G56/AL56</f>
        <v>43023404.09118288</v>
      </c>
      <c r="AN56" s="47">
        <f t="shared" ref="AN56" si="496">AVERAGE(AM52:AM56)</f>
        <v>42835258.162098952</v>
      </c>
      <c r="AO56" s="5">
        <f t="shared" ref="AO56" si="497">+AM56-J56</f>
        <v>247714.0911828801</v>
      </c>
      <c r="AQ56" s="47">
        <f t="shared" ref="AQ56" si="498">(+AH56+AM56)/2</f>
        <v>42907490.470082618</v>
      </c>
      <c r="AR56" s="5">
        <f t="shared" ref="AR56" si="499">(+AO56+AJ56)/2</f>
        <v>131800.4700826183</v>
      </c>
    </row>
    <row r="57" spans="1:44">
      <c r="A57" s="75">
        <f>+'Fall 2023 Data'!A34</f>
        <v>45168</v>
      </c>
      <c r="B57" s="67">
        <f>+'Fall 2023 Data'!D34</f>
        <v>-2</v>
      </c>
      <c r="C57" s="67">
        <f>+'Fall 2023 Data'!J34</f>
        <v>10217</v>
      </c>
      <c r="D57" s="67">
        <f>+'Fall 2023 Data'!I34</f>
        <v>8090</v>
      </c>
      <c r="E57" s="67">
        <f>+'Fall 2023 Data'!G34</f>
        <v>15</v>
      </c>
      <c r="F57" s="130">
        <f>+'Fall 2023 Data'!M34</f>
        <v>0.79181755897034356</v>
      </c>
      <c r="G57" s="68">
        <f>+'Fall 2023 Data'!Q34</f>
        <v>34287247.059999995</v>
      </c>
      <c r="H57" s="68">
        <f>+'Fall 2023 Data'!O34</f>
        <v>39395.46</v>
      </c>
      <c r="I57" s="68">
        <f>+'Fall 2023 Data'!U34</f>
        <v>44786501.549999997</v>
      </c>
      <c r="J57" s="68">
        <f>+'Fall 2023 Data'!B34</f>
        <v>42775690</v>
      </c>
      <c r="K57" s="68">
        <f>+G57/D57</f>
        <v>4238.2258417799749</v>
      </c>
      <c r="L57" s="68">
        <f>+I57/C57</f>
        <v>4383.527605950866</v>
      </c>
      <c r="N57" s="77">
        <f>+'Fall 2022 Data'!A39</f>
        <v>44804</v>
      </c>
      <c r="O57" s="5">
        <f>+'Fall 2022 Data'!D39</f>
        <v>-2</v>
      </c>
      <c r="P57" s="5">
        <f>+'Fall 2022 Data'!J39</f>
        <v>10059</v>
      </c>
      <c r="Q57" s="5">
        <f>+'Fall 2022 Data'!I39</f>
        <v>7837</v>
      </c>
      <c r="R57" s="5">
        <f>+'Fall 2022 Data'!G39</f>
        <v>13</v>
      </c>
      <c r="S57" s="43">
        <f>+'Fall 2022 Data'!M39</f>
        <v>0.77910329058554528</v>
      </c>
      <c r="T57" s="9">
        <f>+'Fall 2022 Data'!Q39</f>
        <v>30886848.889999997</v>
      </c>
      <c r="U57" s="9">
        <f>+'Fall 2022 Data'!O39</f>
        <v>3023.72</v>
      </c>
      <c r="V57" s="9">
        <f>+'Fall 2022 Data'!U39</f>
        <v>41197894.019999996</v>
      </c>
      <c r="W57" s="9">
        <f t="shared" si="471"/>
        <v>3941.1571889753727</v>
      </c>
      <c r="X57" s="9">
        <f t="shared" si="4"/>
        <v>4095.6252132418726</v>
      </c>
      <c r="Z57" s="47">
        <f t="shared" ref="Z57" si="500">+C57-P57</f>
        <v>158</v>
      </c>
      <c r="AA57" s="43">
        <f t="shared" ref="AA57" si="501">+Z57/P57</f>
        <v>1.5707326772044936E-2</v>
      </c>
      <c r="AB57" s="9">
        <f t="shared" ref="AB57" si="502">+I57-V57</f>
        <v>3588607.5300000012</v>
      </c>
      <c r="AC57" s="43">
        <f t="shared" ref="AC57" si="503">+AB57/V60</f>
        <v>8.7606719293544438E-2</v>
      </c>
      <c r="AD57" s="43">
        <f t="shared" ref="AD57" si="504">+K57/W57-1</f>
        <v>7.5375997089279778E-2</v>
      </c>
      <c r="AE57" s="43">
        <f t="shared" ref="AE57" si="505">+L57/X57-1</f>
        <v>7.0295102144150023E-2</v>
      </c>
      <c r="AG57" s="43">
        <f t="shared" si="5"/>
        <v>1.0554059876151927</v>
      </c>
      <c r="AH57" s="5">
        <f t="shared" ref="AH57" si="506">+I57/AG57</f>
        <v>42435330.172041267</v>
      </c>
      <c r="AI57" s="47">
        <f t="shared" ref="AI57" si="507">AVERAGE(AH53:AH57)</f>
        <v>42767024.180153787</v>
      </c>
      <c r="AJ57" s="47">
        <f t="shared" ref="AJ57" si="508">+AH57-J57</f>
        <v>-340359.82795873284</v>
      </c>
      <c r="AL57" s="43">
        <f t="shared" si="6"/>
        <v>0.792430517094873</v>
      </c>
      <c r="AM57" s="5">
        <f t="shared" ref="AM57" si="509">+G57/AL57</f>
        <v>43268458.647580057</v>
      </c>
      <c r="AN57" s="47">
        <f t="shared" ref="AN57" si="510">AVERAGE(AM53:AM57)</f>
        <v>42944268.910056189</v>
      </c>
      <c r="AO57" s="5">
        <f t="shared" ref="AO57" si="511">+AM57-J57</f>
        <v>492768.64758005738</v>
      </c>
      <c r="AQ57" s="47">
        <f t="shared" ref="AQ57" si="512">(+AH57+AM57)/2</f>
        <v>42851894.409810662</v>
      </c>
      <c r="AR57" s="5">
        <f t="shared" ref="AR57" si="513">(+AO57+AJ57)/2</f>
        <v>76204.40981066227</v>
      </c>
    </row>
    <row r="58" spans="1:44">
      <c r="A58" s="75">
        <f>+'Fall 2023 Data'!A35</f>
        <v>45169</v>
      </c>
      <c r="B58" s="67">
        <f>+'Fall 2023 Data'!D35</f>
        <v>-3</v>
      </c>
      <c r="C58" s="67">
        <f>+'Fall 2023 Data'!J35</f>
        <v>10238</v>
      </c>
      <c r="D58" s="67">
        <f>+'Fall 2023 Data'!I35</f>
        <v>8248</v>
      </c>
      <c r="E58" s="67">
        <f>+'Fall 2023 Data'!G35</f>
        <v>13</v>
      </c>
      <c r="F58" s="130">
        <f>+'Fall 2023 Data'!M35</f>
        <v>0.80562609884743119</v>
      </c>
      <c r="G58" s="68">
        <f>+'Fall 2023 Data'!Q35</f>
        <v>34956205.729999997</v>
      </c>
      <c r="H58" s="68">
        <f>+'Fall 2023 Data'!O35</f>
        <v>24995.46</v>
      </c>
      <c r="I58" s="68">
        <f>+'Fall 2023 Data'!U35</f>
        <v>44797659.280000001</v>
      </c>
      <c r="J58" s="68">
        <f>+'Fall 2023 Data'!B35</f>
        <v>42775690</v>
      </c>
      <c r="K58" s="68">
        <f>+G58/D58</f>
        <v>4238.1432747332683</v>
      </c>
      <c r="L58" s="68">
        <f>+I58/C58</f>
        <v>4375.6260285211956</v>
      </c>
      <c r="N58" s="77">
        <f>+'Fall 2022 Data'!A40</f>
        <v>44805</v>
      </c>
      <c r="O58" s="5">
        <f>+'Fall 2022 Data'!D40</f>
        <v>-3</v>
      </c>
      <c r="P58" s="5">
        <f>+'Fall 2022 Data'!J40</f>
        <v>10042</v>
      </c>
      <c r="Q58" s="5">
        <f>+'Fall 2022 Data'!I40</f>
        <v>7924</v>
      </c>
      <c r="R58" s="5">
        <f>+'Fall 2022 Data'!G40</f>
        <v>13</v>
      </c>
      <c r="S58" s="43">
        <f>+'Fall 2022 Data'!M40</f>
        <v>0.78908583947420829</v>
      </c>
      <c r="T58" s="9">
        <f>+'Fall 2022 Data'!Q40</f>
        <v>31259929.859999999</v>
      </c>
      <c r="U58" s="9">
        <f>+'Fall 2022 Data'!O40</f>
        <v>3023.72</v>
      </c>
      <c r="V58" s="9">
        <f>+'Fall 2022 Data'!U40</f>
        <v>41019147.5</v>
      </c>
      <c r="W58" s="9">
        <f t="shared" si="471"/>
        <v>3944.9684326097931</v>
      </c>
      <c r="X58" s="9">
        <f t="shared" si="4"/>
        <v>4084.7587631945826</v>
      </c>
      <c r="Z58" s="47">
        <f t="shared" ref="Z58" si="514">+C58-P58</f>
        <v>196</v>
      </c>
      <c r="AA58" s="43">
        <f t="shared" ref="AA58" si="515">+Z58/P58</f>
        <v>1.9518024297948616E-2</v>
      </c>
      <c r="AB58" s="9">
        <f t="shared" ref="AB58" si="516">+I58-V58</f>
        <v>3778511.7800000012</v>
      </c>
      <c r="AC58" s="43">
        <f t="shared" ref="AC58" si="517">+AB58/V61</f>
        <v>9.2242748222124721E-2</v>
      </c>
      <c r="AD58" s="43">
        <f t="shared" ref="AD58" si="518">+K58/W58-1</f>
        <v>7.4316144002583462E-2</v>
      </c>
      <c r="AE58" s="43">
        <f t="shared" ref="AE58" si="519">+L58/X58-1</f>
        <v>7.1207942057056384E-2</v>
      </c>
      <c r="AG58" s="43">
        <f t="shared" si="5"/>
        <v>1.0569698637033211</v>
      </c>
      <c r="AH58" s="5">
        <f t="shared" ref="AH58" si="520">+I58/AG58</f>
        <v>42383099.857778132</v>
      </c>
      <c r="AI58" s="47">
        <f t="shared" ref="AI58" si="521">AVERAGE(AH54:AH58)</f>
        <v>42681849.278482109</v>
      </c>
      <c r="AJ58" s="47">
        <f t="shared" ref="AJ58" si="522">+AH58-J58</f>
        <v>-392590.14222186804</v>
      </c>
      <c r="AL58" s="43">
        <f t="shared" si="6"/>
        <v>0.80200225252920787</v>
      </c>
      <c r="AM58" s="5">
        <f t="shared" ref="AM58" si="523">+G58/AL58</f>
        <v>43586169.016061381</v>
      </c>
      <c r="AN58" s="47">
        <f t="shared" ref="AN58" si="524">AVERAGE(AM54:AM58)</f>
        <v>43116821.731709696</v>
      </c>
      <c r="AO58" s="5">
        <f t="shared" ref="AO58" si="525">+AM58-J58</f>
        <v>810479.01606138051</v>
      </c>
      <c r="AQ58" s="47">
        <f t="shared" ref="AQ58" si="526">(+AH58+AM58)/2</f>
        <v>42984634.436919756</v>
      </c>
      <c r="AR58" s="5">
        <f t="shared" ref="AR58" si="527">(+AO58+AJ58)/2</f>
        <v>208944.43691975623</v>
      </c>
    </row>
    <row r="59" spans="1:44">
      <c r="A59" s="75">
        <f>+'Fall 2023 Data'!A36</f>
        <v>45170</v>
      </c>
      <c r="B59" s="67">
        <f>+'Fall 2023 Data'!D36</f>
        <v>-4</v>
      </c>
      <c r="C59" s="67">
        <f>+'Fall 2023 Data'!J36</f>
        <v>10253</v>
      </c>
      <c r="D59" s="67">
        <f>+'Fall 2023 Data'!I36</f>
        <v>8344</v>
      </c>
      <c r="E59" s="67">
        <f>+'Fall 2023 Data'!G36</f>
        <v>13</v>
      </c>
      <c r="F59" s="130">
        <f>+'Fall 2023 Data'!M36</f>
        <v>0.81381059202184725</v>
      </c>
      <c r="G59" s="68">
        <f>+'Fall 2023 Data'!Q36</f>
        <v>35402239.789999999</v>
      </c>
      <c r="H59" s="68">
        <f>+'Fall 2023 Data'!O36</f>
        <v>24995.46</v>
      </c>
      <c r="I59" s="68">
        <f>+'Fall 2023 Data'!U36</f>
        <v>44837311.079999998</v>
      </c>
      <c r="J59" s="68">
        <f>+'Fall 2023 Data'!B36</f>
        <v>42775690</v>
      </c>
      <c r="K59" s="68">
        <f>+G59/D59</f>
        <v>4242.8379422339403</v>
      </c>
      <c r="L59" s="68">
        <f>+I59/C59</f>
        <v>4373.0918833512142</v>
      </c>
      <c r="N59" s="77">
        <f>+'Fall 2022 Data'!A41</f>
        <v>44806</v>
      </c>
      <c r="O59" s="5">
        <f>+'Fall 2022 Data'!D41</f>
        <v>-4</v>
      </c>
      <c r="P59" s="5">
        <f>+'Fall 2022 Data'!J41</f>
        <v>10047</v>
      </c>
      <c r="Q59" s="5">
        <f>+'Fall 2022 Data'!I41</f>
        <v>8024</v>
      </c>
      <c r="R59" s="5">
        <f>+'Fall 2022 Data'!G41</f>
        <v>12</v>
      </c>
      <c r="S59" s="43">
        <f>+'Fall 2022 Data'!M41</f>
        <v>0.79864636209813877</v>
      </c>
      <c r="T59" s="9">
        <f>+'Fall 2022 Data'!Q41</f>
        <v>31692071.84</v>
      </c>
      <c r="U59" s="9">
        <f>+'Fall 2022 Data'!O41</f>
        <v>3023.72</v>
      </c>
      <c r="V59" s="9">
        <f>+'Fall 2022 Data'!U41</f>
        <v>40962697.370000005</v>
      </c>
      <c r="W59" s="9">
        <f t="shared" si="471"/>
        <v>3949.66</v>
      </c>
      <c r="X59" s="9">
        <f t="shared" si="4"/>
        <v>4077.1073325370762</v>
      </c>
      <c r="Z59" s="47">
        <f t="shared" ref="Z59" si="528">+C59-P59</f>
        <v>206</v>
      </c>
      <c r="AA59" s="43">
        <f t="shared" ref="AA59" si="529">+Z59/P59</f>
        <v>2.0503632925251317E-2</v>
      </c>
      <c r="AB59" s="9">
        <f t="shared" ref="AB59" si="530">+I59-V59</f>
        <v>3874613.7099999934</v>
      </c>
      <c r="AC59" s="43">
        <f t="shared" ref="AC59" si="531">+AB59/V62</f>
        <v>9.4588832249061269E-2</v>
      </c>
      <c r="AD59" s="43">
        <f t="shared" ref="AD59" si="532">+K59/W59-1</f>
        <v>7.4228653158484592E-2</v>
      </c>
      <c r="AE59" s="43">
        <f t="shared" ref="AE59" si="533">+L59/X59-1</f>
        <v>7.2596703170420218E-2</v>
      </c>
      <c r="AG59" s="43">
        <f t="shared" si="5"/>
        <v>1.0523839573268905</v>
      </c>
      <c r="AH59" s="5">
        <f t="shared" ref="AH59" si="534">+I59/AG59</f>
        <v>42605468.059289955</v>
      </c>
      <c r="AI59" s="47">
        <f t="shared" ref="AI59" si="535">AVERAGE(AH55:AH59)</f>
        <v>42641148.017112799</v>
      </c>
      <c r="AJ59" s="47">
        <f t="shared" ref="AJ59" si="536">+AH59-J59</f>
        <v>-170221.9407100454</v>
      </c>
      <c r="AL59" s="43">
        <f t="shared" si="6"/>
        <v>0.81308925249768549</v>
      </c>
      <c r="AM59" s="5">
        <f t="shared" ref="AM59" si="537">+G59/AL59</f>
        <v>43540410.45463305</v>
      </c>
      <c r="AN59" s="47">
        <f t="shared" ref="AN59" si="538">AVERAGE(AM55:AM59)</f>
        <v>43280222.841077544</v>
      </c>
      <c r="AO59" s="5">
        <f t="shared" ref="AO59" si="539">+AM59-J59</f>
        <v>764720.45463304967</v>
      </c>
      <c r="AQ59" s="47">
        <f t="shared" ref="AQ59" si="540">(+AH59+AM59)/2</f>
        <v>43072939.256961502</v>
      </c>
      <c r="AR59" s="5">
        <f t="shared" ref="AR59" si="541">(+AO59+AJ59)/2</f>
        <v>297249.25696150213</v>
      </c>
    </row>
    <row r="60" spans="1:44">
      <c r="A60" s="144">
        <f t="shared" ref="A60:A62" si="542">+A59+1</f>
        <v>45171</v>
      </c>
      <c r="B60" s="147">
        <f>+B59-1</f>
        <v>-5</v>
      </c>
      <c r="C60" s="147">
        <f t="shared" ref="C60:L60" si="543">+C59</f>
        <v>10253</v>
      </c>
      <c r="D60" s="147">
        <f t="shared" si="543"/>
        <v>8344</v>
      </c>
      <c r="E60" s="147">
        <f t="shared" si="543"/>
        <v>13</v>
      </c>
      <c r="F60" s="145">
        <f t="shared" si="543"/>
        <v>0.81381059202184725</v>
      </c>
      <c r="G60" s="146">
        <f t="shared" si="543"/>
        <v>35402239.789999999</v>
      </c>
      <c r="H60" s="146">
        <f t="shared" si="543"/>
        <v>24995.46</v>
      </c>
      <c r="I60" s="146">
        <f t="shared" si="543"/>
        <v>44837311.079999998</v>
      </c>
      <c r="J60" s="146">
        <f t="shared" si="543"/>
        <v>42775690</v>
      </c>
      <c r="K60" s="146">
        <f t="shared" si="543"/>
        <v>4242.8379422339403</v>
      </c>
      <c r="L60" s="146">
        <f t="shared" si="543"/>
        <v>4373.0918833512142</v>
      </c>
      <c r="N60" s="118">
        <f>+N59+1</f>
        <v>44807</v>
      </c>
      <c r="O60" s="99">
        <f t="shared" ref="O60:O62" si="544">+O59-1</f>
        <v>-5</v>
      </c>
      <c r="P60" s="99">
        <f t="shared" ref="P60:P61" si="545">+P59</f>
        <v>10047</v>
      </c>
      <c r="Q60" s="99">
        <f t="shared" ref="Q60:Q61" si="546">+Q59</f>
        <v>8024</v>
      </c>
      <c r="R60" s="99">
        <f t="shared" ref="R60:R61" si="547">+R59</f>
        <v>12</v>
      </c>
      <c r="S60" s="100">
        <f t="shared" ref="S60:S61" si="548">+S59</f>
        <v>0.79864636209813877</v>
      </c>
      <c r="T60" s="101">
        <f t="shared" ref="T60:T61" si="549">+T59</f>
        <v>31692071.84</v>
      </c>
      <c r="U60" s="101">
        <f t="shared" ref="U60:U61" si="550">+U59</f>
        <v>3023.72</v>
      </c>
      <c r="V60" s="101">
        <f t="shared" ref="V60:V61" si="551">+V59</f>
        <v>40962697.370000005</v>
      </c>
      <c r="W60" s="101">
        <f t="shared" ref="W60:W61" si="552">+W59</f>
        <v>3949.66</v>
      </c>
      <c r="X60" s="101">
        <f t="shared" ref="X60:X61" si="553">+X59</f>
        <v>4077.1073325370762</v>
      </c>
      <c r="Z60" s="47">
        <f t="shared" ref="Z60:Z63" si="554">+C60-P60</f>
        <v>206</v>
      </c>
      <c r="AA60" s="43">
        <f t="shared" ref="AA60:AA63" si="555">+Z60/P60</f>
        <v>2.0503632925251317E-2</v>
      </c>
      <c r="AB60" s="9">
        <f t="shared" ref="AB60:AB63" si="556">+I60-V60</f>
        <v>3874613.7099999934</v>
      </c>
      <c r="AC60" s="43">
        <f t="shared" ref="AC60:AC63" si="557">+AB60/V63</f>
        <v>9.4674061652485528E-2</v>
      </c>
      <c r="AD60" s="43">
        <f t="shared" ref="AD60:AD63" si="558">+K60/W60-1</f>
        <v>7.4228653158484592E-2</v>
      </c>
      <c r="AE60" s="43">
        <f t="shared" ref="AE60:AE63" si="559">+L60/X60-1</f>
        <v>7.2596703170420218E-2</v>
      </c>
      <c r="AG60" s="43">
        <f t="shared" si="5"/>
        <v>1.0509356773205589</v>
      </c>
      <c r="AH60" s="5">
        <f t="shared" ref="AH60:AH63" si="560">+I60/AG60</f>
        <v>42664182.068988428</v>
      </c>
      <c r="AI60" s="47">
        <f t="shared" ref="AI60:AI63" si="561">AVERAGE(AH56:AH60)</f>
        <v>42575931.401416026</v>
      </c>
      <c r="AJ60" s="47">
        <f t="shared" ref="AJ60:AJ63" si="562">+AH60-J60</f>
        <v>-111507.93101157248</v>
      </c>
      <c r="AL60" s="43">
        <f t="shared" si="6"/>
        <v>0.81308925249768549</v>
      </c>
      <c r="AM60" s="5">
        <f t="shared" ref="AM60:AM63" si="563">+G60/AL60</f>
        <v>43540410.45463305</v>
      </c>
      <c r="AN60" s="47">
        <f t="shared" ref="AN60:AN63" si="564">AVERAGE(AM56:AM60)</f>
        <v>43391770.532818086</v>
      </c>
      <c r="AO60" s="5">
        <f t="shared" ref="AO60:AO63" si="565">+AM60-J60</f>
        <v>764720.45463304967</v>
      </c>
      <c r="AQ60" s="47">
        <f t="shared" ref="AQ60:AQ63" si="566">(+AH60+AM60)/2</f>
        <v>43102296.261810735</v>
      </c>
      <c r="AR60" s="5">
        <f t="shared" ref="AR60:AR63" si="567">(+AO60+AJ60)/2</f>
        <v>326606.26181073859</v>
      </c>
    </row>
    <row r="61" spans="1:44">
      <c r="A61" s="144">
        <f t="shared" si="542"/>
        <v>45172</v>
      </c>
      <c r="B61" s="147">
        <f>+B60-1</f>
        <v>-6</v>
      </c>
      <c r="C61" s="147">
        <f t="shared" ref="C61:L62" si="568">+C60</f>
        <v>10253</v>
      </c>
      <c r="D61" s="147">
        <f t="shared" si="568"/>
        <v>8344</v>
      </c>
      <c r="E61" s="147">
        <f t="shared" si="568"/>
        <v>13</v>
      </c>
      <c r="F61" s="145">
        <f t="shared" si="568"/>
        <v>0.81381059202184725</v>
      </c>
      <c r="G61" s="146">
        <f t="shared" si="568"/>
        <v>35402239.789999999</v>
      </c>
      <c r="H61" s="146">
        <f t="shared" si="568"/>
        <v>24995.46</v>
      </c>
      <c r="I61" s="146">
        <f t="shared" si="568"/>
        <v>44837311.079999998</v>
      </c>
      <c r="J61" s="146">
        <f t="shared" si="568"/>
        <v>42775690</v>
      </c>
      <c r="K61" s="146">
        <f t="shared" si="568"/>
        <v>4242.8379422339403</v>
      </c>
      <c r="L61" s="146">
        <f t="shared" si="568"/>
        <v>4373.0918833512142</v>
      </c>
      <c r="N61" s="118">
        <f>+N60+1</f>
        <v>44808</v>
      </c>
      <c r="O61" s="99">
        <f t="shared" si="544"/>
        <v>-6</v>
      </c>
      <c r="P61" s="99">
        <f t="shared" si="545"/>
        <v>10047</v>
      </c>
      <c r="Q61" s="99">
        <f t="shared" si="546"/>
        <v>8024</v>
      </c>
      <c r="R61" s="99">
        <f t="shared" si="547"/>
        <v>12</v>
      </c>
      <c r="S61" s="100">
        <f t="shared" si="548"/>
        <v>0.79864636209813877</v>
      </c>
      <c r="T61" s="101">
        <f t="shared" si="549"/>
        <v>31692071.84</v>
      </c>
      <c r="U61" s="101">
        <f t="shared" si="550"/>
        <v>3023.72</v>
      </c>
      <c r="V61" s="101">
        <f t="shared" si="551"/>
        <v>40962697.370000005</v>
      </c>
      <c r="W61" s="101">
        <f t="shared" si="552"/>
        <v>3949.66</v>
      </c>
      <c r="X61" s="101">
        <f t="shared" si="553"/>
        <v>4077.1073325370762</v>
      </c>
      <c r="Z61" s="47">
        <f t="shared" si="554"/>
        <v>206</v>
      </c>
      <c r="AA61" s="43">
        <f t="shared" si="555"/>
        <v>2.0503632925251317E-2</v>
      </c>
      <c r="AB61" s="9">
        <f t="shared" si="556"/>
        <v>3874613.7099999934</v>
      </c>
      <c r="AC61" s="43">
        <f t="shared" si="557"/>
        <v>9.4688114613783264E-2</v>
      </c>
      <c r="AD61" s="43">
        <f t="shared" si="558"/>
        <v>7.4228653158484592E-2</v>
      </c>
      <c r="AE61" s="43">
        <f t="shared" si="559"/>
        <v>7.2596703170420218E-2</v>
      </c>
      <c r="AG61" s="43">
        <f t="shared" si="5"/>
        <v>1.0509356773205589</v>
      </c>
      <c r="AH61" s="5">
        <f t="shared" si="560"/>
        <v>42664182.068988428</v>
      </c>
      <c r="AI61" s="47">
        <f t="shared" si="561"/>
        <v>42550452.445417248</v>
      </c>
      <c r="AJ61" s="47">
        <f t="shared" si="562"/>
        <v>-111507.93101157248</v>
      </c>
      <c r="AL61" s="43">
        <f t="shared" si="6"/>
        <v>0.81308925249768549</v>
      </c>
      <c r="AM61" s="5">
        <f t="shared" si="563"/>
        <v>43540410.45463305</v>
      </c>
      <c r="AN61" s="47">
        <f t="shared" si="564"/>
        <v>43495171.805508122</v>
      </c>
      <c r="AO61" s="5">
        <f t="shared" si="565"/>
        <v>764720.45463304967</v>
      </c>
      <c r="AQ61" s="47">
        <f t="shared" si="566"/>
        <v>43102296.261810735</v>
      </c>
      <c r="AR61" s="5">
        <f t="shared" si="567"/>
        <v>326606.26181073859</v>
      </c>
    </row>
    <row r="62" spans="1:44">
      <c r="A62" s="144">
        <f t="shared" si="542"/>
        <v>45173</v>
      </c>
      <c r="B62" s="147">
        <f>+B61-1</f>
        <v>-7</v>
      </c>
      <c r="C62" s="147">
        <f t="shared" si="568"/>
        <v>10253</v>
      </c>
      <c r="D62" s="147">
        <f t="shared" si="568"/>
        <v>8344</v>
      </c>
      <c r="E62" s="147">
        <f t="shared" si="568"/>
        <v>13</v>
      </c>
      <c r="F62" s="145">
        <f t="shared" si="568"/>
        <v>0.81381059202184725</v>
      </c>
      <c r="G62" s="146">
        <f t="shared" si="568"/>
        <v>35402239.789999999</v>
      </c>
      <c r="H62" s="146">
        <f t="shared" si="568"/>
        <v>24995.46</v>
      </c>
      <c r="I62" s="146">
        <f t="shared" si="568"/>
        <v>44837311.079999998</v>
      </c>
      <c r="J62" s="146">
        <f t="shared" si="568"/>
        <v>42775690</v>
      </c>
      <c r="K62" s="146">
        <f t="shared" si="568"/>
        <v>4242.8379422339403</v>
      </c>
      <c r="L62" s="146">
        <f t="shared" si="568"/>
        <v>4373.0918833512142</v>
      </c>
      <c r="N62" s="118">
        <f>+N61+1</f>
        <v>44809</v>
      </c>
      <c r="O62" s="99">
        <f t="shared" si="544"/>
        <v>-7</v>
      </c>
      <c r="P62" s="99">
        <f t="shared" ref="P62" si="569">+P61</f>
        <v>10047</v>
      </c>
      <c r="Q62" s="99">
        <f t="shared" ref="Q62" si="570">+Q61</f>
        <v>8024</v>
      </c>
      <c r="R62" s="99">
        <f t="shared" ref="R62" si="571">+R61</f>
        <v>12</v>
      </c>
      <c r="S62" s="100">
        <f t="shared" ref="S62" si="572">+S61</f>
        <v>0.79864636209813877</v>
      </c>
      <c r="T62" s="101">
        <f t="shared" ref="T62" si="573">+T61</f>
        <v>31692071.84</v>
      </c>
      <c r="U62" s="101">
        <f t="shared" ref="U62" si="574">+U61</f>
        <v>3023.72</v>
      </c>
      <c r="V62" s="101">
        <f t="shared" ref="V62" si="575">+V61</f>
        <v>40962697.370000005</v>
      </c>
      <c r="W62" s="101">
        <f t="shared" ref="W62" si="576">+W61</f>
        <v>3949.66</v>
      </c>
      <c r="X62" s="101">
        <f t="shared" ref="X62" si="577">+X61</f>
        <v>4077.1073325370762</v>
      </c>
      <c r="Z62" s="47">
        <f t="shared" si="554"/>
        <v>206</v>
      </c>
      <c r="AA62" s="43">
        <f t="shared" si="555"/>
        <v>2.0503632925251317E-2</v>
      </c>
      <c r="AB62" s="9">
        <f t="shared" si="556"/>
        <v>3874613.7099999934</v>
      </c>
      <c r="AC62" s="43">
        <f t="shared" si="557"/>
        <v>9.4968238764852761E-2</v>
      </c>
      <c r="AD62" s="43">
        <f t="shared" si="558"/>
        <v>7.4228653158484592E-2</v>
      </c>
      <c r="AE62" s="43">
        <f t="shared" si="559"/>
        <v>7.2596703170420218E-2</v>
      </c>
      <c r="AG62" s="43">
        <f t="shared" si="5"/>
        <v>1.0509356773205589</v>
      </c>
      <c r="AH62" s="5">
        <f t="shared" si="560"/>
        <v>42664182.068988428</v>
      </c>
      <c r="AI62" s="47">
        <f t="shared" si="561"/>
        <v>42596222.824806675</v>
      </c>
      <c r="AJ62" s="47">
        <f t="shared" si="562"/>
        <v>-111507.93101157248</v>
      </c>
      <c r="AL62" s="43">
        <f t="shared" si="6"/>
        <v>0.81308925249768549</v>
      </c>
      <c r="AM62" s="5">
        <f t="shared" si="563"/>
        <v>43540410.45463305</v>
      </c>
      <c r="AN62" s="47">
        <f t="shared" si="564"/>
        <v>43549562.166918717</v>
      </c>
      <c r="AO62" s="5">
        <f t="shared" si="565"/>
        <v>764720.45463304967</v>
      </c>
      <c r="AQ62" s="47">
        <f t="shared" si="566"/>
        <v>43102296.261810735</v>
      </c>
      <c r="AR62" s="5">
        <f t="shared" si="567"/>
        <v>326606.26181073859</v>
      </c>
    </row>
    <row r="63" spans="1:44">
      <c r="A63" s="75">
        <f>+'Fall 2023 Data'!A37</f>
        <v>45174</v>
      </c>
      <c r="B63" s="67">
        <f>+'Fall 2023 Data'!D37</f>
        <v>-8</v>
      </c>
      <c r="C63" s="67">
        <f>+'Fall 2023 Data'!J37</f>
        <v>10259</v>
      </c>
      <c r="D63" s="67">
        <f>+'Fall 2023 Data'!I37</f>
        <v>8518</v>
      </c>
      <c r="E63" s="67">
        <f>+'Fall 2023 Data'!G37</f>
        <v>35</v>
      </c>
      <c r="F63" s="130">
        <f>+'Fall 2023 Data'!M37</f>
        <v>0.83029535042401792</v>
      </c>
      <c r="G63" s="68">
        <f>+'Fall 2023 Data'!Q37</f>
        <v>36167049.199999996</v>
      </c>
      <c r="H63" s="68">
        <f>+'Fall 2023 Data'!O37</f>
        <v>30651.84</v>
      </c>
      <c r="I63" s="68">
        <f>+'Fall 2023 Data'!U37</f>
        <v>44723376.809999995</v>
      </c>
      <c r="J63" s="68">
        <f>+'Fall 2023 Data'!B37</f>
        <v>42775690</v>
      </c>
      <c r="K63" s="68">
        <f>+G63/D63</f>
        <v>4245.9555294670108</v>
      </c>
      <c r="L63" s="68">
        <f>+I63/C63</f>
        <v>4359.4284832829708</v>
      </c>
      <c r="N63" s="77">
        <f>+'Fall 2022 Data'!A42</f>
        <v>44810</v>
      </c>
      <c r="O63" s="5">
        <f>+'Fall 2022 Data'!D42</f>
        <v>-8</v>
      </c>
      <c r="P63" s="5">
        <f>+'Fall 2022 Data'!J42</f>
        <v>10068</v>
      </c>
      <c r="Q63" s="5">
        <f>+'Fall 2022 Data'!I42</f>
        <v>8149</v>
      </c>
      <c r="R63" s="5">
        <f>+'Fall 2022 Data'!G42</f>
        <v>12</v>
      </c>
      <c r="S63" s="43">
        <f>+'Fall 2022 Data'!M42</f>
        <v>0.80939610647596349</v>
      </c>
      <c r="T63" s="9">
        <f>+'Fall 2022 Data'!Q42</f>
        <v>32235592.949999999</v>
      </c>
      <c r="U63" s="9">
        <f>+'Fall 2022 Data'!O42</f>
        <v>3023.72</v>
      </c>
      <c r="V63" s="9">
        <f>+'Fall 2022 Data'!U42</f>
        <v>40925821.100000001</v>
      </c>
      <c r="W63" s="9">
        <f t="shared" ref="W63:W66" si="578">+T63/Q63</f>
        <v>3955.7728494293779</v>
      </c>
      <c r="X63" s="9">
        <f t="shared" si="4"/>
        <v>4064.9405145013907</v>
      </c>
      <c r="Z63" s="47">
        <f t="shared" si="554"/>
        <v>191</v>
      </c>
      <c r="AA63" s="43">
        <f t="shared" si="555"/>
        <v>1.8970997218911403E-2</v>
      </c>
      <c r="AB63" s="9">
        <f t="shared" si="556"/>
        <v>3797555.7099999934</v>
      </c>
      <c r="AC63" s="43">
        <f t="shared" si="557"/>
        <v>9.3058468626462471E-2</v>
      </c>
      <c r="AD63" s="43">
        <f t="shared" si="558"/>
        <v>7.3356760128300058E-2</v>
      </c>
      <c r="AE63" s="43">
        <f t="shared" si="559"/>
        <v>7.244582490961804E-2</v>
      </c>
      <c r="AG63" s="43">
        <f t="shared" si="5"/>
        <v>1.0509356773205589</v>
      </c>
      <c r="AH63" s="5">
        <f t="shared" si="560"/>
        <v>42555769.848850951</v>
      </c>
      <c r="AI63" s="47">
        <f t="shared" si="561"/>
        <v>42630756.823021233</v>
      </c>
      <c r="AJ63" s="47">
        <f t="shared" si="562"/>
        <v>-219920.1511490494</v>
      </c>
      <c r="AL63" s="43">
        <f t="shared" si="6"/>
        <v>0.82703378648958537</v>
      </c>
      <c r="AM63" s="5">
        <f t="shared" si="563"/>
        <v>43731041.936646976</v>
      </c>
      <c r="AN63" s="47">
        <f t="shared" si="564"/>
        <v>43578536.751035832</v>
      </c>
      <c r="AO63" s="5">
        <f t="shared" si="565"/>
        <v>955351.93664697558</v>
      </c>
      <c r="AQ63" s="47">
        <f t="shared" si="566"/>
        <v>43143405.892748967</v>
      </c>
      <c r="AR63" s="5">
        <f t="shared" si="567"/>
        <v>367715.89274896309</v>
      </c>
    </row>
    <row r="64" spans="1:44">
      <c r="A64" s="75">
        <f>+'Fall 2023 Data'!A38</f>
        <v>45175</v>
      </c>
      <c r="B64" s="67">
        <f>+'Fall 2023 Data'!D38</f>
        <v>-9</v>
      </c>
      <c r="C64" s="67">
        <f>+'Fall 2023 Data'!J38</f>
        <v>10258</v>
      </c>
      <c r="D64" s="67">
        <f>+'Fall 2023 Data'!I38</f>
        <v>8594</v>
      </c>
      <c r="E64" s="67">
        <f>+'Fall 2023 Data'!G38</f>
        <v>35</v>
      </c>
      <c r="F64" s="130">
        <f>+'Fall 2023 Data'!M38</f>
        <v>0.83778514330278808</v>
      </c>
      <c r="G64" s="68">
        <f>+'Fall 2023 Data'!Q38</f>
        <v>36483516.230000004</v>
      </c>
      <c r="H64" s="68">
        <f>+'Fall 2023 Data'!O38</f>
        <v>30651.84</v>
      </c>
      <c r="I64" s="68">
        <f>+'Fall 2023 Data'!U38</f>
        <v>44577883.470000006</v>
      </c>
      <c r="J64" s="68">
        <f>+'Fall 2023 Data'!B38</f>
        <v>42775690</v>
      </c>
      <c r="K64" s="68">
        <f>+G64/D64</f>
        <v>4245.2311182220155</v>
      </c>
      <c r="L64" s="68">
        <f>+I64/C64</f>
        <v>4345.6700594657832</v>
      </c>
      <c r="N64" s="77">
        <f>+'Fall 2022 Data'!A43</f>
        <v>44811</v>
      </c>
      <c r="O64" s="5">
        <f>+'Fall 2022 Data'!D43</f>
        <v>-9</v>
      </c>
      <c r="P64" s="5">
        <f>+'Fall 2022 Data'!J43</f>
        <v>10074</v>
      </c>
      <c r="Q64" s="5">
        <f>+'Fall 2022 Data'!I43</f>
        <v>8196</v>
      </c>
      <c r="R64" s="5">
        <f>+'Fall 2022 Data'!G43</f>
        <v>13</v>
      </c>
      <c r="S64" s="43">
        <f>+'Fall 2022 Data'!M43</f>
        <v>0.81357951161405595</v>
      </c>
      <c r="T64" s="9">
        <f>+'Fall 2022 Data'!Q43</f>
        <v>32444576.310000002</v>
      </c>
      <c r="U64" s="9">
        <f>+'Fall 2022 Data'!O43</f>
        <v>4287.12</v>
      </c>
      <c r="V64" s="9">
        <f>+'Fall 2022 Data'!U43</f>
        <v>40919747.170000002</v>
      </c>
      <c r="W64" s="9">
        <f t="shared" si="578"/>
        <v>3958.5866654465594</v>
      </c>
      <c r="X64" s="9">
        <f t="shared" si="4"/>
        <v>4061.9165346436371</v>
      </c>
      <c r="Z64" s="47">
        <f t="shared" ref="Z64" si="579">+C64-P64</f>
        <v>184</v>
      </c>
      <c r="AA64" s="43">
        <f t="shared" ref="AA64" si="580">+Z64/P64</f>
        <v>1.8264840182648401E-2</v>
      </c>
      <c r="AB64" s="9">
        <f t="shared" ref="AB64" si="581">+I64-V64</f>
        <v>3658136.3000000045</v>
      </c>
      <c r="AC64" s="43">
        <f t="shared" ref="AC64" si="582">+AB64/V67</f>
        <v>8.9642019262141256E-2</v>
      </c>
      <c r="AD64" s="43">
        <f t="shared" ref="AD64" si="583">+K64/W64-1</f>
        <v>7.2410806431876029E-2</v>
      </c>
      <c r="AE64" s="43">
        <f t="shared" ref="AE64" si="584">+L64/X64-1</f>
        <v>6.9857054521441642E-2</v>
      </c>
      <c r="AG64" s="43">
        <f t="shared" si="5"/>
        <v>1.0499895826959922</v>
      </c>
      <c r="AH64" s="5">
        <f t="shared" ref="AH64" si="585">+I64/AG64</f>
        <v>42455548.326051176</v>
      </c>
      <c r="AI64" s="47">
        <f t="shared" ref="AI64" si="586">AVERAGE(AH60:AH64)</f>
        <v>42600772.876373485</v>
      </c>
      <c r="AJ64" s="47">
        <f t="shared" ref="AJ64" si="587">+AH64-J64</f>
        <v>-320141.67394882441</v>
      </c>
      <c r="AL64" s="43">
        <f t="shared" si="6"/>
        <v>0.83239544680717903</v>
      </c>
      <c r="AM64" s="5">
        <f t="shared" ref="AM64" si="588">+G64/AL64</f>
        <v>43829548.047072947</v>
      </c>
      <c r="AN64" s="47">
        <f t="shared" ref="AN64" si="589">AVERAGE(AM60:AM64)</f>
        <v>43636364.269523814</v>
      </c>
      <c r="AO64" s="5">
        <f t="shared" ref="AO64" si="590">+AM64-J64</f>
        <v>1053858.047072947</v>
      </c>
      <c r="AQ64" s="47">
        <f t="shared" ref="AQ64" si="591">(+AH64+AM64)/2</f>
        <v>43142548.186562061</v>
      </c>
      <c r="AR64" s="5">
        <f t="shared" ref="AR64" si="592">(+AO64+AJ64)/2</f>
        <v>366858.18656206131</v>
      </c>
    </row>
    <row r="65" spans="1:44" ht="12" customHeight="1">
      <c r="A65" s="75">
        <f>+'Fall 2023 Data'!A39</f>
        <v>45176</v>
      </c>
      <c r="B65" s="67">
        <f>+'Fall 2023 Data'!D39</f>
        <v>-10</v>
      </c>
      <c r="C65" s="67">
        <f>+'Fall 2023 Data'!J39</f>
        <v>10268</v>
      </c>
      <c r="D65" s="67">
        <f>+'Fall 2023 Data'!I39</f>
        <v>8678</v>
      </c>
      <c r="E65" s="67">
        <f>+'Fall 2023 Data'!G39</f>
        <v>14</v>
      </c>
      <c r="F65" s="130">
        <f>+'Fall 2023 Data'!M39</f>
        <v>0.84514998052201018</v>
      </c>
      <c r="G65" s="68">
        <f>+'Fall 2023 Data'!Q39</f>
        <v>36871397.280000001</v>
      </c>
      <c r="H65" s="68">
        <f>+'Fall 2023 Data'!O39</f>
        <v>25702.560000000001</v>
      </c>
      <c r="I65" s="68">
        <f>+'Fall 2023 Data'!U39</f>
        <v>44667644.689999998</v>
      </c>
      <c r="J65" s="68">
        <f>+'Fall 2023 Data'!B39</f>
        <v>42775690</v>
      </c>
      <c r="K65" s="68">
        <f>+G65/D65</f>
        <v>4248.8358239225627</v>
      </c>
      <c r="L65" s="68">
        <f>+I65/C65</f>
        <v>4350.1796542656793</v>
      </c>
      <c r="N65" s="77">
        <f>+'Fall 2022 Data'!A44</f>
        <v>44812</v>
      </c>
      <c r="O65" s="5">
        <f>+'Fall 2022 Data'!D44</f>
        <v>-10</v>
      </c>
      <c r="P65" s="5">
        <f>+'Fall 2022 Data'!J44</f>
        <v>10060</v>
      </c>
      <c r="Q65" s="5">
        <f>+'Fall 2022 Data'!I44</f>
        <v>8332</v>
      </c>
      <c r="R65" s="5">
        <f>+'Fall 2022 Data'!G44</f>
        <v>14</v>
      </c>
      <c r="S65" s="43">
        <f>+'Fall 2022 Data'!M44</f>
        <v>0.82823061630218686</v>
      </c>
      <c r="T65" s="9">
        <f>+'Fall 2022 Data'!Q44</f>
        <v>32897753.199999999</v>
      </c>
      <c r="U65" s="9">
        <f>+'Fall 2022 Data'!O44</f>
        <v>4287.12</v>
      </c>
      <c r="V65" s="9">
        <f>+'Fall 2022 Data'!U44</f>
        <v>40799047.769999996</v>
      </c>
      <c r="W65" s="9">
        <f t="shared" si="578"/>
        <v>3948.3621219395104</v>
      </c>
      <c r="X65" s="9">
        <f t="shared" si="4"/>
        <v>4055.5713489065602</v>
      </c>
      <c r="Z65" s="47">
        <f t="shared" ref="Z65" si="593">+C65-P65</f>
        <v>208</v>
      </c>
      <c r="AA65" s="43">
        <f t="shared" ref="AA65" si="594">+Z65/P65</f>
        <v>2.0675944333996023E-2</v>
      </c>
      <c r="AB65" s="9">
        <f t="shared" ref="AB65" si="595">+I65-V65</f>
        <v>3868596.9200000018</v>
      </c>
      <c r="AC65" s="43">
        <f t="shared" ref="AC65" si="596">+AB65/V68</f>
        <v>9.4799321616337834E-2</v>
      </c>
      <c r="AD65" s="43">
        <f t="shared" ref="AD65" si="597">+K65/W65-1</f>
        <v>7.6100847060971644E-2</v>
      </c>
      <c r="AE65" s="43">
        <f t="shared" ref="AE65" si="598">+L65/X65-1</f>
        <v>7.2642860897651262E-2</v>
      </c>
      <c r="AG65" s="43">
        <f t="shared" si="5"/>
        <v>1.0498337504352186</v>
      </c>
      <c r="AH65" s="5">
        <f t="shared" ref="AH65" si="599">+I65/AG65</f>
        <v>42547350.636691377</v>
      </c>
      <c r="AI65" s="47">
        <f t="shared" ref="AI65" si="600">AVERAGE(AH61:AH65)</f>
        <v>42577406.589914069</v>
      </c>
      <c r="AJ65" s="47">
        <f t="shared" ref="AJ65" si="601">+AH65-J65</f>
        <v>-228339.36330862343</v>
      </c>
      <c r="AL65" s="43">
        <f t="shared" si="6"/>
        <v>0.84402211673900274</v>
      </c>
      <c r="AM65" s="5">
        <f t="shared" ref="AM65" si="602">+G65/AL65</f>
        <v>43685344.908327512</v>
      </c>
      <c r="AN65" s="47">
        <f t="shared" ref="AN65" si="603">AVERAGE(AM61:AM65)</f>
        <v>43665351.160262711</v>
      </c>
      <c r="AO65" s="5">
        <f t="shared" ref="AO65" si="604">+AM65-J65</f>
        <v>909654.90832751244</v>
      </c>
      <c r="AQ65" s="47">
        <f t="shared" ref="AQ65" si="605">(+AH65+AM65)/2</f>
        <v>43116347.772509441</v>
      </c>
      <c r="AR65" s="5">
        <f t="shared" ref="AR65" si="606">(+AO65+AJ65)/2</f>
        <v>340657.7725094445</v>
      </c>
    </row>
    <row r="66" spans="1:44">
      <c r="A66" s="75">
        <f>+'Fall 2023 Data'!A40</f>
        <v>45177</v>
      </c>
      <c r="B66" s="67">
        <f>+'Fall 2023 Data'!D40</f>
        <v>-11</v>
      </c>
      <c r="C66" s="67">
        <f>+'Fall 2023 Data'!J40</f>
        <v>10295</v>
      </c>
      <c r="D66" s="67">
        <f>+'Fall 2023 Data'!I40</f>
        <v>8734</v>
      </c>
      <c r="E66" s="67">
        <f>+'Fall 2023 Data'!G40</f>
        <v>14</v>
      </c>
      <c r="F66" s="130">
        <f>+'Fall 2023 Data'!M40</f>
        <v>0.84837299660029142</v>
      </c>
      <c r="G66" s="68">
        <f>+'Fall 2023 Data'!Q40</f>
        <v>37111774.729999997</v>
      </c>
      <c r="H66" s="68">
        <f>+'Fall 2023 Data'!O40</f>
        <v>25702.560000000001</v>
      </c>
      <c r="I66" s="68">
        <f>+'Fall 2023 Data'!U40</f>
        <v>44640061.729999997</v>
      </c>
      <c r="J66" s="68">
        <f>+'Fall 2023 Data'!B40</f>
        <v>42775690</v>
      </c>
      <c r="K66" s="68">
        <f>+G66/D66</f>
        <v>4249.1154946187307</v>
      </c>
      <c r="L66" s="68">
        <f>+I66/C66</f>
        <v>4336.0914745021855</v>
      </c>
      <c r="N66" s="77">
        <f>+'Fall 2022 Data'!A45</f>
        <v>44813</v>
      </c>
      <c r="O66" s="5">
        <f>+'Fall 2022 Data'!D45</f>
        <v>-11</v>
      </c>
      <c r="P66" s="5">
        <f>+'Fall 2022 Data'!J45</f>
        <v>10064</v>
      </c>
      <c r="Q66" s="5">
        <f>+'Fall 2022 Data'!I45</f>
        <v>8427</v>
      </c>
      <c r="R66" s="5">
        <f>+'Fall 2022 Data'!G45</f>
        <v>16</v>
      </c>
      <c r="S66" s="43">
        <f>+'Fall 2022 Data'!M45</f>
        <v>0.83734101748807632</v>
      </c>
      <c r="T66" s="9">
        <f>+'Fall 2022 Data'!Q45</f>
        <v>33211697.689999998</v>
      </c>
      <c r="U66" s="9">
        <f>+'Fall 2022 Data'!O45</f>
        <v>12211.12</v>
      </c>
      <c r="V66" s="9">
        <f>+'Fall 2022 Data'!U45</f>
        <v>40808276.409999996</v>
      </c>
      <c r="W66" s="9">
        <f t="shared" si="578"/>
        <v>3941.105694790554</v>
      </c>
      <c r="X66" s="9">
        <f t="shared" si="4"/>
        <v>4054.8764318362478</v>
      </c>
      <c r="Z66" s="47">
        <f t="shared" ref="Z66" si="607">+C66-P66</f>
        <v>231</v>
      </c>
      <c r="AA66" s="43">
        <f t="shared" ref="AA66" si="608">+Z66/P66</f>
        <v>2.2953100158982512E-2</v>
      </c>
      <c r="AB66" s="9">
        <f t="shared" ref="AB66" si="609">+I66-V66</f>
        <v>3831785.3200000003</v>
      </c>
      <c r="AC66" s="43">
        <f t="shared" ref="AC66" si="610">+AB66/V69</f>
        <v>9.384964651693288E-2</v>
      </c>
      <c r="AD66" s="43">
        <f t="shared" ref="AD66" si="611">+K66/W66-1</f>
        <v>7.8153143732052399E-2</v>
      </c>
      <c r="AE66" s="43">
        <f t="shared" ref="AE66" si="612">+L66/X66-1</f>
        <v>6.9352308854104816E-2</v>
      </c>
      <c r="AG66" s="43">
        <f t="shared" si="5"/>
        <v>1.0467370963124341</v>
      </c>
      <c r="AH66" s="5">
        <f t="shared" ref="AH66" si="613">+I66/AG66</f>
        <v>42646870.821014315</v>
      </c>
      <c r="AI66" s="47">
        <f t="shared" ref="AI66" si="614">AVERAGE(AH62:AH66)</f>
        <v>42573944.340319246</v>
      </c>
      <c r="AJ66" s="47">
        <f t="shared" ref="AJ66" si="615">+AH66-J66</f>
        <v>-128819.17898568511</v>
      </c>
      <c r="AL66" s="43">
        <f t="shared" si="6"/>
        <v>0.85207665138692956</v>
      </c>
      <c r="AM66" s="5">
        <f t="shared" ref="AM66" si="616">+G66/AL66</f>
        <v>43554502.602075726</v>
      </c>
      <c r="AN66" s="47">
        <f t="shared" ref="AN66" si="617">AVERAGE(AM62:AM66)</f>
        <v>43668169.589751244</v>
      </c>
      <c r="AO66" s="5">
        <f t="shared" ref="AO66" si="618">+AM66-J66</f>
        <v>778812.60207572579</v>
      </c>
      <c r="AQ66" s="47">
        <f t="shared" ref="AQ66" si="619">(+AH66+AM66)/2</f>
        <v>43100686.71154502</v>
      </c>
      <c r="AR66" s="5">
        <f t="shared" ref="AR66" si="620">(+AO66+AJ66)/2</f>
        <v>324996.71154502034</v>
      </c>
    </row>
    <row r="67" spans="1:44">
      <c r="A67" s="144">
        <f t="shared" ref="A67:A68" si="621">+A66+1</f>
        <v>45178</v>
      </c>
      <c r="B67" s="147">
        <f>+B66-1</f>
        <v>-12</v>
      </c>
      <c r="C67" s="147">
        <f t="shared" ref="C67:L67" si="622">+C66</f>
        <v>10295</v>
      </c>
      <c r="D67" s="147">
        <f t="shared" si="622"/>
        <v>8734</v>
      </c>
      <c r="E67" s="147">
        <f t="shared" si="622"/>
        <v>14</v>
      </c>
      <c r="F67" s="145">
        <f t="shared" si="622"/>
        <v>0.84837299660029142</v>
      </c>
      <c r="G67" s="146">
        <f t="shared" si="622"/>
        <v>37111774.729999997</v>
      </c>
      <c r="H67" s="146">
        <f t="shared" si="622"/>
        <v>25702.560000000001</v>
      </c>
      <c r="I67" s="146">
        <f t="shared" si="622"/>
        <v>44640061.729999997</v>
      </c>
      <c r="J67" s="146">
        <f t="shared" si="622"/>
        <v>42775690</v>
      </c>
      <c r="K67" s="146">
        <f t="shared" si="622"/>
        <v>4249.1154946187307</v>
      </c>
      <c r="L67" s="146">
        <f t="shared" si="622"/>
        <v>4336.0914745021855</v>
      </c>
      <c r="N67" s="118">
        <f>+N66+1</f>
        <v>44814</v>
      </c>
      <c r="O67" s="99">
        <f t="shared" ref="O67:O68" si="623">+O66-1</f>
        <v>-12</v>
      </c>
      <c r="P67" s="99">
        <f t="shared" ref="P67:P68" si="624">+P66</f>
        <v>10064</v>
      </c>
      <c r="Q67" s="99">
        <f t="shared" ref="Q67:Q68" si="625">+Q66</f>
        <v>8427</v>
      </c>
      <c r="R67" s="99">
        <f t="shared" ref="R67:R68" si="626">+R66</f>
        <v>16</v>
      </c>
      <c r="S67" s="100">
        <f t="shared" ref="S67:S68" si="627">+S66</f>
        <v>0.83734101748807632</v>
      </c>
      <c r="T67" s="101">
        <f t="shared" ref="T67:T68" si="628">+T66</f>
        <v>33211697.689999998</v>
      </c>
      <c r="U67" s="101">
        <f t="shared" ref="U67:U68" si="629">+U66</f>
        <v>12211.12</v>
      </c>
      <c r="V67" s="101">
        <f t="shared" ref="V67:V68" si="630">+V66</f>
        <v>40808276.409999996</v>
      </c>
      <c r="W67" s="101">
        <f t="shared" ref="W67:W68" si="631">+W66</f>
        <v>3941.105694790554</v>
      </c>
      <c r="X67" s="101">
        <f t="shared" ref="X67:X68" si="632">+X66</f>
        <v>4054.8764318362478</v>
      </c>
      <c r="Z67" s="47">
        <f t="shared" ref="Z67:Z69" si="633">+C67-P67</f>
        <v>231</v>
      </c>
      <c r="AA67" s="43">
        <f t="shared" ref="AA67:AA69" si="634">+Z67/P67</f>
        <v>2.2953100158982512E-2</v>
      </c>
      <c r="AB67" s="9">
        <f t="shared" ref="AB67:AB69" si="635">+I67-V67</f>
        <v>3831785.3200000003</v>
      </c>
      <c r="AC67" s="43">
        <f t="shared" ref="AC67:AC69" si="636">+AB67/V70</f>
        <v>9.4270148525119279E-2</v>
      </c>
      <c r="AD67" s="43">
        <f t="shared" ref="AD67:AD69" si="637">+K67/W67-1</f>
        <v>7.8153143732052399E-2</v>
      </c>
      <c r="AE67" s="43">
        <f t="shared" ref="AE67:AE69" si="638">+L67/X67-1</f>
        <v>6.9352308854104816E-2</v>
      </c>
      <c r="AG67" s="43">
        <f t="shared" si="5"/>
        <v>1.0469738655598677</v>
      </c>
      <c r="AH67" s="5">
        <f t="shared" ref="AH67:AH69" si="639">+I67/AG67</f>
        <v>42637226.38972348</v>
      </c>
      <c r="AI67" s="47">
        <f t="shared" ref="AI67:AI69" si="640">AVERAGE(AH63:AH67)</f>
        <v>42568553.204466261</v>
      </c>
      <c r="AJ67" s="47">
        <f t="shared" ref="AJ67:AJ69" si="641">+AH67-J67</f>
        <v>-138463.61027652025</v>
      </c>
      <c r="AL67" s="43">
        <f t="shared" si="6"/>
        <v>0.85207665138692956</v>
      </c>
      <c r="AM67" s="5">
        <f t="shared" ref="AM67:AM69" si="642">+G67/AL67</f>
        <v>43554502.602075726</v>
      </c>
      <c r="AN67" s="47">
        <f t="shared" ref="AN67:AN69" si="643">AVERAGE(AM63:AM67)</f>
        <v>43670988.019239776</v>
      </c>
      <c r="AO67" s="5">
        <f t="shared" ref="AO67:AO69" si="644">+AM67-J67</f>
        <v>778812.60207572579</v>
      </c>
      <c r="AQ67" s="47">
        <f t="shared" ref="AQ67:AQ69" si="645">(+AH67+AM67)/2</f>
        <v>43095864.495899603</v>
      </c>
      <c r="AR67" s="5">
        <f t="shared" ref="AR67:AR69" si="646">(+AO67+AJ67)/2</f>
        <v>320174.49589960277</v>
      </c>
    </row>
    <row r="68" spans="1:44">
      <c r="A68" s="144">
        <f t="shared" si="621"/>
        <v>45179</v>
      </c>
      <c r="B68" s="147">
        <f>+B67-1</f>
        <v>-13</v>
      </c>
      <c r="C68" s="147">
        <f t="shared" ref="C68:L68" si="647">+C67</f>
        <v>10295</v>
      </c>
      <c r="D68" s="147">
        <f t="shared" si="647"/>
        <v>8734</v>
      </c>
      <c r="E68" s="147">
        <f t="shared" si="647"/>
        <v>14</v>
      </c>
      <c r="F68" s="145">
        <f t="shared" si="647"/>
        <v>0.84837299660029142</v>
      </c>
      <c r="G68" s="146">
        <f t="shared" si="647"/>
        <v>37111774.729999997</v>
      </c>
      <c r="H68" s="146">
        <f t="shared" si="647"/>
        <v>25702.560000000001</v>
      </c>
      <c r="I68" s="146">
        <f t="shared" si="647"/>
        <v>44640061.729999997</v>
      </c>
      <c r="J68" s="146">
        <f t="shared" si="647"/>
        <v>42775690</v>
      </c>
      <c r="K68" s="146">
        <f t="shared" si="647"/>
        <v>4249.1154946187307</v>
      </c>
      <c r="L68" s="146">
        <f t="shared" si="647"/>
        <v>4336.0914745021855</v>
      </c>
      <c r="N68" s="118">
        <f>+N67+1</f>
        <v>44815</v>
      </c>
      <c r="O68" s="99">
        <f t="shared" si="623"/>
        <v>-13</v>
      </c>
      <c r="P68" s="99">
        <f t="shared" si="624"/>
        <v>10064</v>
      </c>
      <c r="Q68" s="99">
        <f t="shared" si="625"/>
        <v>8427</v>
      </c>
      <c r="R68" s="99">
        <f t="shared" si="626"/>
        <v>16</v>
      </c>
      <c r="S68" s="100">
        <f t="shared" si="627"/>
        <v>0.83734101748807632</v>
      </c>
      <c r="T68" s="101">
        <f t="shared" si="628"/>
        <v>33211697.689999998</v>
      </c>
      <c r="U68" s="101">
        <f t="shared" si="629"/>
        <v>12211.12</v>
      </c>
      <c r="V68" s="101">
        <f t="shared" si="630"/>
        <v>40808276.409999996</v>
      </c>
      <c r="W68" s="101">
        <f t="shared" si="631"/>
        <v>3941.105694790554</v>
      </c>
      <c r="X68" s="101">
        <f t="shared" si="632"/>
        <v>4054.8764318362478</v>
      </c>
      <c r="Z68" s="47">
        <f t="shared" si="633"/>
        <v>231</v>
      </c>
      <c r="AA68" s="43">
        <f t="shared" si="634"/>
        <v>2.2953100158982512E-2</v>
      </c>
      <c r="AB68" s="9">
        <f t="shared" si="635"/>
        <v>3831785.3200000003</v>
      </c>
      <c r="AC68" s="43">
        <f t="shared" si="636"/>
        <v>9.4491333339108502E-2</v>
      </c>
      <c r="AD68" s="43">
        <f t="shared" si="637"/>
        <v>7.8153143732052399E-2</v>
      </c>
      <c r="AE68" s="43">
        <f t="shared" si="638"/>
        <v>6.9352308854104816E-2</v>
      </c>
      <c r="AG68" s="43">
        <f t="shared" si="5"/>
        <v>1.0469738655598677</v>
      </c>
      <c r="AH68" s="5">
        <f t="shared" si="639"/>
        <v>42637226.38972348</v>
      </c>
      <c r="AI68" s="47">
        <f t="shared" si="640"/>
        <v>42584844.512640759</v>
      </c>
      <c r="AJ68" s="47">
        <f t="shared" si="641"/>
        <v>-138463.61027652025</v>
      </c>
      <c r="AL68" s="43">
        <f t="shared" si="6"/>
        <v>0.85207665138692956</v>
      </c>
      <c r="AM68" s="5">
        <f t="shared" si="642"/>
        <v>43554502.602075726</v>
      </c>
      <c r="AN68" s="47">
        <f t="shared" si="643"/>
        <v>43635680.152325526</v>
      </c>
      <c r="AO68" s="5">
        <f t="shared" si="644"/>
        <v>778812.60207572579</v>
      </c>
      <c r="AQ68" s="47">
        <f t="shared" si="645"/>
        <v>43095864.495899603</v>
      </c>
      <c r="AR68" s="5">
        <f t="shared" si="646"/>
        <v>320174.49589960277</v>
      </c>
    </row>
    <row r="69" spans="1:44">
      <c r="A69" s="75">
        <f>+'Fall 2023 Data'!A41</f>
        <v>45180</v>
      </c>
      <c r="B69" s="67">
        <f>+'Fall 2023 Data'!D41</f>
        <v>-14</v>
      </c>
      <c r="C69" s="67">
        <f>+'Fall 2023 Data'!J41</f>
        <v>10332</v>
      </c>
      <c r="D69" s="67">
        <f>+'Fall 2023 Data'!I41</f>
        <v>8823</v>
      </c>
      <c r="E69" s="67">
        <f>+'Fall 2023 Data'!G41</f>
        <v>13</v>
      </c>
      <c r="F69" s="130">
        <f>+'Fall 2023 Data'!M41</f>
        <v>0.8539488966318235</v>
      </c>
      <c r="G69" s="68">
        <f>+'Fall 2023 Data'!Q41</f>
        <v>37427898.649999999</v>
      </c>
      <c r="H69" s="68">
        <f>+'Fall 2023 Data'!O41</f>
        <v>36586.44</v>
      </c>
      <c r="I69" s="68">
        <f>+'Fall 2023 Data'!U41</f>
        <v>44533647.939999998</v>
      </c>
      <c r="J69" s="68">
        <f>+'Fall 2023 Data'!B41</f>
        <v>42775690</v>
      </c>
      <c r="K69" s="68">
        <f>+G69/D69</f>
        <v>4242.0830386489852</v>
      </c>
      <c r="L69" s="68">
        <f>+I69/C69</f>
        <v>4310.2640282617112</v>
      </c>
      <c r="N69" s="77">
        <f>+'Fall 2022 Data'!A46</f>
        <v>44816</v>
      </c>
      <c r="O69" s="5">
        <f>+'Fall 2022 Data'!D46</f>
        <v>-14</v>
      </c>
      <c r="P69" s="5">
        <f>+'Fall 2022 Data'!J46</f>
        <v>10075</v>
      </c>
      <c r="Q69" s="5">
        <f>+'Fall 2022 Data'!I46</f>
        <v>8532</v>
      </c>
      <c r="R69" s="5">
        <f>+'Fall 2022 Data'!G46</f>
        <v>17</v>
      </c>
      <c r="S69" s="43">
        <f>+'Fall 2022 Data'!M46</f>
        <v>0.84684863523573206</v>
      </c>
      <c r="T69" s="9">
        <f>+'Fall 2022 Data'!Q46</f>
        <v>33705623.960000001</v>
      </c>
      <c r="U69" s="9">
        <f>+'Fall 2022 Data'!O46</f>
        <v>12211.12</v>
      </c>
      <c r="V69" s="9">
        <f>+'Fall 2022 Data'!U46</f>
        <v>40828979.780000001</v>
      </c>
      <c r="W69" s="9">
        <f t="shared" ref="W69:W73" si="648">+T69/Q69</f>
        <v>3950.4950726676043</v>
      </c>
      <c r="X69" s="9">
        <f t="shared" si="4"/>
        <v>4052.5041965260548</v>
      </c>
      <c r="Z69" s="47">
        <f t="shared" si="633"/>
        <v>257</v>
      </c>
      <c r="AA69" s="43">
        <f t="shared" si="634"/>
        <v>2.5508684863523572E-2</v>
      </c>
      <c r="AB69" s="9">
        <f t="shared" si="635"/>
        <v>3704668.1599999964</v>
      </c>
      <c r="AC69" s="43">
        <f t="shared" si="636"/>
        <v>9.1632962342816676E-2</v>
      </c>
      <c r="AD69" s="43">
        <f t="shared" si="637"/>
        <v>7.3810487196604324E-2</v>
      </c>
      <c r="AE69" s="43">
        <f t="shared" si="638"/>
        <v>6.360507459970477E-2</v>
      </c>
      <c r="AG69" s="43">
        <f t="shared" si="5"/>
        <v>1.0469738655598677</v>
      </c>
      <c r="AH69" s="5">
        <f t="shared" si="639"/>
        <v>42535586.994987398</v>
      </c>
      <c r="AI69" s="47">
        <f t="shared" si="640"/>
        <v>42600852.246428005</v>
      </c>
      <c r="AJ69" s="47">
        <f t="shared" si="641"/>
        <v>-240103.00501260161</v>
      </c>
      <c r="AL69" s="43">
        <f t="shared" si="6"/>
        <v>0.86474878414274348</v>
      </c>
      <c r="AM69" s="5">
        <f t="shared" si="642"/>
        <v>43281817.027477659</v>
      </c>
      <c r="AN69" s="47">
        <f t="shared" si="643"/>
        <v>43526133.948406473</v>
      </c>
      <c r="AO69" s="5">
        <f t="shared" si="644"/>
        <v>506127.02747765929</v>
      </c>
      <c r="AQ69" s="47">
        <f t="shared" si="645"/>
        <v>42908702.011232525</v>
      </c>
      <c r="AR69" s="5">
        <f t="shared" si="646"/>
        <v>133012.01123252884</v>
      </c>
    </row>
    <row r="70" spans="1:44">
      <c r="A70" s="75">
        <f>+'Fall 2023 Data'!A42</f>
        <v>45181</v>
      </c>
      <c r="B70" s="67">
        <f>+'Fall 2023 Data'!D42</f>
        <v>-15</v>
      </c>
      <c r="C70" s="67">
        <f>+'Fall 2023 Data'!J42</f>
        <v>10355</v>
      </c>
      <c r="D70" s="67">
        <f>+'Fall 2023 Data'!I42</f>
        <v>9003</v>
      </c>
      <c r="E70" s="67">
        <f>+'Fall 2023 Data'!G42</f>
        <v>15</v>
      </c>
      <c r="F70" s="130">
        <f>+'Fall 2023 Data'!M42</f>
        <v>0.86943505552873013</v>
      </c>
      <c r="G70" s="68">
        <f>+'Fall 2023 Data'!Q42</f>
        <v>37955724.060000002</v>
      </c>
      <c r="H70" s="68">
        <f>+'Fall 2023 Data'!O42</f>
        <v>64524.94</v>
      </c>
      <c r="I70" s="68">
        <f>+'Fall 2023 Data'!U42</f>
        <v>44444680.010000005</v>
      </c>
      <c r="J70" s="68">
        <f>+'Fall 2023 Data'!B42</f>
        <v>42775690</v>
      </c>
      <c r="K70" s="68">
        <f>+G70/D70</f>
        <v>4215.8973742085973</v>
      </c>
      <c r="L70" s="68">
        <f>+I70/C70</f>
        <v>4292.0985041042977</v>
      </c>
      <c r="N70" s="77">
        <f>+'Fall 2022 Data'!A47</f>
        <v>44817</v>
      </c>
      <c r="O70" s="5">
        <f>+'Fall 2022 Data'!D47</f>
        <v>-15</v>
      </c>
      <c r="P70" s="5">
        <f>+'Fall 2022 Data'!J47</f>
        <v>10063</v>
      </c>
      <c r="Q70" s="5">
        <f>+'Fall 2022 Data'!I47</f>
        <v>8661</v>
      </c>
      <c r="R70" s="5">
        <f>+'Fall 2022 Data'!G47</f>
        <v>19</v>
      </c>
      <c r="S70" s="43">
        <f>+'Fall 2022 Data'!M47</f>
        <v>0.86067773029911554</v>
      </c>
      <c r="T70" s="9">
        <f>+'Fall 2022 Data'!Q47</f>
        <v>34240216.100000001</v>
      </c>
      <c r="U70" s="9">
        <f>+'Fall 2022 Data'!O47</f>
        <v>14968.72</v>
      </c>
      <c r="V70" s="9">
        <f>+'Fall 2022 Data'!U47</f>
        <v>40646857.780000001</v>
      </c>
      <c r="W70" s="9">
        <f t="shared" si="648"/>
        <v>3953.3790670823232</v>
      </c>
      <c r="X70" s="9">
        <f t="shared" si="4"/>
        <v>4039.2385749776408</v>
      </c>
      <c r="Z70" s="47">
        <f t="shared" ref="Z70" si="649">+C70-P70</f>
        <v>292</v>
      </c>
      <c r="AA70" s="43">
        <f t="shared" ref="AA70" si="650">+Z70/P70</f>
        <v>2.9017191692338268E-2</v>
      </c>
      <c r="AB70" s="9">
        <f t="shared" ref="AB70" si="651">+I70-V70</f>
        <v>3797822.2300000042</v>
      </c>
      <c r="AC70" s="43">
        <f t="shared" ref="AC70" si="652">+AB70/V73</f>
        <v>9.4151442049708517E-2</v>
      </c>
      <c r="AD70" s="43">
        <f t="shared" ref="AD70" si="653">+K70/W70-1</f>
        <v>6.640352535685845E-2</v>
      </c>
      <c r="AE70" s="43">
        <f t="shared" ref="AE70" si="654">+L70/X70-1</f>
        <v>6.2600889854112385E-2</v>
      </c>
      <c r="AG70" s="43">
        <f t="shared" si="5"/>
        <v>1.0475050295595731</v>
      </c>
      <c r="AH70" s="5">
        <f t="shared" ref="AH70" si="655">+I70/AG70</f>
        <v>42429085.069583781</v>
      </c>
      <c r="AI70" s="47">
        <f t="shared" ref="AI70" si="656">AVERAGE(AH66:AH70)</f>
        <v>42577199.133006491</v>
      </c>
      <c r="AJ70" s="47">
        <f t="shared" ref="AJ70" si="657">+AH70-J70</f>
        <v>-346604.93041621894</v>
      </c>
      <c r="AL70" s="43">
        <f t="shared" si="6"/>
        <v>0.87846423719668743</v>
      </c>
      <c r="AM70" s="5">
        <f t="shared" ref="AM70" si="658">+G70/AL70</f>
        <v>43206908.662693515</v>
      </c>
      <c r="AN70" s="47">
        <f t="shared" ref="AN70" si="659">AVERAGE(AM66:AM70)</f>
        <v>43430446.699279666</v>
      </c>
      <c r="AO70" s="5">
        <f t="shared" ref="AO70" si="660">+AM70-J70</f>
        <v>431218.66269351542</v>
      </c>
      <c r="AQ70" s="47">
        <f t="shared" ref="AQ70" si="661">(+AH70+AM70)/2</f>
        <v>42817996.866138652</v>
      </c>
      <c r="AR70" s="5">
        <f t="shared" ref="AR70" si="662">(+AO70+AJ70)/2</f>
        <v>42306.866138648242</v>
      </c>
    </row>
    <row r="71" spans="1:44">
      <c r="A71" s="75">
        <f>+'Fall 2023 Data'!A43</f>
        <v>45182</v>
      </c>
      <c r="B71" s="67">
        <f>+'Fall 2023 Data'!D43</f>
        <v>-16</v>
      </c>
      <c r="C71" s="67">
        <f>+'Fall 2023 Data'!J43</f>
        <v>10364</v>
      </c>
      <c r="D71" s="67">
        <f>+'Fall 2023 Data'!I43</f>
        <v>9083</v>
      </c>
      <c r="E71" s="67">
        <f>+'Fall 2023 Data'!G43</f>
        <v>18</v>
      </c>
      <c r="F71" s="130">
        <f>+'Fall 2023 Data'!M43</f>
        <v>0.87639907371671166</v>
      </c>
      <c r="G71" s="68">
        <f>+'Fall 2023 Data'!Q43</f>
        <v>38241633.840000004</v>
      </c>
      <c r="H71" s="68">
        <f>+'Fall 2023 Data'!O43</f>
        <v>60126.94</v>
      </c>
      <c r="I71" s="68">
        <f>+'Fall 2023 Data'!U43</f>
        <v>44248888.660000004</v>
      </c>
      <c r="J71" s="68">
        <f>+'Fall 2023 Data'!B43</f>
        <v>42775690</v>
      </c>
      <c r="K71" s="68">
        <f>+G71/D71</f>
        <v>4210.2426334911379</v>
      </c>
      <c r="L71" s="68">
        <f>+I71/C71</f>
        <v>4269.4798012350448</v>
      </c>
      <c r="N71" s="77">
        <f>+'Fall 2022 Data'!A48</f>
        <v>44818</v>
      </c>
      <c r="O71" s="5">
        <f>+'Fall 2022 Data'!D48</f>
        <v>-16</v>
      </c>
      <c r="P71" s="5">
        <f>+'Fall 2022 Data'!J48</f>
        <v>10052</v>
      </c>
      <c r="Q71" s="5">
        <f>+'Fall 2022 Data'!I48</f>
        <v>8751</v>
      </c>
      <c r="R71" s="5">
        <f>+'Fall 2022 Data'!G48</f>
        <v>24</v>
      </c>
      <c r="S71" s="43">
        <f>+'Fall 2022 Data'!M48</f>
        <v>0.87057302029446881</v>
      </c>
      <c r="T71" s="9">
        <f>+'Fall 2022 Data'!Q48</f>
        <v>34600936.330000006</v>
      </c>
      <c r="U71" s="9">
        <f>+'Fall 2022 Data'!O48</f>
        <v>47607.4</v>
      </c>
      <c r="V71" s="9">
        <f>+'Fall 2022 Data'!U48</f>
        <v>40551711.830000006</v>
      </c>
      <c r="W71" s="9">
        <f t="shared" si="648"/>
        <v>3953.9408444749179</v>
      </c>
      <c r="X71" s="9">
        <f t="shared" si="4"/>
        <v>4034.1933774373265</v>
      </c>
      <c r="Z71" s="47">
        <f t="shared" ref="Z71" si="663">+C71-P71</f>
        <v>312</v>
      </c>
      <c r="AA71" s="43">
        <f t="shared" ref="AA71" si="664">+Z71/P71</f>
        <v>3.1038599283724631E-2</v>
      </c>
      <c r="AB71" s="9">
        <f t="shared" ref="AB71" si="665">+I71-V71</f>
        <v>3697176.8299999982</v>
      </c>
      <c r="AC71" s="43">
        <f t="shared" ref="AC71" si="666">+AB71/V74</f>
        <v>9.1656351713247389E-2</v>
      </c>
      <c r="AD71" s="43">
        <f t="shared" ref="AD71" si="667">+K71/W71-1</f>
        <v>6.4821857255241033E-2</v>
      </c>
      <c r="AE71" s="43">
        <f t="shared" ref="AE71" si="668">+L71/X71-1</f>
        <v>5.8323040515023905E-2</v>
      </c>
      <c r="AG71" s="43">
        <f t="shared" ref="AG71:AG134" si="669">+V70/$V$174</f>
        <v>1.0428325221390744</v>
      </c>
      <c r="AH71" s="5">
        <f t="shared" ref="AH71" si="670">+I71/AG71</f>
        <v>42431442.940843455</v>
      </c>
      <c r="AI71" s="47">
        <f t="shared" ref="AI71" si="671">AVERAGE(AH67:AH71)</f>
        <v>42534113.556972317</v>
      </c>
      <c r="AJ71" s="47">
        <f t="shared" ref="AJ71" si="672">+AH71-J71</f>
        <v>-344247.05915654451</v>
      </c>
      <c r="AL71" s="43">
        <f t="shared" ref="AL71:AL134" si="673">+T71/$T$174</f>
        <v>0.8877188464772745</v>
      </c>
      <c r="AM71" s="5">
        <f t="shared" ref="AM71" si="674">+G71/AL71</f>
        <v>43078542.256654665</v>
      </c>
      <c r="AN71" s="47">
        <f t="shared" ref="AN71" si="675">AVERAGE(AM67:AM71)</f>
        <v>43335254.630195461</v>
      </c>
      <c r="AO71" s="5">
        <f t="shared" ref="AO71" si="676">+AM71-J71</f>
        <v>302852.25665466487</v>
      </c>
      <c r="AQ71" s="47">
        <f t="shared" ref="AQ71" si="677">(+AH71+AM71)/2</f>
        <v>42754992.598749056</v>
      </c>
      <c r="AR71" s="5">
        <f t="shared" ref="AR71" si="678">(+AO71+AJ71)/2</f>
        <v>-20697.401250939816</v>
      </c>
    </row>
    <row r="72" spans="1:44">
      <c r="A72" s="75">
        <f>+'Fall 2023 Data'!A44</f>
        <v>45183</v>
      </c>
      <c r="B72" s="67">
        <f>+'Fall 2023 Data'!D44</f>
        <v>-17</v>
      </c>
      <c r="C72" s="67">
        <f>+'Fall 2023 Data'!J44</f>
        <v>10396</v>
      </c>
      <c r="D72" s="67">
        <f>+'Fall 2023 Data'!I44</f>
        <v>9154</v>
      </c>
      <c r="E72" s="67">
        <f>+'Fall 2023 Data'!G44</f>
        <v>529</v>
      </c>
      <c r="F72" s="130">
        <f>+'Fall 2023 Data'!M44</f>
        <v>0.88053097345132747</v>
      </c>
      <c r="G72" s="68">
        <f>+'Fall 2023 Data'!Q44</f>
        <v>38524394.82</v>
      </c>
      <c r="H72" s="68">
        <f>+'Fall 2023 Data'!O44</f>
        <v>2524190.54</v>
      </c>
      <c r="I72" s="68">
        <f>+'Fall 2023 Data'!U44</f>
        <v>44270234.789999999</v>
      </c>
      <c r="J72" s="68">
        <f>+'Fall 2023 Data'!B44</f>
        <v>42775690</v>
      </c>
      <c r="K72" s="68">
        <f>+G72/D72</f>
        <v>4208.4766025781082</v>
      </c>
      <c r="L72" s="68">
        <f>+I72/C72</f>
        <v>4258.3911879569068</v>
      </c>
      <c r="N72" s="77">
        <f>+'Fall 2022 Data'!A49</f>
        <v>44819</v>
      </c>
      <c r="O72" s="5">
        <f>+'Fall 2022 Data'!D49</f>
        <v>-17</v>
      </c>
      <c r="P72" s="5">
        <f>+'Fall 2022 Data'!J49</f>
        <v>10092</v>
      </c>
      <c r="Q72" s="5">
        <f>+'Fall 2022 Data'!I49</f>
        <v>8873</v>
      </c>
      <c r="R72" s="5">
        <f>+'Fall 2022 Data'!G49</f>
        <v>36</v>
      </c>
      <c r="S72" s="43">
        <f>+'Fall 2022 Data'!M49</f>
        <v>0.87921125644074516</v>
      </c>
      <c r="T72" s="9">
        <f>+'Fall 2022 Data'!Q49</f>
        <v>35010389.869999997</v>
      </c>
      <c r="U72" s="9">
        <f>+'Fall 2022 Data'!O49</f>
        <v>100614.02</v>
      </c>
      <c r="V72" s="9">
        <f>+'Fall 2022 Data'!U49</f>
        <v>40429426.979999997</v>
      </c>
      <c r="W72" s="9">
        <f t="shared" si="648"/>
        <v>3945.7218381607122</v>
      </c>
      <c r="X72" s="9">
        <f t="shared" si="4"/>
        <v>4006.0867003567178</v>
      </c>
      <c r="Z72" s="47">
        <f t="shared" ref="Z72" si="679">+C72-P72</f>
        <v>304</v>
      </c>
      <c r="AA72" s="43">
        <f t="shared" ref="AA72" si="680">+Z72/P72</f>
        <v>3.0122869599682918E-2</v>
      </c>
      <c r="AB72" s="9">
        <f t="shared" ref="AB72" si="681">+I72-V72</f>
        <v>3840807.8100000024</v>
      </c>
      <c r="AC72" s="43">
        <f t="shared" ref="AC72" si="682">+AB72/V75</f>
        <v>9.5217093388618862E-2</v>
      </c>
      <c r="AD72" s="43">
        <f t="shared" ref="AD72" si="683">+K72/W72-1</f>
        <v>6.6592318261309069E-2</v>
      </c>
      <c r="AE72" s="43">
        <f t="shared" ref="AE72" si="684">+L72/X72-1</f>
        <v>6.29802863671729E-2</v>
      </c>
      <c r="AG72" s="43">
        <f t="shared" si="669"/>
        <v>1.0403914652793573</v>
      </c>
      <c r="AH72" s="5">
        <f t="shared" ref="AH72" si="685">+I72/AG72</f>
        <v>42551516.681380041</v>
      </c>
      <c r="AI72" s="47">
        <f t="shared" ref="AI72" si="686">AVERAGE(AH68:AH72)</f>
        <v>42516971.615303628</v>
      </c>
      <c r="AJ72" s="47">
        <f t="shared" ref="AJ72" si="687">+AH72-J72</f>
        <v>-224173.31861995906</v>
      </c>
      <c r="AL72" s="43">
        <f t="shared" si="673"/>
        <v>0.89822375364938711</v>
      </c>
      <c r="AM72" s="5">
        <f t="shared" ref="AM72" si="688">+G72/AL72</f>
        <v>42889530.212799989</v>
      </c>
      <c r="AN72" s="47">
        <f t="shared" ref="AN72" si="689">AVERAGE(AM68:AM72)</f>
        <v>43202260.152340308</v>
      </c>
      <c r="AO72" s="5">
        <f t="shared" ref="AO72" si="690">+AM72-J72</f>
        <v>113840.21279998869</v>
      </c>
      <c r="AQ72" s="47">
        <f t="shared" ref="AQ72" si="691">(+AH72+AM72)/2</f>
        <v>42720523.447090015</v>
      </c>
      <c r="AR72" s="5">
        <f t="shared" ref="AR72" si="692">(+AO72+AJ72)/2</f>
        <v>-55166.552909985185</v>
      </c>
    </row>
    <row r="73" spans="1:44">
      <c r="A73" s="75">
        <f>+'Fall 2023 Data'!A45</f>
        <v>45184</v>
      </c>
      <c r="B73" s="67">
        <f>+'Fall 2023 Data'!D45</f>
        <v>-18</v>
      </c>
      <c r="C73" s="67">
        <f>+'Fall 2023 Data'!J45</f>
        <v>10399</v>
      </c>
      <c r="D73" s="67">
        <f>+'Fall 2023 Data'!I45</f>
        <v>9264</v>
      </c>
      <c r="E73" s="67">
        <f>+'Fall 2023 Data'!G45</f>
        <v>639</v>
      </c>
      <c r="F73" s="130">
        <f>+'Fall 2023 Data'!M45</f>
        <v>0.89085488989325901</v>
      </c>
      <c r="G73" s="68">
        <f>+'Fall 2023 Data'!Q45</f>
        <v>38781719.699999996</v>
      </c>
      <c r="H73" s="68">
        <f>+'Fall 2023 Data'!O45</f>
        <v>2412307.1</v>
      </c>
      <c r="I73" s="68">
        <f>+'Fall 2023 Data'!U45</f>
        <v>44225330.389999993</v>
      </c>
      <c r="J73" s="68">
        <f>+'Fall 2023 Data'!B45</f>
        <v>42775690</v>
      </c>
      <c r="K73" s="68">
        <f>+G73/D73</f>
        <v>4186.2823510362687</v>
      </c>
      <c r="L73" s="68">
        <f>+I73/C73</f>
        <v>4252.8445417828634</v>
      </c>
      <c r="N73" s="77">
        <f>+'Fall 2022 Data'!A50</f>
        <v>44820</v>
      </c>
      <c r="O73" s="5">
        <f>+'Fall 2022 Data'!D50</f>
        <v>-18</v>
      </c>
      <c r="P73" s="5">
        <f>+'Fall 2022 Data'!J50</f>
        <v>10102</v>
      </c>
      <c r="Q73" s="5">
        <f>+'Fall 2022 Data'!I50</f>
        <v>9047</v>
      </c>
      <c r="R73" s="5">
        <f>+'Fall 2022 Data'!G50</f>
        <v>47</v>
      </c>
      <c r="S73" s="43">
        <f>+'Fall 2022 Data'!M50</f>
        <v>0.89556523460700854</v>
      </c>
      <c r="T73" s="9">
        <f>+'Fall 2022 Data'!Q50</f>
        <v>35494068.089999996</v>
      </c>
      <c r="U73" s="9">
        <f>+'Fall 2022 Data'!O50</f>
        <v>140758.57999999999</v>
      </c>
      <c r="V73" s="9">
        <f>+'Fall 2022 Data'!U50</f>
        <v>40337377.179999992</v>
      </c>
      <c r="W73" s="9">
        <f t="shared" si="648"/>
        <v>3923.2970144799378</v>
      </c>
      <c r="X73" s="9">
        <f t="shared" si="4"/>
        <v>3993.0090259354574</v>
      </c>
      <c r="Z73" s="47">
        <f t="shared" ref="Z73" si="693">+C73-P73</f>
        <v>297</v>
      </c>
      <c r="AA73" s="43">
        <f t="shared" ref="AA73" si="694">+Z73/P73</f>
        <v>2.9400118788358742E-2</v>
      </c>
      <c r="AB73" s="9">
        <f t="shared" ref="AB73" si="695">+I73-V73</f>
        <v>3887953.2100000009</v>
      </c>
      <c r="AC73" s="43">
        <f t="shared" ref="AC73" si="696">+AB73/V76</f>
        <v>9.6494909630233341E-2</v>
      </c>
      <c r="AD73" s="43">
        <f t="shared" ref="AD73" si="697">+K73/W73-1</f>
        <v>6.7031717350411135E-2</v>
      </c>
      <c r="AE73" s="43">
        <f t="shared" ref="AE73" si="698">+L73/X73-1</f>
        <v>6.5072609192645903E-2</v>
      </c>
      <c r="AG73" s="43">
        <f t="shared" si="669"/>
        <v>1.0372541349785718</v>
      </c>
      <c r="AH73" s="5">
        <f t="shared" ref="AH73" si="699">+I73/AG73</f>
        <v>42636928.500568114</v>
      </c>
      <c r="AI73" s="47">
        <f t="shared" ref="AI73" si="700">AVERAGE(AH69:AH73)</f>
        <v>42516912.037472561</v>
      </c>
      <c r="AJ73" s="47">
        <f t="shared" ref="AJ73" si="701">+AH73-J73</f>
        <v>-138761.49943188578</v>
      </c>
      <c r="AL73" s="43">
        <f t="shared" si="673"/>
        <v>0.91063296325659371</v>
      </c>
      <c r="AM73" s="5">
        <f t="shared" ref="AM73" si="702">+G73/AL73</f>
        <v>42587651.957281798</v>
      </c>
      <c r="AN73" s="47">
        <f t="shared" ref="AN73" si="703">AVERAGE(AM69:AM73)</f>
        <v>43008890.023381524</v>
      </c>
      <c r="AO73" s="5">
        <f t="shared" ref="AO73" si="704">+AM73-J73</f>
        <v>-188038.04271820188</v>
      </c>
      <c r="AQ73" s="47">
        <f t="shared" ref="AQ73" si="705">(+AH73+AM73)/2</f>
        <v>42612290.22892496</v>
      </c>
      <c r="AR73" s="5">
        <f t="shared" ref="AR73" si="706">(+AO73+AJ73)/2</f>
        <v>-163399.77107504383</v>
      </c>
    </row>
    <row r="74" spans="1:44">
      <c r="A74" s="144">
        <f t="shared" ref="A74:A75" si="707">+A73+1</f>
        <v>45185</v>
      </c>
      <c r="B74" s="147">
        <f>+B73-1</f>
        <v>-19</v>
      </c>
      <c r="C74" s="147">
        <f t="shared" ref="C74:L74" si="708">+C73</f>
        <v>10399</v>
      </c>
      <c r="D74" s="147">
        <f t="shared" si="708"/>
        <v>9264</v>
      </c>
      <c r="E74" s="147">
        <f t="shared" si="708"/>
        <v>639</v>
      </c>
      <c r="F74" s="145">
        <f t="shared" si="708"/>
        <v>0.89085488989325901</v>
      </c>
      <c r="G74" s="146">
        <f t="shared" si="708"/>
        <v>38781719.699999996</v>
      </c>
      <c r="H74" s="146">
        <f t="shared" si="708"/>
        <v>2412307.1</v>
      </c>
      <c r="I74" s="146">
        <f t="shared" si="708"/>
        <v>44225330.389999993</v>
      </c>
      <c r="J74" s="146">
        <f t="shared" si="708"/>
        <v>42775690</v>
      </c>
      <c r="K74" s="146">
        <f t="shared" si="708"/>
        <v>4186.2823510362687</v>
      </c>
      <c r="L74" s="146">
        <f t="shared" si="708"/>
        <v>4252.8445417828634</v>
      </c>
      <c r="N74" s="118">
        <f>+N73+1</f>
        <v>44821</v>
      </c>
      <c r="O74" s="99">
        <f t="shared" ref="O74:O75" si="709">+O73-1</f>
        <v>-19</v>
      </c>
      <c r="P74" s="99">
        <f t="shared" ref="P74:P75" si="710">+P73</f>
        <v>10102</v>
      </c>
      <c r="Q74" s="99">
        <f t="shared" ref="Q74:Q75" si="711">+Q73</f>
        <v>9047</v>
      </c>
      <c r="R74" s="99">
        <f t="shared" ref="R74:R75" si="712">+R73</f>
        <v>47</v>
      </c>
      <c r="S74" s="100">
        <f t="shared" ref="S74:S75" si="713">+S73</f>
        <v>0.89556523460700854</v>
      </c>
      <c r="T74" s="101">
        <f t="shared" ref="T74:T75" si="714">+T73</f>
        <v>35494068.089999996</v>
      </c>
      <c r="U74" s="101">
        <f t="shared" ref="U74:U75" si="715">+U73</f>
        <v>140758.57999999999</v>
      </c>
      <c r="V74" s="101">
        <f t="shared" ref="V74:V75" si="716">+V73</f>
        <v>40337377.179999992</v>
      </c>
      <c r="W74" s="101">
        <f t="shared" ref="W74:W75" si="717">+W73</f>
        <v>3923.2970144799378</v>
      </c>
      <c r="X74" s="101">
        <f t="shared" ref="X74:X75" si="718">+X73</f>
        <v>3993.0090259354574</v>
      </c>
      <c r="Z74" s="47">
        <f t="shared" ref="Z74:Z75" si="719">+C74-P74</f>
        <v>297</v>
      </c>
      <c r="AA74" s="43">
        <f t="shared" ref="AA74:AA75" si="720">+Z74/P74</f>
        <v>2.9400118788358742E-2</v>
      </c>
      <c r="AB74" s="9">
        <f t="shared" ref="AB74:AB75" si="721">+I74-V74</f>
        <v>3887953.2100000009</v>
      </c>
      <c r="AC74" s="43">
        <f t="shared" ref="AC74:AC75" si="722">+AB74/V77</f>
        <v>9.6768530014657961E-2</v>
      </c>
      <c r="AD74" s="43">
        <f t="shared" ref="AD74:AD75" si="723">+K74/W74-1</f>
        <v>6.7031717350411135E-2</v>
      </c>
      <c r="AE74" s="43">
        <f t="shared" ref="AE74:AE75" si="724">+L74/X74-1</f>
        <v>6.5072609192645903E-2</v>
      </c>
      <c r="AG74" s="43">
        <f t="shared" si="669"/>
        <v>1.0348925126948529</v>
      </c>
      <c r="AH74" s="5">
        <f t="shared" ref="AH74:AH76" si="725">+I74/AG74</f>
        <v>42734225.871281587</v>
      </c>
      <c r="AI74" s="47">
        <f t="shared" ref="AI74:AI76" si="726">AVERAGE(AH70:AH74)</f>
        <v>42556639.8127314</v>
      </c>
      <c r="AJ74" s="47">
        <f t="shared" ref="AJ74:AJ76" si="727">+AH74-J74</f>
        <v>-41464.128718413413</v>
      </c>
      <c r="AL74" s="43">
        <f t="shared" si="673"/>
        <v>0.91063296325659371</v>
      </c>
      <c r="AM74" s="5">
        <f t="shared" ref="AM74:AM76" si="728">+G74/AL74</f>
        <v>42587651.957281798</v>
      </c>
      <c r="AN74" s="47">
        <f t="shared" ref="AN74:AN76" si="729">AVERAGE(AM70:AM74)</f>
        <v>42870057.009342358</v>
      </c>
      <c r="AO74" s="5">
        <f t="shared" ref="AO74:AO76" si="730">+AM74-J74</f>
        <v>-188038.04271820188</v>
      </c>
      <c r="AQ74" s="47">
        <f t="shared" ref="AQ74:AQ76" si="731">(+AH74+AM74)/2</f>
        <v>42660938.914281696</v>
      </c>
      <c r="AR74" s="5">
        <f t="shared" ref="AR74:AR76" si="732">(+AO74+AJ74)/2</f>
        <v>-114751.08571830764</v>
      </c>
    </row>
    <row r="75" spans="1:44">
      <c r="A75" s="144">
        <f t="shared" si="707"/>
        <v>45186</v>
      </c>
      <c r="B75" s="147">
        <f>+B74-1</f>
        <v>-20</v>
      </c>
      <c r="C75" s="147">
        <f t="shared" ref="C75:L75" si="733">+C74</f>
        <v>10399</v>
      </c>
      <c r="D75" s="147">
        <f t="shared" si="733"/>
        <v>9264</v>
      </c>
      <c r="E75" s="147">
        <f t="shared" si="733"/>
        <v>639</v>
      </c>
      <c r="F75" s="145">
        <f t="shared" si="733"/>
        <v>0.89085488989325901</v>
      </c>
      <c r="G75" s="146">
        <f t="shared" si="733"/>
        <v>38781719.699999996</v>
      </c>
      <c r="H75" s="146">
        <f t="shared" si="733"/>
        <v>2412307.1</v>
      </c>
      <c r="I75" s="146">
        <f t="shared" si="733"/>
        <v>44225330.389999993</v>
      </c>
      <c r="J75" s="146">
        <f t="shared" si="733"/>
        <v>42775690</v>
      </c>
      <c r="K75" s="146">
        <f t="shared" si="733"/>
        <v>4186.2823510362687</v>
      </c>
      <c r="L75" s="146">
        <f t="shared" si="733"/>
        <v>4252.8445417828634</v>
      </c>
      <c r="N75" s="118">
        <f>+N74+1</f>
        <v>44822</v>
      </c>
      <c r="O75" s="99">
        <f t="shared" si="709"/>
        <v>-20</v>
      </c>
      <c r="P75" s="99">
        <f t="shared" si="710"/>
        <v>10102</v>
      </c>
      <c r="Q75" s="99">
        <f t="shared" si="711"/>
        <v>9047</v>
      </c>
      <c r="R75" s="99">
        <f t="shared" si="712"/>
        <v>47</v>
      </c>
      <c r="S75" s="100">
        <f t="shared" si="713"/>
        <v>0.89556523460700854</v>
      </c>
      <c r="T75" s="101">
        <f t="shared" si="714"/>
        <v>35494068.089999996</v>
      </c>
      <c r="U75" s="101">
        <f t="shared" si="715"/>
        <v>140758.57999999999</v>
      </c>
      <c r="V75" s="101">
        <f t="shared" si="716"/>
        <v>40337377.179999992</v>
      </c>
      <c r="W75" s="101">
        <f t="shared" si="717"/>
        <v>3923.2970144799378</v>
      </c>
      <c r="X75" s="101">
        <f t="shared" si="718"/>
        <v>3993.0090259354574</v>
      </c>
      <c r="Z75" s="47">
        <f t="shared" si="719"/>
        <v>297</v>
      </c>
      <c r="AA75" s="43">
        <f t="shared" si="720"/>
        <v>2.9400118788358742E-2</v>
      </c>
      <c r="AB75" s="9">
        <f t="shared" si="721"/>
        <v>3887953.2100000009</v>
      </c>
      <c r="AC75" s="43">
        <f t="shared" si="722"/>
        <v>9.9808569455117097E-2</v>
      </c>
      <c r="AD75" s="43">
        <f t="shared" si="723"/>
        <v>6.7031717350411135E-2</v>
      </c>
      <c r="AE75" s="43">
        <f t="shared" si="724"/>
        <v>6.5072609192645903E-2</v>
      </c>
      <c r="AG75" s="43">
        <f t="shared" si="669"/>
        <v>1.0348925126948529</v>
      </c>
      <c r="AH75" s="5">
        <f t="shared" si="725"/>
        <v>42734225.871281587</v>
      </c>
      <c r="AI75" s="47">
        <f t="shared" si="726"/>
        <v>42617667.973070964</v>
      </c>
      <c r="AJ75" s="47">
        <f t="shared" si="727"/>
        <v>-41464.128718413413</v>
      </c>
      <c r="AL75" s="43">
        <f t="shared" si="673"/>
        <v>0.91063296325659371</v>
      </c>
      <c r="AM75" s="5">
        <f t="shared" si="728"/>
        <v>42587651.957281798</v>
      </c>
      <c r="AN75" s="47">
        <f t="shared" si="729"/>
        <v>42746205.668260008</v>
      </c>
      <c r="AO75" s="5">
        <f t="shared" si="730"/>
        <v>-188038.04271820188</v>
      </c>
      <c r="AQ75" s="47">
        <f t="shared" si="731"/>
        <v>42660938.914281696</v>
      </c>
      <c r="AR75" s="5">
        <f t="shared" si="732"/>
        <v>-114751.08571830764</v>
      </c>
    </row>
    <row r="76" spans="1:44">
      <c r="A76" s="75">
        <f>+'Fall 2023 Data'!A46</f>
        <v>45187</v>
      </c>
      <c r="B76" s="67">
        <f>+'Fall 2023 Data'!D46</f>
        <v>-21</v>
      </c>
      <c r="C76" s="67">
        <f>+'Fall 2023 Data'!J46</f>
        <v>10441</v>
      </c>
      <c r="D76" s="67">
        <f>+'Fall 2023 Data'!I46</f>
        <v>9469</v>
      </c>
      <c r="E76" s="67">
        <f>+'Fall 2023 Data'!G46</f>
        <v>548</v>
      </c>
      <c r="F76" s="130">
        <f>+'Fall 2023 Data'!M46</f>
        <v>0.90690546882482526</v>
      </c>
      <c r="G76" s="68">
        <f>+'Fall 2023 Data'!Q46</f>
        <v>39153413.030000001</v>
      </c>
      <c r="H76" s="68">
        <f>+'Fall 2023 Data'!O46</f>
        <v>2088961</v>
      </c>
      <c r="I76" s="68">
        <f>+'Fall 2023 Data'!U46</f>
        <v>43545542.32</v>
      </c>
      <c r="J76" s="68">
        <f>+'Fall 2023 Data'!B46</f>
        <v>42775690</v>
      </c>
      <c r="K76" s="68">
        <f>+G76/D76</f>
        <v>4134.904744957229</v>
      </c>
      <c r="L76" s="68">
        <f>+I76/C76</f>
        <v>4170.6294722727707</v>
      </c>
      <c r="N76" s="77">
        <f>+'Fall 2022 Data'!A51</f>
        <v>44823</v>
      </c>
      <c r="O76" s="5">
        <f>+'Fall 2022 Data'!D51</f>
        <v>-21</v>
      </c>
      <c r="P76" s="5">
        <f>+'Fall 2022 Data'!J51</f>
        <v>10097</v>
      </c>
      <c r="Q76" s="5">
        <f>+'Fall 2022 Data'!I51</f>
        <v>9295</v>
      </c>
      <c r="R76" s="5">
        <f>+'Fall 2022 Data'!G51</f>
        <v>186</v>
      </c>
      <c r="S76" s="43">
        <f>+'Fall 2022 Data'!M51</f>
        <v>0.9205704664751907</v>
      </c>
      <c r="T76" s="9">
        <f>+'Fall 2022 Data'!Q51</f>
        <v>36585652.759999998</v>
      </c>
      <c r="U76" s="9">
        <f>+'Fall 2022 Data'!O51</f>
        <v>808149.78</v>
      </c>
      <c r="V76" s="9">
        <f>+'Fall 2022 Data'!U51</f>
        <v>40291795.960000001</v>
      </c>
      <c r="W76" s="9">
        <f t="shared" ref="W76:W80" si="734">+T76/Q76</f>
        <v>3936.0573168370088</v>
      </c>
      <c r="X76" s="9">
        <f t="shared" si="4"/>
        <v>3990.47201743092</v>
      </c>
      <c r="Z76" s="47">
        <f t="shared" ref="Z76" si="735">+C76-P76</f>
        <v>344</v>
      </c>
      <c r="AA76" s="43">
        <f t="shared" ref="AA76" si="736">+Z76/P76</f>
        <v>3.4069525601663861E-2</v>
      </c>
      <c r="AB76" s="9">
        <f t="shared" ref="AB76" si="737">+I76-V76</f>
        <v>3253746.3599999994</v>
      </c>
      <c r="AC76" s="43">
        <f t="shared" ref="AC76" si="738">+AB76/V79</f>
        <v>8.2353694346150447E-2</v>
      </c>
      <c r="AD76" s="43">
        <f t="shared" ref="AD76" si="739">+K76/W76-1</f>
        <v>5.0519444234113031E-2</v>
      </c>
      <c r="AE76" s="43">
        <f t="shared" ref="AE76" si="740">+L76/X76-1</f>
        <v>4.5146903437713215E-2</v>
      </c>
      <c r="AG76" s="43">
        <f t="shared" si="669"/>
        <v>1.0348925126948529</v>
      </c>
      <c r="AH76" s="5">
        <f t="shared" si="725"/>
        <v>42077357.586255707</v>
      </c>
      <c r="AI76" s="47">
        <f t="shared" si="726"/>
        <v>42546850.90215341</v>
      </c>
      <c r="AJ76" s="47">
        <f t="shared" si="727"/>
        <v>-698332.41374429315</v>
      </c>
      <c r="AL76" s="43">
        <f t="shared" si="673"/>
        <v>0.93863857197315637</v>
      </c>
      <c r="AM76" s="5">
        <f t="shared" si="728"/>
        <v>41712981.118700214</v>
      </c>
      <c r="AN76" s="47">
        <f t="shared" si="729"/>
        <v>42473093.440669119</v>
      </c>
      <c r="AO76" s="5">
        <f t="shared" si="730"/>
        <v>-1062708.8812997863</v>
      </c>
      <c r="AQ76" s="47">
        <f t="shared" si="731"/>
        <v>41895169.35247796</v>
      </c>
      <c r="AR76" s="5">
        <f t="shared" si="732"/>
        <v>-880520.64752203971</v>
      </c>
    </row>
    <row r="77" spans="1:44">
      <c r="A77" s="75">
        <f>+'Fall 2023 Data'!A47</f>
        <v>45188</v>
      </c>
      <c r="B77" s="67">
        <f>+'Fall 2023 Data'!D47</f>
        <v>-22</v>
      </c>
      <c r="C77" s="67">
        <f>+'Fall 2023 Data'!J47</f>
        <v>10148</v>
      </c>
      <c r="D77" s="67">
        <f>+'Fall 2023 Data'!I47</f>
        <v>9731</v>
      </c>
      <c r="E77" s="67">
        <f>+'Fall 2023 Data'!G47</f>
        <v>417</v>
      </c>
      <c r="F77" s="130">
        <f>+'Fall 2023 Data'!M47</f>
        <v>0.95890815924320061</v>
      </c>
      <c r="G77" s="68">
        <f>+'Fall 2023 Data'!Q47</f>
        <v>42095627.75</v>
      </c>
      <c r="H77" s="68">
        <f>+'Fall 2023 Data'!O47</f>
        <v>1974838.37</v>
      </c>
      <c r="I77" s="68">
        <f>+'Fall 2023 Data'!U47</f>
        <v>44070466.119999997</v>
      </c>
      <c r="J77" s="68">
        <f>+'Fall 2023 Data'!B47</f>
        <v>42775690</v>
      </c>
      <c r="K77" s="68">
        <f>+G77/D77</f>
        <v>4325.9303000719347</v>
      </c>
      <c r="L77" s="68">
        <f>+I77/C77</f>
        <v>4342.7735632636968</v>
      </c>
      <c r="N77" s="77">
        <f>+'Fall 2022 Data'!A52</f>
        <v>44824</v>
      </c>
      <c r="O77" s="5">
        <f>+'Fall 2022 Data'!D52</f>
        <v>-22</v>
      </c>
      <c r="P77" s="5">
        <f>+'Fall 2022 Data'!J52</f>
        <v>10123</v>
      </c>
      <c r="Q77" s="5">
        <f>+'Fall 2022 Data'!I52</f>
        <v>9580</v>
      </c>
      <c r="R77" s="5">
        <f>+'Fall 2022 Data'!G52</f>
        <v>195</v>
      </c>
      <c r="S77" s="43">
        <f>+'Fall 2022 Data'!M52</f>
        <v>0.94635977477032496</v>
      </c>
      <c r="T77" s="9">
        <f>+'Fall 2022 Data'!Q52</f>
        <v>37592349.560000002</v>
      </c>
      <c r="U77" s="9">
        <f>+'Fall 2022 Data'!O52</f>
        <v>977152.92</v>
      </c>
      <c r="V77" s="9">
        <f>+'Fall 2022 Data'!U52</f>
        <v>40177867.840000004</v>
      </c>
      <c r="W77" s="9">
        <f t="shared" si="734"/>
        <v>3924.0448392484345</v>
      </c>
      <c r="X77" s="9">
        <f t="shared" si="4"/>
        <v>3968.9684717968985</v>
      </c>
      <c r="Z77" s="47">
        <f t="shared" ref="Z77" si="741">+C77-P77</f>
        <v>25</v>
      </c>
      <c r="AA77" s="43">
        <f t="shared" ref="AA77" si="742">+Z77/P77</f>
        <v>2.4696236293588855E-3</v>
      </c>
      <c r="AB77" s="9">
        <f t="shared" ref="AB77" si="743">+I77-V77</f>
        <v>3892598.2799999937</v>
      </c>
      <c r="AC77" s="43">
        <f t="shared" ref="AC77" si="744">+AB77/V80</f>
        <v>9.8517576100012438E-2</v>
      </c>
      <c r="AD77" s="43">
        <f t="shared" ref="AD77" si="745">+K77/W77-1</f>
        <v>0.10241612348661966</v>
      </c>
      <c r="AE77" s="43">
        <f t="shared" ref="AE77" si="746">+L77/X77-1</f>
        <v>9.4181925133197897E-2</v>
      </c>
      <c r="AG77" s="43">
        <f t="shared" si="669"/>
        <v>1.0337230845714778</v>
      </c>
      <c r="AH77" s="5">
        <f t="shared" ref="AH77" si="747">+I77/AG77</f>
        <v>42632758.015913986</v>
      </c>
      <c r="AI77" s="47">
        <f t="shared" ref="AI77" si="748">AVERAGE(AH73:AH77)</f>
        <v>42563099.169060193</v>
      </c>
      <c r="AJ77" s="47">
        <f t="shared" ref="AJ77" si="749">+AH77-J77</f>
        <v>-142931.98408601433</v>
      </c>
      <c r="AL77" s="43">
        <f t="shared" si="673"/>
        <v>0.96446630430748448</v>
      </c>
      <c r="AM77" s="5">
        <f t="shared" ref="AM77" si="750">+G77/AL77</f>
        <v>43646551.011676781</v>
      </c>
      <c r="AN77" s="47">
        <f t="shared" ref="AN77" si="751">AVERAGE(AM73:AM77)</f>
        <v>42624497.600444481</v>
      </c>
      <c r="AO77" s="5">
        <f t="shared" ref="AO77" si="752">+AM77-J77</f>
        <v>870861.01167678088</v>
      </c>
      <c r="AQ77" s="47">
        <f t="shared" ref="AQ77" si="753">(+AH77+AM77)/2</f>
        <v>43139654.513795383</v>
      </c>
      <c r="AR77" s="5">
        <f t="shared" ref="AR77" si="754">(+AO77+AJ77)/2</f>
        <v>363964.51379538327</v>
      </c>
    </row>
    <row r="78" spans="1:44">
      <c r="A78" s="75">
        <f>+'Fall 2023 Data'!A48</f>
        <v>45189</v>
      </c>
      <c r="B78" s="67">
        <f>+'Fall 2023 Data'!D48</f>
        <v>-23</v>
      </c>
      <c r="C78" s="67">
        <f>+'Fall 2023 Data'!J48</f>
        <v>10257</v>
      </c>
      <c r="D78" s="67">
        <f>+'Fall 2023 Data'!I48</f>
        <v>9777</v>
      </c>
      <c r="E78" s="67">
        <f>+'Fall 2023 Data'!G48</f>
        <v>480</v>
      </c>
      <c r="F78" s="130">
        <f>+'Fall 2023 Data'!M48</f>
        <v>0.95320269084527642</v>
      </c>
      <c r="G78" s="68">
        <f>+'Fall 2023 Data'!Q48</f>
        <v>41280280</v>
      </c>
      <c r="H78" s="68">
        <f>+'Fall 2023 Data'!O48</f>
        <v>2298635.67</v>
      </c>
      <c r="I78" s="68">
        <f>+'Fall 2023 Data'!U48</f>
        <v>43578915.670000002</v>
      </c>
      <c r="J78" s="68">
        <f>+'Fall 2023 Data'!B48</f>
        <v>42775690</v>
      </c>
      <c r="K78" s="68">
        <f>+G78/D78</f>
        <v>4222.1826736217654</v>
      </c>
      <c r="L78" s="68">
        <f>+I78/C78</f>
        <v>4248.6999775762897</v>
      </c>
      <c r="N78" s="77">
        <f>+'Fall 2022 Data'!A53</f>
        <v>44825</v>
      </c>
      <c r="O78" s="5">
        <f>+'Fall 2022 Data'!D53</f>
        <v>-23</v>
      </c>
      <c r="P78" s="5">
        <f>+'Fall 2022 Data'!J53</f>
        <v>9829</v>
      </c>
      <c r="Q78" s="5">
        <f>+'Fall 2022 Data'!I53</f>
        <v>9589</v>
      </c>
      <c r="R78" s="5">
        <f>+'Fall 2022 Data'!G53</f>
        <v>240</v>
      </c>
      <c r="S78" s="43">
        <f>+'Fall 2022 Data'!M53</f>
        <v>0.97558246006714822</v>
      </c>
      <c r="T78" s="9">
        <f>+'Fall 2022 Data'!Q53</f>
        <v>37649659.509999998</v>
      </c>
      <c r="U78" s="9">
        <f>+'Fall 2022 Data'!O53</f>
        <v>1304442.6399999999</v>
      </c>
      <c r="V78" s="9">
        <f>+'Fall 2022 Data'!U53</f>
        <v>38954102.149999999</v>
      </c>
      <c r="W78" s="9">
        <f t="shared" si="734"/>
        <v>3926.3384617791216</v>
      </c>
      <c r="X78" s="9">
        <f t="shared" si="4"/>
        <v>3963.1806033167159</v>
      </c>
      <c r="Z78" s="47">
        <f t="shared" ref="Z78" si="755">+C78-P78</f>
        <v>428</v>
      </c>
      <c r="AA78" s="43">
        <f t="shared" ref="AA78" si="756">+Z78/P78</f>
        <v>4.3544612880252312E-2</v>
      </c>
      <c r="AB78" s="9">
        <f t="shared" ref="AB78" si="757">+I78-V78</f>
        <v>4624813.5200000033</v>
      </c>
      <c r="AC78" s="43">
        <f t="shared" ref="AC78" si="758">+AB78/V81</f>
        <v>0.11704917516044513</v>
      </c>
      <c r="AD78" s="43">
        <f t="shared" ref="AD78" si="759">+K78/W78-1</f>
        <v>7.5348626900745952E-2</v>
      </c>
      <c r="AE78" s="43">
        <f t="shared" ref="AE78" si="760">+L78/X78-1</f>
        <v>7.2042988406995079E-2</v>
      </c>
      <c r="AG78" s="43">
        <f t="shared" si="669"/>
        <v>1.0308001538651188</v>
      </c>
      <c r="AH78" s="5">
        <f t="shared" ref="AH78" si="761">+I78/AG78</f>
        <v>42276784.211367458</v>
      </c>
      <c r="AI78" s="47">
        <f t="shared" ref="AI78" si="762">AVERAGE(AH74:AH78)</f>
        <v>42491070.311220065</v>
      </c>
      <c r="AJ78" s="47">
        <f t="shared" ref="AJ78" si="763">+AH78-J78</f>
        <v>-498905.78863254189</v>
      </c>
      <c r="AL78" s="43">
        <f t="shared" si="673"/>
        <v>0.96593664378675326</v>
      </c>
      <c r="AM78" s="5">
        <f t="shared" ref="AM78" si="764">+G78/AL78</f>
        <v>42736011.999885693</v>
      </c>
      <c r="AN78" s="47">
        <f t="shared" ref="AN78" si="765">AVERAGE(AM74:AM78)</f>
        <v>42654169.608965255</v>
      </c>
      <c r="AO78" s="5">
        <f t="shared" ref="AO78" si="766">+AM78-J78</f>
        <v>-39678.000114306808</v>
      </c>
      <c r="AQ78" s="47">
        <f t="shared" ref="AQ78" si="767">(+AH78+AM78)/2</f>
        <v>42506398.105626576</v>
      </c>
      <c r="AR78" s="5">
        <f t="shared" ref="AR78" si="768">(+AO78+AJ78)/2</f>
        <v>-269291.89437342435</v>
      </c>
    </row>
    <row r="79" spans="1:44">
      <c r="A79" s="75">
        <f>+'Fall 2023 Data'!A49</f>
        <v>45190</v>
      </c>
      <c r="B79" s="67">
        <f>+'Fall 2023 Data'!D49</f>
        <v>-24</v>
      </c>
      <c r="C79" s="67">
        <f>+'Fall 2023 Data'!J49</f>
        <v>10309</v>
      </c>
      <c r="D79" s="67">
        <f>+'Fall 2023 Data'!I49</f>
        <v>9778</v>
      </c>
      <c r="E79" s="67">
        <f>+'Fall 2023 Data'!G49</f>
        <v>531</v>
      </c>
      <c r="F79" s="130">
        <f>+'Fall 2023 Data'!M49</f>
        <v>0.94849160927345033</v>
      </c>
      <c r="G79" s="68">
        <f>+'Fall 2023 Data'!Q49</f>
        <v>41277172</v>
      </c>
      <c r="H79" s="68">
        <f>+'Fall 2023 Data'!O49</f>
        <v>2301504</v>
      </c>
      <c r="I79" s="68">
        <f>+'Fall 2023 Data'!U49</f>
        <v>43578676</v>
      </c>
      <c r="J79" s="68">
        <f>+'Fall 2023 Data'!B49</f>
        <v>42775690</v>
      </c>
      <c r="K79" s="68">
        <f t="shared" ref="K79" si="769">+G79/D79</f>
        <v>4221.4330128860711</v>
      </c>
      <c r="L79" s="68">
        <f t="shared" ref="L79" si="770">+I79/C79</f>
        <v>4227.2457076341061</v>
      </c>
      <c r="N79" s="77">
        <f>+'Fall 2022 Data'!A54</f>
        <v>44826</v>
      </c>
      <c r="O79" s="5">
        <f>+'Fall 2022 Data'!D54</f>
        <v>-24</v>
      </c>
      <c r="P79" s="5">
        <f>+'Fall 2022 Data'!J54</f>
        <v>9969</v>
      </c>
      <c r="Q79" s="5">
        <f>+'Fall 2022 Data'!I54</f>
        <v>9594</v>
      </c>
      <c r="R79" s="5">
        <f>+'Fall 2022 Data'!G54</f>
        <v>375</v>
      </c>
      <c r="S79" s="43">
        <f>+'Fall 2022 Data'!M54</f>
        <v>0.96238338850436356</v>
      </c>
      <c r="T79" s="9">
        <f>+'Fall 2022 Data'!Q54</f>
        <v>37668306.310000002</v>
      </c>
      <c r="U79" s="9">
        <f>+'Fall 2022 Data'!O54</f>
        <v>1841109.58</v>
      </c>
      <c r="V79" s="9">
        <f>+'Fall 2022 Data'!U54</f>
        <v>39509415.890000001</v>
      </c>
      <c r="W79" s="9">
        <f t="shared" si="734"/>
        <v>3926.2358046695854</v>
      </c>
      <c r="X79" s="9">
        <f t="shared" si="4"/>
        <v>3963.2275945430838</v>
      </c>
      <c r="Z79" s="47">
        <f t="shared" ref="Z79" si="771">+C79-P79</f>
        <v>340</v>
      </c>
      <c r="AA79" s="43">
        <f t="shared" ref="AA79" si="772">+Z79/P79</f>
        <v>3.4105727756043737E-2</v>
      </c>
      <c r="AB79" s="9">
        <f t="shared" ref="AB79" si="773">+I79-V79</f>
        <v>4069260.1099999994</v>
      </c>
      <c r="AC79" s="43">
        <f t="shared" ref="AC79" si="774">+AB79/V82</f>
        <v>0.10298870156148519</v>
      </c>
      <c r="AD79" s="43">
        <f t="shared" ref="AD79" si="775">+K79/W79-1</f>
        <v>7.5185807196144205E-2</v>
      </c>
      <c r="AE79" s="43">
        <f t="shared" ref="AE79" si="776">+L79/X79-1</f>
        <v>6.6616944597011063E-2</v>
      </c>
      <c r="AG79" s="43">
        <f t="shared" si="669"/>
        <v>0.99940331950421268</v>
      </c>
      <c r="AH79" s="5">
        <f t="shared" ref="AH79" si="777">+I79/AG79</f>
        <v>43604694.070476629</v>
      </c>
      <c r="AI79" s="47">
        <f t="shared" ref="AI79" si="778">AVERAGE(AH75:AH79)</f>
        <v>42665163.951059073</v>
      </c>
      <c r="AJ79" s="47">
        <f t="shared" ref="AJ79" si="779">+AH79-J79</f>
        <v>829004.07047662884</v>
      </c>
      <c r="AL79" s="43">
        <f t="shared" si="673"/>
        <v>0.96641504459153571</v>
      </c>
      <c r="AM79" s="5">
        <f t="shared" ref="AM79" si="780">+G79/AL79</f>
        <v>42711640.543061063</v>
      </c>
      <c r="AN79" s="47">
        <f t="shared" ref="AN79" si="781">AVERAGE(AM75:AM79)</f>
        <v>42678967.326121114</v>
      </c>
      <c r="AO79" s="5">
        <f t="shared" ref="AO79" si="782">+AM79-J79</f>
        <v>-64049.456938937306</v>
      </c>
      <c r="AQ79" s="47">
        <f t="shared" ref="AQ79" si="783">(+AH79+AM79)/2</f>
        <v>43158167.306768849</v>
      </c>
      <c r="AR79" s="5">
        <f t="shared" ref="AR79" si="784">(+AO79+AJ79)/2</f>
        <v>382477.30676884577</v>
      </c>
    </row>
    <row r="80" spans="1:44">
      <c r="A80" s="75">
        <f>+'Fall 2023 Data'!A50</f>
        <v>45191</v>
      </c>
      <c r="B80" s="67">
        <f>+'Fall 2023 Data'!D50</f>
        <v>-25</v>
      </c>
      <c r="C80" s="67">
        <f>+'Fall 2023 Data'!J50</f>
        <v>10343</v>
      </c>
      <c r="D80" s="67">
        <f>+'Fall 2023 Data'!I50</f>
        <v>9787</v>
      </c>
      <c r="E80" s="67">
        <f>+'Fall 2023 Data'!G50</f>
        <v>556</v>
      </c>
      <c r="F80" s="130">
        <f>+'Fall 2023 Data'!M50</f>
        <v>0.94624383641109933</v>
      </c>
      <c r="G80" s="68">
        <f>+'Fall 2023 Data'!Q50</f>
        <v>40984384</v>
      </c>
      <c r="H80" s="68">
        <f>+'Fall 2023 Data'!O50</f>
        <v>2628386.34</v>
      </c>
      <c r="I80" s="68">
        <f>+'Fall 2023 Data'!U50</f>
        <v>43612770.340000004</v>
      </c>
      <c r="J80" s="68">
        <f>+'Fall 2023 Data'!B50</f>
        <v>42775690</v>
      </c>
      <c r="K80" s="68">
        <f t="shared" ref="K80" si="785">+G80/D80</f>
        <v>4187.6350260549707</v>
      </c>
      <c r="L80" s="68">
        <f t="shared" ref="L80" si="786">+I80/C80</f>
        <v>4216.646073673016</v>
      </c>
      <c r="N80" s="77">
        <f>+'Fall 2022 Data'!A55</f>
        <v>44827</v>
      </c>
      <c r="O80" s="5">
        <f>+'Fall 2022 Data'!D55</f>
        <v>-25</v>
      </c>
      <c r="P80" s="5">
        <f>+'Fall 2022 Data'!J55</f>
        <v>9970</v>
      </c>
      <c r="Q80" s="5">
        <f>+'Fall 2022 Data'!I55</f>
        <v>9602</v>
      </c>
      <c r="R80" s="5">
        <f>+'Fall 2022 Data'!G55</f>
        <v>368</v>
      </c>
      <c r="S80" s="43">
        <f>+'Fall 2022 Data'!M55</f>
        <v>0.9630892678034102</v>
      </c>
      <c r="T80" s="9">
        <f>+'Fall 2022 Data'!Q55</f>
        <v>37733490.509999998</v>
      </c>
      <c r="U80" s="9">
        <f>+'Fall 2022 Data'!O55</f>
        <v>1778223.38</v>
      </c>
      <c r="V80" s="9">
        <f>+'Fall 2022 Data'!U55</f>
        <v>39511713.890000001</v>
      </c>
      <c r="W80" s="9">
        <f t="shared" si="734"/>
        <v>3929.7532295355131</v>
      </c>
      <c r="X80" s="9">
        <f t="shared" si="4"/>
        <v>3963.0605707121363</v>
      </c>
      <c r="Z80" s="47">
        <f t="shared" ref="Z80:Z82" si="787">+C80-P80</f>
        <v>373</v>
      </c>
      <c r="AA80" s="43">
        <f t="shared" ref="AA80:AA82" si="788">+Z80/P80</f>
        <v>3.7412236710130393E-2</v>
      </c>
      <c r="AB80" s="9">
        <f t="shared" ref="AB80:AB82" si="789">+I80-V80</f>
        <v>4101056.450000003</v>
      </c>
      <c r="AC80" s="43">
        <f t="shared" ref="AC80:AC82" si="790">+AB80/V83</f>
        <v>0.10380180763376003</v>
      </c>
      <c r="AD80" s="43">
        <f t="shared" ref="AD80:AD82" si="791">+K80/W80-1</f>
        <v>6.56228982983591E-2</v>
      </c>
      <c r="AE80" s="43">
        <f t="shared" ref="AE80:AE82" si="792">+L80/X80-1</f>
        <v>6.3987289226647315E-2</v>
      </c>
      <c r="AG80" s="43">
        <f t="shared" si="669"/>
        <v>1.0136504042652794</v>
      </c>
      <c r="AH80" s="5">
        <f t="shared" ref="AH80:AH82" si="793">+I80/AG80</f>
        <v>43025455.479013689</v>
      </c>
      <c r="AI80" s="47">
        <f t="shared" ref="AI80:AI82" si="794">AVERAGE(AH76:AH80)</f>
        <v>42723409.872605488</v>
      </c>
      <c r="AJ80" s="47">
        <f t="shared" ref="AJ80:AJ82" si="795">+AH80-J80</f>
        <v>249765.47901368886</v>
      </c>
      <c r="AL80" s="43">
        <f t="shared" si="673"/>
        <v>0.96808740519705982</v>
      </c>
      <c r="AM80" s="5">
        <f t="shared" ref="AM80" si="796">+G80/AL80</f>
        <v>42335417.00881584</v>
      </c>
      <c r="AN80" s="47">
        <f t="shared" ref="AN80" si="797">AVERAGE(AM76:AM80)</f>
        <v>42628520.336427912</v>
      </c>
      <c r="AO80" s="5">
        <f t="shared" ref="AO80" si="798">+AM80-J80</f>
        <v>-440272.99118416011</v>
      </c>
      <c r="AQ80" s="47">
        <f t="shared" ref="AQ80" si="799">(+AH80+AM80)/2</f>
        <v>42680436.243914768</v>
      </c>
      <c r="AR80" s="5">
        <f t="shared" ref="AR80" si="800">(+AO80+AJ80)/2</f>
        <v>-95253.756085235626</v>
      </c>
    </row>
    <row r="81" spans="1:44">
      <c r="A81" s="144">
        <f t="shared" ref="A81:A82" si="801">+A80+1</f>
        <v>45192</v>
      </c>
      <c r="B81" s="147">
        <f>+B80-1</f>
        <v>-26</v>
      </c>
      <c r="C81" s="147">
        <f t="shared" ref="C81:L81" si="802">+C80</f>
        <v>10343</v>
      </c>
      <c r="D81" s="147">
        <f t="shared" si="802"/>
        <v>9787</v>
      </c>
      <c r="E81" s="147">
        <f t="shared" si="802"/>
        <v>556</v>
      </c>
      <c r="F81" s="145">
        <f t="shared" si="802"/>
        <v>0.94624383641109933</v>
      </c>
      <c r="G81" s="146">
        <f t="shared" si="802"/>
        <v>40984384</v>
      </c>
      <c r="H81" s="146">
        <f t="shared" si="802"/>
        <v>2628386.34</v>
      </c>
      <c r="I81" s="146">
        <f t="shared" si="802"/>
        <v>43612770.340000004</v>
      </c>
      <c r="J81" s="146">
        <f t="shared" si="802"/>
        <v>42775690</v>
      </c>
      <c r="K81" s="146">
        <f t="shared" si="802"/>
        <v>4187.6350260549707</v>
      </c>
      <c r="L81" s="146">
        <f t="shared" si="802"/>
        <v>4216.646073673016</v>
      </c>
      <c r="N81" s="118">
        <f>+N80+1</f>
        <v>44828</v>
      </c>
      <c r="O81" s="99">
        <f t="shared" ref="O81:O82" si="803">+O80-1</f>
        <v>-26</v>
      </c>
      <c r="P81" s="99">
        <f t="shared" ref="P81:P82" si="804">+P80</f>
        <v>9970</v>
      </c>
      <c r="Q81" s="99">
        <f t="shared" ref="Q81:Q82" si="805">+Q80</f>
        <v>9602</v>
      </c>
      <c r="R81" s="99">
        <f t="shared" ref="R81:R82" si="806">+R80</f>
        <v>368</v>
      </c>
      <c r="S81" s="100">
        <f t="shared" ref="S81:S82" si="807">+S80</f>
        <v>0.9630892678034102</v>
      </c>
      <c r="T81" s="101">
        <f t="shared" ref="T81:T82" si="808">+T80</f>
        <v>37733490.509999998</v>
      </c>
      <c r="U81" s="101">
        <f t="shared" ref="U81:U82" si="809">+U80</f>
        <v>1778223.38</v>
      </c>
      <c r="V81" s="101">
        <f t="shared" ref="V81:V82" si="810">+V80</f>
        <v>39511713.890000001</v>
      </c>
      <c r="W81" s="101">
        <f t="shared" ref="W81:W82" si="811">+W80</f>
        <v>3929.7532295355131</v>
      </c>
      <c r="X81" s="101">
        <f t="shared" ref="X81:X82" si="812">+X80</f>
        <v>3963.0605707121363</v>
      </c>
      <c r="Z81" s="47">
        <f t="shared" si="787"/>
        <v>373</v>
      </c>
      <c r="AA81" s="43">
        <f t="shared" si="788"/>
        <v>3.7412236710130393E-2</v>
      </c>
      <c r="AB81" s="9">
        <f t="shared" si="789"/>
        <v>4101056.450000003</v>
      </c>
      <c r="AC81" s="43">
        <f t="shared" si="790"/>
        <v>0.10375632815486328</v>
      </c>
      <c r="AD81" s="43">
        <f t="shared" si="791"/>
        <v>6.56228982983591E-2</v>
      </c>
      <c r="AE81" s="43">
        <f t="shared" si="792"/>
        <v>6.3987289226647315E-2</v>
      </c>
      <c r="AG81" s="43">
        <f t="shared" si="669"/>
        <v>1.0137093615689128</v>
      </c>
      <c r="AH81" s="5">
        <f t="shared" si="793"/>
        <v>43022953.119916685</v>
      </c>
      <c r="AI81" s="47">
        <f t="shared" si="794"/>
        <v>42912528.979337685</v>
      </c>
      <c r="AJ81" s="47">
        <f t="shared" si="795"/>
        <v>247263.11991668493</v>
      </c>
      <c r="AL81" s="43">
        <f t="shared" si="673"/>
        <v>0.96808740519705982</v>
      </c>
      <c r="AM81" s="5">
        <f t="shared" ref="AM81:AM104" si="813">+G81/AL81</f>
        <v>42335417.00881584</v>
      </c>
      <c r="AN81" s="47">
        <f t="shared" ref="AN81:AN104" si="814">AVERAGE(AM77:AM81)</f>
        <v>42753007.514451042</v>
      </c>
      <c r="AO81" s="5">
        <f t="shared" ref="AO81:AO104" si="815">+AM81-J81</f>
        <v>-440272.99118416011</v>
      </c>
      <c r="AQ81" s="47">
        <f t="shared" ref="AQ81:AQ104" si="816">(+AH81+AM81)/2</f>
        <v>42679185.064366266</v>
      </c>
      <c r="AR81" s="5">
        <f t="shared" ref="AR81:AR104" si="817">(+AO81+AJ81)/2</f>
        <v>-96504.935633737594</v>
      </c>
    </row>
    <row r="82" spans="1:44">
      <c r="A82" s="144">
        <f t="shared" si="801"/>
        <v>45193</v>
      </c>
      <c r="B82" s="147">
        <f>+B81-1</f>
        <v>-27</v>
      </c>
      <c r="C82" s="147">
        <f t="shared" ref="C82:L82" si="818">+C81</f>
        <v>10343</v>
      </c>
      <c r="D82" s="147">
        <f t="shared" si="818"/>
        <v>9787</v>
      </c>
      <c r="E82" s="147">
        <f t="shared" si="818"/>
        <v>556</v>
      </c>
      <c r="F82" s="145">
        <f t="shared" si="818"/>
        <v>0.94624383641109933</v>
      </c>
      <c r="G82" s="146">
        <f t="shared" si="818"/>
        <v>40984384</v>
      </c>
      <c r="H82" s="146">
        <f t="shared" si="818"/>
        <v>2628386.34</v>
      </c>
      <c r="I82" s="146">
        <f t="shared" si="818"/>
        <v>43612770.340000004</v>
      </c>
      <c r="J82" s="146">
        <f t="shared" si="818"/>
        <v>42775690</v>
      </c>
      <c r="K82" s="146">
        <f t="shared" si="818"/>
        <v>4187.6350260549707</v>
      </c>
      <c r="L82" s="146">
        <f t="shared" si="818"/>
        <v>4216.646073673016</v>
      </c>
      <c r="N82" s="118">
        <f>+N81+1</f>
        <v>44829</v>
      </c>
      <c r="O82" s="99">
        <f t="shared" si="803"/>
        <v>-27</v>
      </c>
      <c r="P82" s="99">
        <f t="shared" si="804"/>
        <v>9970</v>
      </c>
      <c r="Q82" s="99">
        <f t="shared" si="805"/>
        <v>9602</v>
      </c>
      <c r="R82" s="99">
        <f t="shared" si="806"/>
        <v>368</v>
      </c>
      <c r="S82" s="100">
        <f t="shared" si="807"/>
        <v>0.9630892678034102</v>
      </c>
      <c r="T82" s="101">
        <f t="shared" si="808"/>
        <v>37733490.509999998</v>
      </c>
      <c r="U82" s="101">
        <f t="shared" si="809"/>
        <v>1778223.38</v>
      </c>
      <c r="V82" s="101">
        <f t="shared" si="810"/>
        <v>39511713.890000001</v>
      </c>
      <c r="W82" s="101">
        <f t="shared" si="811"/>
        <v>3929.7532295355131</v>
      </c>
      <c r="X82" s="101">
        <f t="shared" si="812"/>
        <v>3963.0605707121363</v>
      </c>
      <c r="Z82" s="47">
        <f t="shared" si="787"/>
        <v>373</v>
      </c>
      <c r="AA82" s="43">
        <f t="shared" si="788"/>
        <v>3.7412236710130393E-2</v>
      </c>
      <c r="AB82" s="9">
        <f t="shared" si="789"/>
        <v>4101056.450000003</v>
      </c>
      <c r="AC82" s="43">
        <f t="shared" si="790"/>
        <v>0.10371671645757559</v>
      </c>
      <c r="AD82" s="43">
        <f t="shared" si="791"/>
        <v>6.56228982983591E-2</v>
      </c>
      <c r="AE82" s="43">
        <f t="shared" si="792"/>
        <v>6.3987289226647315E-2</v>
      </c>
      <c r="AG82" s="43">
        <f t="shared" si="669"/>
        <v>1.0137093615689128</v>
      </c>
      <c r="AH82" s="5">
        <f t="shared" si="793"/>
        <v>43022953.119916685</v>
      </c>
      <c r="AI82" s="47">
        <f t="shared" si="794"/>
        <v>42990568.000138223</v>
      </c>
      <c r="AJ82" s="47">
        <f t="shared" si="795"/>
        <v>247263.11991668493</v>
      </c>
      <c r="AL82" s="43">
        <f t="shared" si="673"/>
        <v>0.96808740519705982</v>
      </c>
      <c r="AM82" s="5">
        <f t="shared" si="813"/>
        <v>42335417.00881584</v>
      </c>
      <c r="AN82" s="47">
        <f t="shared" si="814"/>
        <v>42490780.713878855</v>
      </c>
      <c r="AO82" s="5">
        <f t="shared" si="815"/>
        <v>-440272.99118416011</v>
      </c>
      <c r="AQ82" s="47">
        <f t="shared" si="816"/>
        <v>42679185.064366266</v>
      </c>
      <c r="AR82" s="5">
        <f t="shared" si="817"/>
        <v>-96504.935633737594</v>
      </c>
    </row>
    <row r="83" spans="1:44">
      <c r="A83" s="75">
        <f>+'Fall 2023 Data'!A51</f>
        <v>45194</v>
      </c>
      <c r="B83" s="67">
        <f>+'Fall 2023 Data'!D51</f>
        <v>-28</v>
      </c>
      <c r="C83" s="67">
        <f>+'Fall 2023 Data'!J51</f>
        <v>10334</v>
      </c>
      <c r="D83" s="67">
        <f>+'Fall 2023 Data'!I51</f>
        <v>9786</v>
      </c>
      <c r="E83" s="67">
        <f>+'Fall 2023 Data'!G51</f>
        <v>548</v>
      </c>
      <c r="F83" s="130">
        <f>+'Fall 2023 Data'!M51</f>
        <v>0.94697116315076446</v>
      </c>
      <c r="G83" s="68">
        <f>+'Fall 2023 Data'!Q51</f>
        <v>41109502</v>
      </c>
      <c r="H83" s="68">
        <f>+'Fall 2023 Data'!O51</f>
        <v>2544492.7799999998</v>
      </c>
      <c r="I83" s="68">
        <f>+'Fall 2023 Data'!U51</f>
        <v>43653994.780000001</v>
      </c>
      <c r="J83" s="68">
        <f>+'Fall 2023 Data'!B51</f>
        <v>42775690</v>
      </c>
      <c r="K83" s="68">
        <f t="shared" ref="K83" si="819">+G83/D83</f>
        <v>4200.8483547925607</v>
      </c>
      <c r="L83" s="68">
        <f t="shared" ref="L83" si="820">+I83/C83</f>
        <v>4224.3076040255464</v>
      </c>
      <c r="N83" s="77">
        <f>+'Fall 2022 Data'!A56</f>
        <v>44830</v>
      </c>
      <c r="O83" s="5">
        <f>+'Fall 2022 Data'!D56</f>
        <v>-28</v>
      </c>
      <c r="P83" s="5">
        <f>+'Fall 2022 Data'!J56</f>
        <v>9971</v>
      </c>
      <c r="Q83" s="5">
        <f>+'Fall 2022 Data'!I56</f>
        <v>9617</v>
      </c>
      <c r="R83" s="5">
        <f>+'Fall 2022 Data'!G56</f>
        <v>353</v>
      </c>
      <c r="S83" s="43">
        <f>+'Fall 2022 Data'!M56</f>
        <v>0.96449704142011838</v>
      </c>
      <c r="T83" s="9">
        <f>+'Fall 2022 Data'!Q56</f>
        <v>37808682.769999996</v>
      </c>
      <c r="U83" s="9">
        <f>+'Fall 2022 Data'!O56</f>
        <v>1698464.76</v>
      </c>
      <c r="V83" s="9">
        <f>+'Fall 2022 Data'!U56</f>
        <v>39508526.329999998</v>
      </c>
      <c r="W83" s="9">
        <f t="shared" ref="W83:W87" si="821">+T83/Q83</f>
        <v>3931.4425257356761</v>
      </c>
      <c r="X83" s="9">
        <f t="shared" si="4"/>
        <v>3962.3434289439374</v>
      </c>
      <c r="Z83" s="47">
        <f t="shared" ref="Z83" si="822">+C83-P83</f>
        <v>363</v>
      </c>
      <c r="AA83" s="43">
        <f t="shared" ref="AA83" si="823">+Z83/P83</f>
        <v>3.6405576170895598E-2</v>
      </c>
      <c r="AB83" s="9">
        <f t="shared" ref="AB83" si="824">+I83-V83</f>
        <v>4145468.450000003</v>
      </c>
      <c r="AC83" s="43">
        <f t="shared" ref="AC83" si="825">+AB83/V86</f>
        <v>0.10480119320207704</v>
      </c>
      <c r="AD83" s="43">
        <f t="shared" ref="AD83" si="826">+K83/W83-1</f>
        <v>6.8525948756295696E-2</v>
      </c>
      <c r="AE83" s="43">
        <f t="shared" ref="AE83" si="827">+L83/X83-1</f>
        <v>6.6113445181966268E-2</v>
      </c>
      <c r="AG83" s="43">
        <f t="shared" si="669"/>
        <v>1.0137093615689128</v>
      </c>
      <c r="AH83" s="5">
        <f t="shared" ref="AH83" si="828">+I83/AG83</f>
        <v>43063620.04237283</v>
      </c>
      <c r="AI83" s="47">
        <f t="shared" ref="AI83" si="829">AVERAGE(AH79:AH83)</f>
        <v>43147935.166339301</v>
      </c>
      <c r="AJ83" s="47">
        <f t="shared" ref="AJ83" si="830">+AH83-J83</f>
        <v>287930.04237283021</v>
      </c>
      <c r="AL83" s="43">
        <f t="shared" si="673"/>
        <v>0.97001653178700542</v>
      </c>
      <c r="AM83" s="5">
        <f t="shared" si="813"/>
        <v>42380207.607664518</v>
      </c>
      <c r="AN83" s="47">
        <f t="shared" si="814"/>
        <v>42419619.835434623</v>
      </c>
      <c r="AO83" s="5">
        <f t="shared" si="815"/>
        <v>-395482.39233548194</v>
      </c>
      <c r="AQ83" s="47">
        <f t="shared" si="816"/>
        <v>42721913.825018674</v>
      </c>
      <c r="AR83" s="5">
        <f t="shared" si="817"/>
        <v>-53776.174981325865</v>
      </c>
    </row>
    <row r="84" spans="1:44">
      <c r="A84" s="75">
        <f>+'Fall 2023 Data'!A52</f>
        <v>45195</v>
      </c>
      <c r="B84" s="67">
        <f>+'Fall 2023 Data'!D52</f>
        <v>-29</v>
      </c>
      <c r="C84" s="67">
        <f>+'Fall 2023 Data'!J52</f>
        <v>10340</v>
      </c>
      <c r="D84" s="67">
        <f>+'Fall 2023 Data'!I52</f>
        <v>9845</v>
      </c>
      <c r="E84" s="67">
        <f>+'Fall 2023 Data'!G52</f>
        <v>495</v>
      </c>
      <c r="F84" s="130">
        <f>+'Fall 2023 Data'!M52</f>
        <v>0.9521276595744681</v>
      </c>
      <c r="G84" s="68">
        <f>+'Fall 2023 Data'!Q52</f>
        <v>41313068</v>
      </c>
      <c r="H84" s="68">
        <f>+'Fall 2023 Data'!O52</f>
        <v>2392958.54</v>
      </c>
      <c r="I84" s="68">
        <f>+'Fall 2023 Data'!U52</f>
        <v>43706026.539999999</v>
      </c>
      <c r="J84" s="68">
        <f>+'Fall 2023 Data'!B52</f>
        <v>42775690</v>
      </c>
      <c r="K84" s="68">
        <f t="shared" ref="K84" si="831">+G84/D84</f>
        <v>4196.3502285424074</v>
      </c>
      <c r="L84" s="68">
        <f t="shared" ref="L84" si="832">+I84/C84</f>
        <v>4226.8884468085107</v>
      </c>
      <c r="N84" s="77">
        <f>+'Fall 2022 Data'!A57</f>
        <v>44831</v>
      </c>
      <c r="O84" s="5">
        <f>+'Fall 2022 Data'!D57</f>
        <v>-29</v>
      </c>
      <c r="P84" s="5">
        <f>+'Fall 2022 Data'!J57</f>
        <v>9966</v>
      </c>
      <c r="Q84" s="5">
        <f>+'Fall 2022 Data'!I57</f>
        <v>9617</v>
      </c>
      <c r="R84" s="5">
        <f>+'Fall 2022 Data'!G57</f>
        <v>348</v>
      </c>
      <c r="S84" s="43">
        <f>+'Fall 2022 Data'!M57</f>
        <v>0.9649809351796107</v>
      </c>
      <c r="T84" s="9">
        <f>+'Fall 2022 Data'!Q57</f>
        <v>37859493.729999997</v>
      </c>
      <c r="U84" s="9">
        <f>+'Fall 2022 Data'!O57</f>
        <v>1664971.56</v>
      </c>
      <c r="V84" s="9">
        <f>+'Fall 2022 Data'!U57</f>
        <v>39525844.089999996</v>
      </c>
      <c r="W84" s="9">
        <f t="shared" si="821"/>
        <v>3936.725977955703</v>
      </c>
      <c r="X84" s="9">
        <f t="shared" si="4"/>
        <v>3966.0690437487456</v>
      </c>
      <c r="Z84" s="47">
        <f t="shared" ref="Z84" si="833">+C84-P84</f>
        <v>374</v>
      </c>
      <c r="AA84" s="43">
        <f t="shared" ref="AA84" si="834">+Z84/P84</f>
        <v>3.7527593818984545E-2</v>
      </c>
      <c r="AB84" s="9">
        <f t="shared" ref="AB84" si="835">+I84-V84</f>
        <v>4180182.450000003</v>
      </c>
      <c r="AC84" s="43">
        <f t="shared" ref="AC84" si="836">+AB84/V87</f>
        <v>0.10574343628102893</v>
      </c>
      <c r="AD84" s="43">
        <f t="shared" ref="AD84" si="837">+K84/W84-1</f>
        <v>6.5949281723063802E-2</v>
      </c>
      <c r="AE84" s="43">
        <f t="shared" ref="AE84" si="838">+L84/X84-1</f>
        <v>6.576269857703676E-2</v>
      </c>
      <c r="AG84" s="43">
        <f t="shared" si="669"/>
        <v>1.013627581785288</v>
      </c>
      <c r="AH84" s="5">
        <f t="shared" ref="AH84:AH104" si="839">+I84/AG84</f>
        <v>43118426.654315375</v>
      </c>
      <c r="AI84" s="47">
        <f t="shared" ref="AI84:AI104" si="840">AVERAGE(AH80:AH84)</f>
        <v>43050681.683107056</v>
      </c>
      <c r="AJ84" s="47">
        <f t="shared" ref="AJ84:AJ104" si="841">+AH84-J84</f>
        <v>342736.65431537479</v>
      </c>
      <c r="AL84" s="43">
        <f t="shared" si="673"/>
        <v>0.97132013370024306</v>
      </c>
      <c r="AM84" s="5">
        <f t="shared" si="813"/>
        <v>42532906.059115559</v>
      </c>
      <c r="AN84" s="47">
        <f t="shared" si="814"/>
        <v>42383872.938645519</v>
      </c>
      <c r="AO84" s="5">
        <f t="shared" si="815"/>
        <v>-242783.94088444114</v>
      </c>
      <c r="AQ84" s="47">
        <f t="shared" si="816"/>
        <v>42825666.356715471</v>
      </c>
      <c r="AR84" s="5">
        <f t="shared" si="817"/>
        <v>49976.356715466827</v>
      </c>
    </row>
    <row r="85" spans="1:44">
      <c r="A85" s="75">
        <f>+'Fall 2023 Data'!A53</f>
        <v>45196</v>
      </c>
      <c r="B85" s="67">
        <f>+'Fall 2023 Data'!D53</f>
        <v>-30</v>
      </c>
      <c r="C85" s="67">
        <f>+'Fall 2023 Data'!J53</f>
        <v>10339</v>
      </c>
      <c r="D85" s="67">
        <f>+'Fall 2023 Data'!I53</f>
        <v>9865</v>
      </c>
      <c r="E85" s="67">
        <f>+'Fall 2023 Data'!G53</f>
        <v>474</v>
      </c>
      <c r="F85" s="130">
        <f>+'Fall 2023 Data'!M53</f>
        <v>0.95415417351774834</v>
      </c>
      <c r="G85" s="68">
        <f>+'Fall 2023 Data'!Q53</f>
        <v>41449965</v>
      </c>
      <c r="H85" s="68">
        <f>+'Fall 2023 Data'!O53</f>
        <v>2254734.64</v>
      </c>
      <c r="I85" s="68">
        <f>+'Fall 2023 Data'!U53</f>
        <v>43704699.640000001</v>
      </c>
      <c r="J85" s="68">
        <f>+'Fall 2023 Data'!B53</f>
        <v>42775690</v>
      </c>
      <c r="K85" s="68">
        <f t="shared" ref="K85" si="842">+G85/D85</f>
        <v>4201.7197161682716</v>
      </c>
      <c r="L85" s="68">
        <f t="shared" ref="L85" si="843">+I85/C85</f>
        <v>4227.1689370345293</v>
      </c>
      <c r="N85" s="77">
        <f>+'Fall 2022 Data'!A58</f>
        <v>44832</v>
      </c>
      <c r="O85" s="5">
        <f>+'Fall 2022 Data'!D58</f>
        <v>-30</v>
      </c>
      <c r="P85" s="5">
        <f>+'Fall 2022 Data'!J58</f>
        <v>10025</v>
      </c>
      <c r="Q85" s="5">
        <f>+'Fall 2022 Data'!I58</f>
        <v>9631</v>
      </c>
      <c r="R85" s="5">
        <f>+'Fall 2022 Data'!G58</f>
        <v>335</v>
      </c>
      <c r="S85" s="43">
        <f>+'Fall 2022 Data'!M58</f>
        <v>0.96069825436408973</v>
      </c>
      <c r="T85" s="9">
        <f>+'Fall 2022 Data'!Q58</f>
        <v>37911432.07</v>
      </c>
      <c r="U85" s="9">
        <f>+'Fall 2022 Data'!O58</f>
        <v>1618098.42</v>
      </c>
      <c r="V85" s="9">
        <f>+'Fall 2022 Data'!U58</f>
        <v>39540939.880000003</v>
      </c>
      <c r="W85" s="9">
        <f t="shared" si="821"/>
        <v>3936.396227806043</v>
      </c>
      <c r="X85" s="9">
        <f t="shared" si="4"/>
        <v>3944.2334044887784</v>
      </c>
      <c r="Z85" s="47">
        <f t="shared" ref="Z85:Z104" si="844">+C85-P85</f>
        <v>314</v>
      </c>
      <c r="AA85" s="43">
        <f t="shared" ref="AA85:AA104" si="845">+Z85/P85</f>
        <v>3.1321695760598504E-2</v>
      </c>
      <c r="AB85" s="9">
        <f t="shared" ref="AB85:AB104" si="846">+I85-V85</f>
        <v>4163759.7599999979</v>
      </c>
      <c r="AC85" s="43">
        <f t="shared" ref="AC85:AC104" si="847">+AB85/V88</f>
        <v>0.10532800186055798</v>
      </c>
      <c r="AD85" s="43">
        <f t="shared" ref="AD85:AD104" si="848">+K85/W85-1</f>
        <v>6.7402637592229198E-2</v>
      </c>
      <c r="AE85" s="43">
        <f t="shared" ref="AE85:AE104" si="849">+L85/X85-1</f>
        <v>7.1733973000622342E-2</v>
      </c>
      <c r="AG85" s="43">
        <f t="shared" si="669"/>
        <v>1.014071884846458</v>
      </c>
      <c r="AH85" s="5">
        <f t="shared" si="839"/>
        <v>43098226.361553632</v>
      </c>
      <c r="AI85" s="47">
        <f t="shared" si="840"/>
        <v>43065235.859615043</v>
      </c>
      <c r="AJ85" s="47">
        <f t="shared" si="841"/>
        <v>322536.36155363172</v>
      </c>
      <c r="AL85" s="43">
        <f t="shared" si="673"/>
        <v>0.97265265958431202</v>
      </c>
      <c r="AM85" s="5">
        <f t="shared" si="813"/>
        <v>42615382.368578218</v>
      </c>
      <c r="AN85" s="47">
        <f t="shared" si="814"/>
        <v>42439866.010597996</v>
      </c>
      <c r="AO85" s="5">
        <f t="shared" si="815"/>
        <v>-160307.63142178208</v>
      </c>
      <c r="AQ85" s="47">
        <f t="shared" si="816"/>
        <v>42856804.365065925</v>
      </c>
      <c r="AR85" s="5">
        <f t="shared" si="817"/>
        <v>81114.365065924823</v>
      </c>
    </row>
    <row r="86" spans="1:44">
      <c r="A86" s="75">
        <f>+'Fall 2023 Data'!A54</f>
        <v>45197</v>
      </c>
      <c r="B86" s="67">
        <f>+'Fall 2023 Data'!D54</f>
        <v>-31</v>
      </c>
      <c r="C86" s="67">
        <f>+'Fall 2023 Data'!J54</f>
        <v>10336</v>
      </c>
      <c r="D86" s="67">
        <f>+'Fall 2023 Data'!I54</f>
        <v>9877</v>
      </c>
      <c r="E86" s="67">
        <f>+'Fall 2023 Data'!G54</f>
        <v>459</v>
      </c>
      <c r="F86" s="130">
        <f>+'Fall 2023 Data'!M54</f>
        <v>0.95559210526315785</v>
      </c>
      <c r="G86" s="68">
        <f>+'Fall 2023 Data'!Q54</f>
        <v>41503608</v>
      </c>
      <c r="H86" s="68">
        <f>+'Fall 2023 Data'!O54</f>
        <v>2172242.19</v>
      </c>
      <c r="I86" s="68">
        <f>+'Fall 2023 Data'!U54</f>
        <v>43675850.189999998</v>
      </c>
      <c r="J86" s="68">
        <f>+'Fall 2023 Data'!B54</f>
        <v>42775690</v>
      </c>
      <c r="K86" s="68">
        <f t="shared" ref="K86" si="850">+G86/D86</f>
        <v>4202.0459653741018</v>
      </c>
      <c r="L86" s="68">
        <f t="shared" ref="L86" si="851">+I86/C86</f>
        <v>4225.604701044891</v>
      </c>
      <c r="N86" s="77">
        <f>+'Fall 2022 Data'!A59</f>
        <v>44833</v>
      </c>
      <c r="O86" s="5">
        <f>+'Fall 2022 Data'!D59</f>
        <v>-31</v>
      </c>
      <c r="P86" s="5">
        <f>+'Fall 2022 Data'!J59</f>
        <v>10038</v>
      </c>
      <c r="Q86" s="5">
        <f>+'Fall 2022 Data'!I59</f>
        <v>9640</v>
      </c>
      <c r="R86" s="5">
        <f>+'Fall 2022 Data'!G59</f>
        <v>328</v>
      </c>
      <c r="S86" s="43">
        <f>+'Fall 2022 Data'!M59</f>
        <v>0.96035066746363817</v>
      </c>
      <c r="T86" s="9">
        <f>+'Fall 2022 Data'!Q59</f>
        <v>37976703.75</v>
      </c>
      <c r="U86" s="9">
        <f>+'Fall 2022 Data'!O59</f>
        <v>1563172.42</v>
      </c>
      <c r="V86" s="9">
        <f>+'Fall 2022 Data'!U59</f>
        <v>39555546.299999997</v>
      </c>
      <c r="W86" s="9">
        <f t="shared" si="821"/>
        <v>3939.4920902489625</v>
      </c>
      <c r="X86" s="9">
        <f t="shared" si="4"/>
        <v>3940.5804243873276</v>
      </c>
      <c r="Z86" s="47">
        <f t="shared" si="844"/>
        <v>298</v>
      </c>
      <c r="AA86" s="43">
        <f t="shared" si="845"/>
        <v>2.9687188683004583E-2</v>
      </c>
      <c r="AB86" s="9">
        <f t="shared" si="846"/>
        <v>4120303.8900000006</v>
      </c>
      <c r="AC86" s="43">
        <f t="shared" si="847"/>
        <v>0.10422872615301526</v>
      </c>
      <c r="AD86" s="43">
        <f t="shared" si="848"/>
        <v>6.6646630862646772E-2</v>
      </c>
      <c r="AE86" s="43">
        <f t="shared" si="849"/>
        <v>7.233053153632274E-2</v>
      </c>
      <c r="AG86" s="43">
        <f t="shared" si="669"/>
        <v>1.0144591812235753</v>
      </c>
      <c r="AH86" s="5">
        <f t="shared" si="839"/>
        <v>43053334.228116505</v>
      </c>
      <c r="AI86" s="47">
        <f t="shared" si="840"/>
        <v>43071312.081255004</v>
      </c>
      <c r="AJ86" s="47">
        <f t="shared" si="841"/>
        <v>277644.22811650485</v>
      </c>
      <c r="AL86" s="43">
        <f t="shared" si="673"/>
        <v>0.97432726456969787</v>
      </c>
      <c r="AM86" s="5">
        <f t="shared" si="813"/>
        <v>42597194.504589446</v>
      </c>
      <c r="AN86" s="47">
        <f t="shared" si="814"/>
        <v>42492221.509752713</v>
      </c>
      <c r="AO86" s="5">
        <f t="shared" si="815"/>
        <v>-178495.49541055411</v>
      </c>
      <c r="AQ86" s="47">
        <f t="shared" si="816"/>
        <v>42825264.366352975</v>
      </c>
      <c r="AR86" s="5">
        <f t="shared" si="817"/>
        <v>49574.366352975368</v>
      </c>
    </row>
    <row r="87" spans="1:44">
      <c r="A87" s="75">
        <f>+'Fall 2023 Data'!A55</f>
        <v>45198</v>
      </c>
      <c r="B87" s="67">
        <f>+'Fall 2023 Data'!D55</f>
        <v>-32</v>
      </c>
      <c r="C87" s="67">
        <f>+'Fall 2023 Data'!J55</f>
        <v>10343</v>
      </c>
      <c r="D87" s="67">
        <f>+'Fall 2023 Data'!I55</f>
        <v>9887</v>
      </c>
      <c r="E87" s="67">
        <f>+'Fall 2023 Data'!G55</f>
        <v>456</v>
      </c>
      <c r="F87" s="130">
        <f>+'Fall 2023 Data'!M55</f>
        <v>0.9559122111573044</v>
      </c>
      <c r="G87" s="68">
        <f>+'Fall 2023 Data'!Q55</f>
        <v>41494175</v>
      </c>
      <c r="H87" s="68">
        <f>+'Fall 2023 Data'!O55</f>
        <v>2200533.39</v>
      </c>
      <c r="I87" s="68">
        <f>+'Fall 2023 Data'!U55</f>
        <v>43694708.390000001</v>
      </c>
      <c r="J87" s="68">
        <f>+'Fall 2023 Data'!B55</f>
        <v>42775690</v>
      </c>
      <c r="K87" s="68">
        <f t="shared" ref="K87" si="852">+G87/D87</f>
        <v>4196.841812481036</v>
      </c>
      <c r="L87" s="68">
        <f t="shared" ref="L87" si="853">+I87/C87</f>
        <v>4224.5681514067483</v>
      </c>
      <c r="N87" s="77">
        <f>+'Fall 2022 Data'!A60</f>
        <v>44834</v>
      </c>
      <c r="O87" s="5">
        <f>+'Fall 2022 Data'!D60</f>
        <v>-32</v>
      </c>
      <c r="P87" s="5">
        <f>+'Fall 2022 Data'!J60</f>
        <v>10035</v>
      </c>
      <c r="Q87" s="5">
        <f>+'Fall 2022 Data'!I60</f>
        <v>9656</v>
      </c>
      <c r="R87" s="5">
        <f>+'Fall 2022 Data'!G60</f>
        <v>310</v>
      </c>
      <c r="S87" s="43">
        <f>+'Fall 2022 Data'!M60</f>
        <v>0.96223218734429494</v>
      </c>
      <c r="T87" s="9">
        <f>+'Fall 2022 Data'!Q60</f>
        <v>38060437.530000001</v>
      </c>
      <c r="U87" s="9">
        <f>+'Fall 2022 Data'!O60</f>
        <v>1457268.04</v>
      </c>
      <c r="V87" s="9">
        <f>+'Fall 2022 Data'!U60</f>
        <v>39531365.700000003</v>
      </c>
      <c r="W87" s="9">
        <f t="shared" si="821"/>
        <v>3941.6360325186415</v>
      </c>
      <c r="X87" s="9">
        <f t="shared" si="4"/>
        <v>3939.3488490284008</v>
      </c>
      <c r="Z87" s="47">
        <f t="shared" si="844"/>
        <v>308</v>
      </c>
      <c r="AA87" s="43">
        <f t="shared" si="845"/>
        <v>3.0692575984055805E-2</v>
      </c>
      <c r="AB87" s="9">
        <f t="shared" si="846"/>
        <v>4163342.6899999976</v>
      </c>
      <c r="AC87" s="43">
        <f t="shared" si="847"/>
        <v>0.10531089746584738</v>
      </c>
      <c r="AD87" s="43">
        <f t="shared" si="848"/>
        <v>6.4746155620898804E-2</v>
      </c>
      <c r="AE87" s="43">
        <f t="shared" si="849"/>
        <v>7.2402651633326043E-2</v>
      </c>
      <c r="AG87" s="43">
        <f t="shared" si="669"/>
        <v>1.0148339223632339</v>
      </c>
      <c r="AH87" s="5">
        <f t="shared" si="839"/>
        <v>43056018.750583895</v>
      </c>
      <c r="AI87" s="47">
        <f t="shared" si="840"/>
        <v>43077925.207388446</v>
      </c>
      <c r="AJ87" s="47">
        <f t="shared" si="841"/>
        <v>280328.75058389455</v>
      </c>
      <c r="AL87" s="43">
        <f t="shared" si="673"/>
        <v>0.97647553171148427</v>
      </c>
      <c r="AM87" s="5">
        <f t="shared" si="813"/>
        <v>42493819.509509362</v>
      </c>
      <c r="AN87" s="47">
        <f t="shared" si="814"/>
        <v>42523902.009891421</v>
      </c>
      <c r="AO87" s="5">
        <f t="shared" si="815"/>
        <v>-281870.49049063772</v>
      </c>
      <c r="AQ87" s="47">
        <f t="shared" si="816"/>
        <v>42774919.130046628</v>
      </c>
      <c r="AR87" s="5">
        <f t="shared" si="817"/>
        <v>-770.86995337158442</v>
      </c>
    </row>
    <row r="88" spans="1:44">
      <c r="A88" s="144">
        <f t="shared" ref="A88:A89" si="854">+A87+1</f>
        <v>45199</v>
      </c>
      <c r="B88" s="147">
        <f>+B87-1</f>
        <v>-33</v>
      </c>
      <c r="C88" s="147">
        <f t="shared" ref="C88:L88" si="855">+C87</f>
        <v>10343</v>
      </c>
      <c r="D88" s="147">
        <f t="shared" si="855"/>
        <v>9887</v>
      </c>
      <c r="E88" s="147">
        <f t="shared" si="855"/>
        <v>456</v>
      </c>
      <c r="F88" s="145">
        <f t="shared" si="855"/>
        <v>0.9559122111573044</v>
      </c>
      <c r="G88" s="146">
        <f t="shared" si="855"/>
        <v>41494175</v>
      </c>
      <c r="H88" s="146">
        <f t="shared" si="855"/>
        <v>2200533.39</v>
      </c>
      <c r="I88" s="146">
        <f t="shared" si="855"/>
        <v>43694708.390000001</v>
      </c>
      <c r="J88" s="146">
        <f t="shared" si="855"/>
        <v>42775690</v>
      </c>
      <c r="K88" s="146">
        <f t="shared" si="855"/>
        <v>4196.841812481036</v>
      </c>
      <c r="L88" s="146">
        <f t="shared" si="855"/>
        <v>4224.5681514067483</v>
      </c>
      <c r="N88" s="118">
        <f>+N87+1</f>
        <v>44835</v>
      </c>
      <c r="O88" s="99">
        <f t="shared" ref="O88:O89" si="856">+O87-1</f>
        <v>-33</v>
      </c>
      <c r="P88" s="99">
        <f t="shared" ref="P88:P89" si="857">+P87</f>
        <v>10035</v>
      </c>
      <c r="Q88" s="99">
        <f t="shared" ref="Q88:Q89" si="858">+Q87</f>
        <v>9656</v>
      </c>
      <c r="R88" s="99">
        <f t="shared" ref="R88:R89" si="859">+R87</f>
        <v>310</v>
      </c>
      <c r="S88" s="100">
        <f t="shared" ref="S88:S89" si="860">+S87</f>
        <v>0.96223218734429494</v>
      </c>
      <c r="T88" s="101">
        <f t="shared" ref="T88:T89" si="861">+T87</f>
        <v>38060437.530000001</v>
      </c>
      <c r="U88" s="101">
        <f t="shared" ref="U88:U89" si="862">+U87</f>
        <v>1457268.04</v>
      </c>
      <c r="V88" s="101">
        <f t="shared" ref="V88:V89" si="863">+V87</f>
        <v>39531365.700000003</v>
      </c>
      <c r="W88" s="101">
        <f t="shared" ref="W88:W89" si="864">+W87</f>
        <v>3941.6360325186415</v>
      </c>
      <c r="X88" s="101">
        <f t="shared" ref="X88:X89" si="865">+X87</f>
        <v>3939.3488490284008</v>
      </c>
      <c r="Z88" s="47">
        <f t="shared" si="844"/>
        <v>308</v>
      </c>
      <c r="AA88" s="43">
        <f t="shared" si="845"/>
        <v>3.0692575984055805E-2</v>
      </c>
      <c r="AB88" s="9">
        <f t="shared" si="846"/>
        <v>4163342.6899999976</v>
      </c>
      <c r="AC88" s="43">
        <f t="shared" si="847"/>
        <v>0.10541597854589556</v>
      </c>
      <c r="AD88" s="43">
        <f t="shared" si="848"/>
        <v>6.4746155620898804E-2</v>
      </c>
      <c r="AE88" s="43">
        <f t="shared" si="849"/>
        <v>7.2402651633326043E-2</v>
      </c>
      <c r="AG88" s="43">
        <f t="shared" si="669"/>
        <v>1.0142135468296241</v>
      </c>
      <c r="AH88" s="5">
        <f t="shared" si="839"/>
        <v>43082355.315196946</v>
      </c>
      <c r="AI88" s="47">
        <f t="shared" si="840"/>
        <v>43081672.261953272</v>
      </c>
      <c r="AJ88" s="47">
        <f t="shared" si="841"/>
        <v>306665.31519694626</v>
      </c>
      <c r="AL88" s="43">
        <f t="shared" si="673"/>
        <v>0.97647553171148427</v>
      </c>
      <c r="AM88" s="5">
        <f t="shared" si="813"/>
        <v>42493819.509509362</v>
      </c>
      <c r="AN88" s="47">
        <f t="shared" si="814"/>
        <v>42546624.390260383</v>
      </c>
      <c r="AO88" s="5">
        <f t="shared" si="815"/>
        <v>-281870.49049063772</v>
      </c>
      <c r="AQ88" s="47">
        <f t="shared" si="816"/>
        <v>42788087.412353158</v>
      </c>
      <c r="AR88" s="5">
        <f t="shared" si="817"/>
        <v>12397.412353154272</v>
      </c>
    </row>
    <row r="89" spans="1:44">
      <c r="A89" s="144">
        <f t="shared" si="854"/>
        <v>45200</v>
      </c>
      <c r="B89" s="147">
        <f>+B88-1</f>
        <v>-34</v>
      </c>
      <c r="C89" s="147">
        <f t="shared" ref="C89:L89" si="866">+C88</f>
        <v>10343</v>
      </c>
      <c r="D89" s="147">
        <f t="shared" si="866"/>
        <v>9887</v>
      </c>
      <c r="E89" s="147">
        <f t="shared" si="866"/>
        <v>456</v>
      </c>
      <c r="F89" s="145">
        <f t="shared" si="866"/>
        <v>0.9559122111573044</v>
      </c>
      <c r="G89" s="146">
        <f t="shared" si="866"/>
        <v>41494175</v>
      </c>
      <c r="H89" s="146">
        <f t="shared" si="866"/>
        <v>2200533.39</v>
      </c>
      <c r="I89" s="146">
        <f t="shared" si="866"/>
        <v>43694708.390000001</v>
      </c>
      <c r="J89" s="146">
        <f t="shared" si="866"/>
        <v>42775690</v>
      </c>
      <c r="K89" s="146">
        <f t="shared" si="866"/>
        <v>4196.841812481036</v>
      </c>
      <c r="L89" s="146">
        <f t="shared" si="866"/>
        <v>4224.5681514067483</v>
      </c>
      <c r="N89" s="118">
        <f>+N88+1</f>
        <v>44836</v>
      </c>
      <c r="O89" s="99">
        <f t="shared" si="856"/>
        <v>-34</v>
      </c>
      <c r="P89" s="99">
        <f t="shared" si="857"/>
        <v>10035</v>
      </c>
      <c r="Q89" s="99">
        <f t="shared" si="858"/>
        <v>9656</v>
      </c>
      <c r="R89" s="99">
        <f t="shared" si="859"/>
        <v>310</v>
      </c>
      <c r="S89" s="100">
        <f t="shared" si="860"/>
        <v>0.96223218734429494</v>
      </c>
      <c r="T89" s="101">
        <f t="shared" si="861"/>
        <v>38060437.530000001</v>
      </c>
      <c r="U89" s="101">
        <f t="shared" si="862"/>
        <v>1457268.04</v>
      </c>
      <c r="V89" s="101">
        <f t="shared" si="863"/>
        <v>39531365.700000003</v>
      </c>
      <c r="W89" s="101">
        <f t="shared" si="864"/>
        <v>3941.6360325186415</v>
      </c>
      <c r="X89" s="101">
        <f t="shared" si="865"/>
        <v>3939.3488490284008</v>
      </c>
      <c r="Z89" s="47">
        <f t="shared" si="844"/>
        <v>308</v>
      </c>
      <c r="AA89" s="43">
        <f t="shared" si="845"/>
        <v>3.0692575984055805E-2</v>
      </c>
      <c r="AB89" s="9">
        <f t="shared" si="846"/>
        <v>4163342.6899999976</v>
      </c>
      <c r="AC89" s="43">
        <f t="shared" si="847"/>
        <v>0.10542908646158493</v>
      </c>
      <c r="AD89" s="43">
        <f t="shared" si="848"/>
        <v>6.4746155620898804E-2</v>
      </c>
      <c r="AE89" s="43">
        <f t="shared" si="849"/>
        <v>7.2402651633326043E-2</v>
      </c>
      <c r="AG89" s="43">
        <f t="shared" si="669"/>
        <v>1.0142135468296241</v>
      </c>
      <c r="AH89" s="5">
        <f t="shared" si="839"/>
        <v>43082355.315196946</v>
      </c>
      <c r="AI89" s="47">
        <f t="shared" si="840"/>
        <v>43074457.994129583</v>
      </c>
      <c r="AJ89" s="47">
        <f t="shared" si="841"/>
        <v>306665.31519694626</v>
      </c>
      <c r="AL89" s="43">
        <f t="shared" si="673"/>
        <v>0.97647553171148427</v>
      </c>
      <c r="AM89" s="5">
        <f t="shared" si="813"/>
        <v>42493819.509509362</v>
      </c>
      <c r="AN89" s="47">
        <f t="shared" si="814"/>
        <v>42538807.080339149</v>
      </c>
      <c r="AO89" s="5">
        <f t="shared" si="815"/>
        <v>-281870.49049063772</v>
      </c>
      <c r="AQ89" s="47">
        <f t="shared" si="816"/>
        <v>42788087.412353158</v>
      </c>
      <c r="AR89" s="5">
        <f t="shared" si="817"/>
        <v>12397.412353154272</v>
      </c>
    </row>
    <row r="90" spans="1:44">
      <c r="A90" s="70">
        <f>+'Fall 2023 Data'!A56</f>
        <v>45201</v>
      </c>
      <c r="B90" s="5">
        <f>+'Fall 2023 Data'!D56</f>
        <v>-35</v>
      </c>
      <c r="C90" s="5">
        <f>+'Fall 2023 Data'!J56</f>
        <v>10343</v>
      </c>
      <c r="D90" s="5">
        <f>+'Fall 2023 Data'!I56</f>
        <v>9887</v>
      </c>
      <c r="E90" s="5">
        <f>+'Fall 2023 Data'!G56</f>
        <v>446</v>
      </c>
      <c r="F90" s="43">
        <f>+'Fall 2023 Data'!M56</f>
        <v>0.9559122111573044</v>
      </c>
      <c r="G90" s="9">
        <f>+'Fall 2023 Data'!Q56</f>
        <v>41568435</v>
      </c>
      <c r="H90" s="9">
        <f>+'Fall 2023 Data'!O56</f>
        <v>2126273.39</v>
      </c>
      <c r="I90" s="9">
        <f>+'Fall 2023 Data'!U56</f>
        <v>43694708.390000001</v>
      </c>
      <c r="J90" s="9">
        <f>+'Fall 2023 Data'!B56</f>
        <v>42775690</v>
      </c>
      <c r="K90" s="9">
        <f t="shared" ref="K90" si="867">+G90/D90</f>
        <v>4204.3526853443918</v>
      </c>
      <c r="L90" s="9">
        <f t="shared" ref="L90" si="868">+I90/C90</f>
        <v>4224.5681514067483</v>
      </c>
      <c r="N90" s="77">
        <f>+'Fall 2022 Data'!A61</f>
        <v>44837</v>
      </c>
      <c r="O90" s="5">
        <f>+'Fall 2022 Data'!D61</f>
        <v>-35</v>
      </c>
      <c r="P90" s="5">
        <f>+'Fall 2022 Data'!J61</f>
        <v>10039</v>
      </c>
      <c r="Q90" s="5">
        <f>+'Fall 2022 Data'!I61</f>
        <v>9670</v>
      </c>
      <c r="R90" s="5">
        <f>+'Fall 2022 Data'!G61</f>
        <v>295</v>
      </c>
      <c r="S90" s="43">
        <f>+'Fall 2022 Data'!M61</f>
        <v>0.9632433509313677</v>
      </c>
      <c r="T90" s="9">
        <f>+'Fall 2022 Data'!Q61</f>
        <v>38139016.850000001</v>
      </c>
      <c r="U90" s="9">
        <f>+'Fall 2022 Data'!O61</f>
        <v>1379549.72</v>
      </c>
      <c r="V90" s="9">
        <f>+'Fall 2022 Data'!U61</f>
        <v>39533825.940000005</v>
      </c>
      <c r="W90" s="9">
        <f t="shared" ref="W90:W94" si="869">+T90/Q90</f>
        <v>3944.0555170630819</v>
      </c>
      <c r="X90" s="9">
        <f t="shared" si="4"/>
        <v>3938.0242992329918</v>
      </c>
      <c r="Z90" s="47">
        <f t="shared" si="844"/>
        <v>304</v>
      </c>
      <c r="AA90" s="43">
        <f t="shared" si="845"/>
        <v>3.0281900587707938E-2</v>
      </c>
      <c r="AB90" s="9">
        <f t="shared" si="846"/>
        <v>4160882.4499999955</v>
      </c>
      <c r="AC90" s="43">
        <f t="shared" si="847"/>
        <v>0.10540389813301973</v>
      </c>
      <c r="AD90" s="43">
        <f t="shared" si="848"/>
        <v>6.5997338819190565E-2</v>
      </c>
      <c r="AE90" s="43">
        <f t="shared" si="849"/>
        <v>7.2763352991388697E-2</v>
      </c>
      <c r="AG90" s="43">
        <f t="shared" si="669"/>
        <v>1.0142135468296241</v>
      </c>
      <c r="AH90" s="5">
        <f t="shared" si="839"/>
        <v>43082355.315196946</v>
      </c>
      <c r="AI90" s="47">
        <f t="shared" si="840"/>
        <v>43071283.784858249</v>
      </c>
      <c r="AJ90" s="47">
        <f t="shared" si="841"/>
        <v>306665.31519694626</v>
      </c>
      <c r="AL90" s="43">
        <f t="shared" si="673"/>
        <v>0.97849155644104879</v>
      </c>
      <c r="AM90" s="5">
        <f t="shared" si="813"/>
        <v>42482160.143713385</v>
      </c>
      <c r="AN90" s="47">
        <f t="shared" si="814"/>
        <v>42512162.635366186</v>
      </c>
      <c r="AO90" s="5">
        <f t="shared" si="815"/>
        <v>-293529.85628661513</v>
      </c>
      <c r="AQ90" s="47">
        <f t="shared" si="816"/>
        <v>42782257.729455166</v>
      </c>
      <c r="AR90" s="5">
        <f t="shared" si="817"/>
        <v>6567.729455165565</v>
      </c>
    </row>
    <row r="91" spans="1:44">
      <c r="A91" s="70">
        <f>+'Fall 2023 Data'!A57</f>
        <v>45202</v>
      </c>
      <c r="B91" s="5">
        <f>+'Fall 2023 Data'!D57</f>
        <v>-36</v>
      </c>
      <c r="C91" s="5">
        <f>+'Fall 2023 Data'!J57</f>
        <v>10343</v>
      </c>
      <c r="D91" s="5">
        <f>+'Fall 2023 Data'!I57</f>
        <v>9887</v>
      </c>
      <c r="E91" s="5">
        <f>+'Fall 2023 Data'!G57</f>
        <v>446</v>
      </c>
      <c r="F91" s="43">
        <f>+'Fall 2023 Data'!M57</f>
        <v>0.9559122111573044</v>
      </c>
      <c r="G91" s="9">
        <f>+'Fall 2023 Data'!Q57</f>
        <v>41568435</v>
      </c>
      <c r="H91" s="9">
        <f>+'Fall 2023 Data'!O57</f>
        <v>2126273.39</v>
      </c>
      <c r="I91" s="9">
        <f>+'Fall 2023 Data'!U57</f>
        <v>43694708.390000001</v>
      </c>
      <c r="J91" s="9">
        <f>+'Fall 2023 Data'!B57</f>
        <v>42775690</v>
      </c>
      <c r="K91" s="9">
        <f t="shared" ref="K91:K92" si="870">+G91/D91</f>
        <v>4204.3526853443918</v>
      </c>
      <c r="L91" s="9">
        <f t="shared" ref="L91:L92" si="871">+I91/C91</f>
        <v>4224.5681514067483</v>
      </c>
      <c r="N91" s="77">
        <f>+'Fall 2022 Data'!A62</f>
        <v>44838</v>
      </c>
      <c r="O91" s="5">
        <f>+'Fall 2022 Data'!D62</f>
        <v>-36</v>
      </c>
      <c r="P91" s="5">
        <f>+'Fall 2022 Data'!J62</f>
        <v>10059</v>
      </c>
      <c r="Q91" s="5">
        <f>+'Fall 2022 Data'!I62</f>
        <v>9678</v>
      </c>
      <c r="R91" s="5">
        <f>+'Fall 2022 Data'!G62</f>
        <v>284</v>
      </c>
      <c r="S91" s="43">
        <f>+'Fall 2022 Data'!M62</f>
        <v>0.96212347151804356</v>
      </c>
      <c r="T91" s="9">
        <f>+'Fall 2022 Data'!Q62</f>
        <v>38156122.5</v>
      </c>
      <c r="U91" s="9">
        <f>+'Fall 2022 Data'!O62</f>
        <v>1318683.2</v>
      </c>
      <c r="V91" s="9">
        <f>+'Fall 2022 Data'!U62</f>
        <v>39494417.710000001</v>
      </c>
      <c r="W91" s="9">
        <f t="shared" si="869"/>
        <v>3942.5627712337259</v>
      </c>
      <c r="X91" s="9">
        <f t="shared" si="4"/>
        <v>3926.2767382443585</v>
      </c>
      <c r="Z91" s="47">
        <f t="shared" si="844"/>
        <v>284</v>
      </c>
      <c r="AA91" s="43">
        <f t="shared" si="845"/>
        <v>2.8233422805447859E-2</v>
      </c>
      <c r="AB91" s="9">
        <f t="shared" si="846"/>
        <v>4200290.68</v>
      </c>
      <c r="AC91" s="43">
        <f t="shared" si="847"/>
        <v>0.10730236166673784</v>
      </c>
      <c r="AD91" s="43">
        <f t="shared" si="848"/>
        <v>6.640095016895442E-2</v>
      </c>
      <c r="AE91" s="43">
        <f t="shared" si="849"/>
        <v>7.5973099465161731E-2</v>
      </c>
      <c r="AG91" s="43">
        <f t="shared" si="669"/>
        <v>1.014276666549681</v>
      </c>
      <c r="AH91" s="5">
        <f t="shared" si="839"/>
        <v>43079674.245724909</v>
      </c>
      <c r="AI91" s="47">
        <f t="shared" si="840"/>
        <v>43076551.78837993</v>
      </c>
      <c r="AJ91" s="47">
        <f t="shared" si="841"/>
        <v>303984.24572490901</v>
      </c>
      <c r="AL91" s="43">
        <f t="shared" si="673"/>
        <v>0.97893041762507627</v>
      </c>
      <c r="AM91" s="5">
        <f t="shared" si="813"/>
        <v>42463115.101527505</v>
      </c>
      <c r="AN91" s="47">
        <f t="shared" si="814"/>
        <v>42485346.754753798</v>
      </c>
      <c r="AO91" s="5">
        <f t="shared" si="815"/>
        <v>-312574.89847249538</v>
      </c>
      <c r="AQ91" s="47">
        <f t="shared" si="816"/>
        <v>42771394.673626207</v>
      </c>
      <c r="AR91" s="5">
        <f t="shared" si="817"/>
        <v>-4295.3263737931848</v>
      </c>
    </row>
    <row r="92" spans="1:44">
      <c r="A92" s="70">
        <f>+'Fall 2023 Data'!A58</f>
        <v>45203</v>
      </c>
      <c r="B92" s="5">
        <f>+'Fall 2023 Data'!D58</f>
        <v>-37</v>
      </c>
      <c r="C92" s="5">
        <f>+'Fall 2023 Data'!J58</f>
        <v>10343</v>
      </c>
      <c r="D92" s="5">
        <f>+'Fall 2023 Data'!I58</f>
        <v>9887</v>
      </c>
      <c r="E92" s="5">
        <f>+'Fall 2023 Data'!G58</f>
        <v>446</v>
      </c>
      <c r="F92" s="43">
        <f>+'Fall 2023 Data'!M58</f>
        <v>0.9559122111573044</v>
      </c>
      <c r="G92" s="9">
        <f>+'Fall 2023 Data'!Q58</f>
        <v>41568435</v>
      </c>
      <c r="H92" s="9">
        <f>+'Fall 2023 Data'!O58</f>
        <v>2126273.39</v>
      </c>
      <c r="I92" s="9">
        <f>+'Fall 2023 Data'!U58</f>
        <v>43694708.390000001</v>
      </c>
      <c r="J92" s="9">
        <f>+'Fall 2023 Data'!B58</f>
        <v>42775690</v>
      </c>
      <c r="K92" s="9">
        <f t="shared" si="870"/>
        <v>4204.3526853443918</v>
      </c>
      <c r="L92" s="9">
        <f t="shared" si="871"/>
        <v>4224.5681514067483</v>
      </c>
      <c r="N92" s="77">
        <f>+'Fall 2022 Data'!A63</f>
        <v>44839</v>
      </c>
      <c r="O92" s="5">
        <f>+'Fall 2022 Data'!D63</f>
        <v>-37</v>
      </c>
      <c r="P92" s="5">
        <f>+'Fall 2022 Data'!J63</f>
        <v>10056</v>
      </c>
      <c r="Q92" s="5">
        <f>+'Fall 2022 Data'!I63</f>
        <v>9696</v>
      </c>
      <c r="R92" s="5">
        <f>+'Fall 2022 Data'!G63</f>
        <v>263</v>
      </c>
      <c r="S92" s="43">
        <f>+'Fall 2022 Data'!M63</f>
        <v>0.96420047732696901</v>
      </c>
      <c r="T92" s="9">
        <f>+'Fall 2022 Data'!Q63</f>
        <v>38275256.960000001</v>
      </c>
      <c r="U92" s="9">
        <f>+'Fall 2022 Data'!O63</f>
        <v>1195387.6200000001</v>
      </c>
      <c r="V92" s="9">
        <f>+'Fall 2022 Data'!U63</f>
        <v>39489507.399999999</v>
      </c>
      <c r="W92" s="9">
        <f t="shared" si="869"/>
        <v>3947.5306270627066</v>
      </c>
      <c r="X92" s="9">
        <f t="shared" si="4"/>
        <v>3926.95976531424</v>
      </c>
      <c r="Z92" s="47">
        <f t="shared" si="844"/>
        <v>287</v>
      </c>
      <c r="AA92" s="43">
        <f t="shared" si="845"/>
        <v>2.8540175019888623E-2</v>
      </c>
      <c r="AB92" s="9">
        <f t="shared" si="846"/>
        <v>4205200.9900000021</v>
      </c>
      <c r="AC92" s="43">
        <f t="shared" si="847"/>
        <v>0.10742780247540018</v>
      </c>
      <c r="AD92" s="43">
        <f t="shared" si="848"/>
        <v>6.5058914684794411E-2</v>
      </c>
      <c r="AE92" s="43">
        <f t="shared" si="849"/>
        <v>7.5785952461545847E-2</v>
      </c>
      <c r="AG92" s="43">
        <f t="shared" si="669"/>
        <v>1.0132656121624912</v>
      </c>
      <c r="AH92" s="5">
        <f t="shared" si="839"/>
        <v>43122659.908242248</v>
      </c>
      <c r="AI92" s="47">
        <f t="shared" si="840"/>
        <v>43089880.019911602</v>
      </c>
      <c r="AJ92" s="47">
        <f t="shared" si="841"/>
        <v>346969.908242248</v>
      </c>
      <c r="AL92" s="43">
        <f t="shared" si="673"/>
        <v>0.98198692177277469</v>
      </c>
      <c r="AM92" s="5">
        <f t="shared" si="813"/>
        <v>42330945.635158531</v>
      </c>
      <c r="AN92" s="47">
        <f t="shared" si="814"/>
        <v>42452771.979883626</v>
      </c>
      <c r="AO92" s="5">
        <f t="shared" si="815"/>
        <v>-444744.36484146863</v>
      </c>
      <c r="AQ92" s="47">
        <f t="shared" si="816"/>
        <v>42726802.77170039</v>
      </c>
      <c r="AR92" s="5">
        <f t="shared" si="817"/>
        <v>-48887.228299610317</v>
      </c>
    </row>
    <row r="93" spans="1:44">
      <c r="A93" s="70">
        <f>+'Fall 2023 Data'!A59</f>
        <v>45204</v>
      </c>
      <c r="B93" s="5">
        <f>+'Fall 2023 Data'!D59</f>
        <v>-38</v>
      </c>
      <c r="C93" s="5">
        <f>+'Fall 2023 Data'!J59</f>
        <v>10343</v>
      </c>
      <c r="D93" s="5">
        <f>+'Fall 2023 Data'!I59</f>
        <v>9887</v>
      </c>
      <c r="E93" s="5">
        <f>+'Fall 2023 Data'!G59</f>
        <v>446</v>
      </c>
      <c r="F93" s="43">
        <f>+'Fall 2023 Data'!M59</f>
        <v>0.9559122111573044</v>
      </c>
      <c r="G93" s="9">
        <f>+'Fall 2023 Data'!Q59</f>
        <v>41568435</v>
      </c>
      <c r="H93" s="9">
        <f>+'Fall 2023 Data'!O59</f>
        <v>2126273.39</v>
      </c>
      <c r="I93" s="9">
        <f>+'Fall 2023 Data'!U59</f>
        <v>43694708.390000001</v>
      </c>
      <c r="J93" s="9">
        <f>+'Fall 2023 Data'!B59</f>
        <v>42775690</v>
      </c>
      <c r="K93" s="9">
        <f t="shared" ref="K93" si="872">+G93/D93</f>
        <v>4204.3526853443918</v>
      </c>
      <c r="L93" s="9">
        <f t="shared" ref="L93" si="873">+I93/C93</f>
        <v>4224.5681514067483</v>
      </c>
      <c r="N93" s="77">
        <f>+'Fall 2022 Data'!A64</f>
        <v>44840</v>
      </c>
      <c r="O93" s="5">
        <f>+'Fall 2022 Data'!D64</f>
        <v>-38</v>
      </c>
      <c r="P93" s="5">
        <f>+'Fall 2022 Data'!J64</f>
        <v>10054</v>
      </c>
      <c r="Q93" s="5">
        <f>+'Fall 2022 Data'!I64</f>
        <v>9810</v>
      </c>
      <c r="R93" s="5">
        <f>+'Fall 2022 Data'!G64</f>
        <v>203</v>
      </c>
      <c r="S93" s="43">
        <f>+'Fall 2022 Data'!M64</f>
        <v>0.97573105231748558</v>
      </c>
      <c r="T93" s="9">
        <f>+'Fall 2022 Data'!Q64</f>
        <v>38602168.189999998</v>
      </c>
      <c r="U93" s="9">
        <f>+'Fall 2022 Data'!O64</f>
        <v>861401.1</v>
      </c>
      <c r="V93" s="9">
        <f>+'Fall 2022 Data'!U64</f>
        <v>39475603.119999997</v>
      </c>
      <c r="W93" s="9">
        <f t="shared" si="869"/>
        <v>3934.9814668705399</v>
      </c>
      <c r="X93" s="9">
        <f t="shared" si="4"/>
        <v>3926.3579789138648</v>
      </c>
      <c r="Z93" s="47">
        <f t="shared" si="844"/>
        <v>289</v>
      </c>
      <c r="AA93" s="43">
        <f t="shared" si="845"/>
        <v>2.8744778197732246E-2</v>
      </c>
      <c r="AB93" s="9">
        <f t="shared" si="846"/>
        <v>4219105.2700000033</v>
      </c>
      <c r="AC93" s="43">
        <f t="shared" si="847"/>
        <v>0.10778300695883744</v>
      </c>
      <c r="AD93" s="43">
        <f t="shared" si="848"/>
        <v>6.8455524058180783E-2</v>
      </c>
      <c r="AE93" s="43">
        <f t="shared" si="849"/>
        <v>7.5950836397086885E-2</v>
      </c>
      <c r="AG93" s="43">
        <f t="shared" si="669"/>
        <v>1.0131396336430816</v>
      </c>
      <c r="AH93" s="5">
        <f t="shared" si="839"/>
        <v>43128021.981413461</v>
      </c>
      <c r="AI93" s="47">
        <f t="shared" si="840"/>
        <v>43099013.353154905</v>
      </c>
      <c r="AJ93" s="47">
        <f t="shared" si="841"/>
        <v>352331.98141346127</v>
      </c>
      <c r="AL93" s="43">
        <f t="shared" si="673"/>
        <v>0.99037413006183039</v>
      </c>
      <c r="AM93" s="5">
        <f t="shared" si="813"/>
        <v>41972456.406353049</v>
      </c>
      <c r="AN93" s="47">
        <f t="shared" si="814"/>
        <v>42348499.359252371</v>
      </c>
      <c r="AO93" s="5">
        <f t="shared" si="815"/>
        <v>-803233.59364695102</v>
      </c>
      <c r="AQ93" s="47">
        <f t="shared" si="816"/>
        <v>42550239.193883255</v>
      </c>
      <c r="AR93" s="5">
        <f t="shared" si="817"/>
        <v>-225450.80611674488</v>
      </c>
    </row>
    <row r="94" spans="1:44">
      <c r="A94" s="70">
        <f>+'Fall 2023 Data'!A60</f>
        <v>45205</v>
      </c>
      <c r="B94" s="5">
        <f>+'Fall 2023 Data'!D60</f>
        <v>-39</v>
      </c>
      <c r="C94" s="5">
        <f>+'Fall 2023 Data'!J60</f>
        <v>10353</v>
      </c>
      <c r="D94" s="5">
        <f>+'Fall 2023 Data'!I60</f>
        <v>9895</v>
      </c>
      <c r="E94" s="5">
        <f>+'Fall 2023 Data'!G60</f>
        <v>437</v>
      </c>
      <c r="F94" s="43">
        <f>+'Fall 2023 Data'!M60</f>
        <v>0.9557616149908239</v>
      </c>
      <c r="G94" s="9">
        <f>+'Fall 2023 Data'!Q60</f>
        <v>41871944</v>
      </c>
      <c r="H94" s="9">
        <f>+'Fall 2023 Data'!O60</f>
        <v>2063326.79</v>
      </c>
      <c r="I94" s="9">
        <f>+'Fall 2023 Data'!U60</f>
        <v>43935270.789999999</v>
      </c>
      <c r="J94" s="9">
        <f>+'Fall 2023 Data'!B60</f>
        <v>42775690</v>
      </c>
      <c r="K94" s="9">
        <f t="shared" ref="K94" si="874">+G94/D94</f>
        <v>4231.6264780192014</v>
      </c>
      <c r="L94" s="9">
        <f t="shared" ref="L94" si="875">+I94/C94</f>
        <v>4243.7236346952577</v>
      </c>
      <c r="N94" s="77">
        <f>+'Fall 2022 Data'!A65</f>
        <v>44841</v>
      </c>
      <c r="O94" s="5">
        <f>+'Fall 2022 Data'!D65</f>
        <v>-39</v>
      </c>
      <c r="P94" s="5">
        <f>+'Fall 2022 Data'!J65</f>
        <v>9981</v>
      </c>
      <c r="Q94" s="5">
        <f>+'Fall 2022 Data'!I65</f>
        <v>9832</v>
      </c>
      <c r="R94" s="5">
        <f>+'Fall 2022 Data'!G65</f>
        <v>87</v>
      </c>
      <c r="S94" s="43">
        <f>+'Fall 2022 Data'!M65</f>
        <v>0.98507163610860637</v>
      </c>
      <c r="T94" s="9">
        <f>+'Fall 2022 Data'!Q65</f>
        <v>38665073.810000002</v>
      </c>
      <c r="U94" s="9">
        <f>+'Fall 2022 Data'!O65</f>
        <v>457393.04</v>
      </c>
      <c r="V94" s="9">
        <f>+'Fall 2022 Data'!U65</f>
        <v>39144438.340000004</v>
      </c>
      <c r="W94" s="9">
        <f t="shared" si="869"/>
        <v>3932.5746348657449</v>
      </c>
      <c r="X94" s="9">
        <f t="shared" si="4"/>
        <v>3921.895435327122</v>
      </c>
      <c r="Z94" s="47">
        <f t="shared" si="844"/>
        <v>372</v>
      </c>
      <c r="AA94" s="43">
        <f t="shared" si="845"/>
        <v>3.7270814547640516E-2</v>
      </c>
      <c r="AB94" s="9">
        <f t="shared" si="846"/>
        <v>4790832.4499999955</v>
      </c>
      <c r="AC94" s="43">
        <f t="shared" si="847"/>
        <v>0.12238858579060136</v>
      </c>
      <c r="AD94" s="43">
        <f t="shared" si="848"/>
        <v>7.6044797853827895E-2</v>
      </c>
      <c r="AE94" s="43">
        <f t="shared" si="849"/>
        <v>8.2059352339997282E-2</v>
      </c>
      <c r="AG94" s="43">
        <f t="shared" si="669"/>
        <v>1.0127829065509306</v>
      </c>
      <c r="AH94" s="5">
        <f t="shared" si="839"/>
        <v>43380738.859054379</v>
      </c>
      <c r="AI94" s="47">
        <f t="shared" si="840"/>
        <v>43158690.061926387</v>
      </c>
      <c r="AJ94" s="47">
        <f t="shared" si="841"/>
        <v>605048.85905437917</v>
      </c>
      <c r="AL94" s="43">
        <f t="shared" si="673"/>
        <v>0.99198803160168336</v>
      </c>
      <c r="AM94" s="5">
        <f t="shared" si="813"/>
        <v>42210130.229487486</v>
      </c>
      <c r="AN94" s="47">
        <f t="shared" si="814"/>
        <v>42291761.503247991</v>
      </c>
      <c r="AO94" s="5">
        <f t="shared" si="815"/>
        <v>-565559.77051251382</v>
      </c>
      <c r="AQ94" s="47">
        <f t="shared" si="816"/>
        <v>42795434.544270933</v>
      </c>
      <c r="AR94" s="5">
        <f t="shared" si="817"/>
        <v>19744.544270932674</v>
      </c>
    </row>
    <row r="95" spans="1:44">
      <c r="A95" s="144">
        <f t="shared" ref="A95:A96" si="876">+A94+1</f>
        <v>45206</v>
      </c>
      <c r="B95" s="147">
        <f>+B94-1</f>
        <v>-40</v>
      </c>
      <c r="C95" s="147">
        <f t="shared" ref="C95:L95" si="877">+C94</f>
        <v>10353</v>
      </c>
      <c r="D95" s="147">
        <f t="shared" si="877"/>
        <v>9895</v>
      </c>
      <c r="E95" s="147">
        <f t="shared" si="877"/>
        <v>437</v>
      </c>
      <c r="F95" s="145">
        <f t="shared" si="877"/>
        <v>0.9557616149908239</v>
      </c>
      <c r="G95" s="146">
        <f t="shared" si="877"/>
        <v>41871944</v>
      </c>
      <c r="H95" s="146">
        <f t="shared" si="877"/>
        <v>2063326.79</v>
      </c>
      <c r="I95" s="146">
        <f t="shared" si="877"/>
        <v>43935270.789999999</v>
      </c>
      <c r="J95" s="146">
        <f t="shared" si="877"/>
        <v>42775690</v>
      </c>
      <c r="K95" s="146">
        <f t="shared" si="877"/>
        <v>4231.6264780192014</v>
      </c>
      <c r="L95" s="146">
        <f t="shared" si="877"/>
        <v>4243.7236346952577</v>
      </c>
      <c r="N95" s="118">
        <f>+N94+1</f>
        <v>44842</v>
      </c>
      <c r="O95" s="99">
        <f t="shared" ref="O95:O97" si="878">+O94-1</f>
        <v>-40</v>
      </c>
      <c r="P95" s="99">
        <f t="shared" ref="P95:P96" si="879">+P94</f>
        <v>9981</v>
      </c>
      <c r="Q95" s="99">
        <f t="shared" ref="Q95:Q96" si="880">+Q94</f>
        <v>9832</v>
      </c>
      <c r="R95" s="99">
        <f t="shared" ref="R95:R96" si="881">+R94</f>
        <v>87</v>
      </c>
      <c r="S95" s="100">
        <f t="shared" ref="S95:S96" si="882">+S94</f>
        <v>0.98507163610860637</v>
      </c>
      <c r="T95" s="101">
        <f t="shared" ref="T95:T96" si="883">+T94</f>
        <v>38665073.810000002</v>
      </c>
      <c r="U95" s="101">
        <f t="shared" ref="U95:U96" si="884">+U94</f>
        <v>457393.04</v>
      </c>
      <c r="V95" s="101">
        <f t="shared" ref="V95:V96" si="885">+V94</f>
        <v>39144438.340000004</v>
      </c>
      <c r="W95" s="101">
        <f t="shared" ref="W95:W96" si="886">+W94</f>
        <v>3932.5746348657449</v>
      </c>
      <c r="X95" s="101">
        <f t="shared" ref="X95:X96" si="887">+X94</f>
        <v>3921.895435327122</v>
      </c>
      <c r="Z95" s="47">
        <f t="shared" si="844"/>
        <v>372</v>
      </c>
      <c r="AA95" s="43">
        <f t="shared" si="845"/>
        <v>3.7270814547640516E-2</v>
      </c>
      <c r="AB95" s="9">
        <f t="shared" si="846"/>
        <v>4790832.4499999955</v>
      </c>
      <c r="AC95" s="43">
        <f t="shared" si="847"/>
        <v>0.12245241580631935</v>
      </c>
      <c r="AD95" s="43">
        <f t="shared" si="848"/>
        <v>7.6044797853827895E-2</v>
      </c>
      <c r="AE95" s="43">
        <f t="shared" si="849"/>
        <v>8.2059352339997282E-2</v>
      </c>
      <c r="AG95" s="43">
        <f t="shared" si="669"/>
        <v>1.0042865695243339</v>
      </c>
      <c r="AH95" s="5">
        <f t="shared" si="839"/>
        <v>43747743.047892511</v>
      </c>
      <c r="AI95" s="47">
        <f t="shared" si="840"/>
        <v>43291767.608465508</v>
      </c>
      <c r="AJ95" s="47">
        <f t="shared" si="841"/>
        <v>972053.04789251089</v>
      </c>
      <c r="AL95" s="43">
        <f t="shared" si="673"/>
        <v>0.99198803160168336</v>
      </c>
      <c r="AM95" s="5">
        <f t="shared" si="813"/>
        <v>42210130.229487486</v>
      </c>
      <c r="AN95" s="47">
        <f t="shared" si="814"/>
        <v>42237355.520402804</v>
      </c>
      <c r="AO95" s="5">
        <f t="shared" si="815"/>
        <v>-565559.77051251382</v>
      </c>
      <c r="AQ95" s="47">
        <f t="shared" si="816"/>
        <v>42978936.638689995</v>
      </c>
      <c r="AR95" s="5">
        <f t="shared" si="817"/>
        <v>203246.63868999854</v>
      </c>
    </row>
    <row r="96" spans="1:44">
      <c r="A96" s="144">
        <f t="shared" si="876"/>
        <v>45207</v>
      </c>
      <c r="B96" s="147">
        <f>+B95-1</f>
        <v>-41</v>
      </c>
      <c r="C96" s="147">
        <f t="shared" ref="C96:L96" si="888">+C95</f>
        <v>10353</v>
      </c>
      <c r="D96" s="147">
        <f t="shared" si="888"/>
        <v>9895</v>
      </c>
      <c r="E96" s="147">
        <f t="shared" si="888"/>
        <v>437</v>
      </c>
      <c r="F96" s="145">
        <f t="shared" si="888"/>
        <v>0.9557616149908239</v>
      </c>
      <c r="G96" s="146">
        <f t="shared" si="888"/>
        <v>41871944</v>
      </c>
      <c r="H96" s="146">
        <f t="shared" si="888"/>
        <v>2063326.79</v>
      </c>
      <c r="I96" s="146">
        <f t="shared" si="888"/>
        <v>43935270.789999999</v>
      </c>
      <c r="J96" s="146">
        <f t="shared" si="888"/>
        <v>42775690</v>
      </c>
      <c r="K96" s="146">
        <f t="shared" si="888"/>
        <v>4231.6264780192014</v>
      </c>
      <c r="L96" s="146">
        <f t="shared" si="888"/>
        <v>4243.7236346952577</v>
      </c>
      <c r="N96" s="118">
        <f>+N95+1</f>
        <v>44843</v>
      </c>
      <c r="O96" s="99">
        <f t="shared" si="878"/>
        <v>-41</v>
      </c>
      <c r="P96" s="99">
        <f t="shared" si="879"/>
        <v>9981</v>
      </c>
      <c r="Q96" s="99">
        <f t="shared" si="880"/>
        <v>9832</v>
      </c>
      <c r="R96" s="99">
        <f t="shared" si="881"/>
        <v>87</v>
      </c>
      <c r="S96" s="100">
        <f t="shared" si="882"/>
        <v>0.98507163610860637</v>
      </c>
      <c r="T96" s="101">
        <f t="shared" si="883"/>
        <v>38665073.810000002</v>
      </c>
      <c r="U96" s="101">
        <f t="shared" si="884"/>
        <v>457393.04</v>
      </c>
      <c r="V96" s="101">
        <f t="shared" si="885"/>
        <v>39144438.340000004</v>
      </c>
      <c r="W96" s="101">
        <f t="shared" si="886"/>
        <v>3932.5746348657449</v>
      </c>
      <c r="X96" s="101">
        <f t="shared" si="887"/>
        <v>3921.895435327122</v>
      </c>
      <c r="Z96" s="47">
        <f t="shared" si="844"/>
        <v>372</v>
      </c>
      <c r="AA96" s="43">
        <f t="shared" si="845"/>
        <v>3.7270814547640516E-2</v>
      </c>
      <c r="AB96" s="9">
        <f t="shared" si="846"/>
        <v>4790832.4499999955</v>
      </c>
      <c r="AC96" s="43">
        <f t="shared" si="847"/>
        <v>0.12245097734346727</v>
      </c>
      <c r="AD96" s="43">
        <f t="shared" si="848"/>
        <v>7.6044797853827895E-2</v>
      </c>
      <c r="AE96" s="43">
        <f t="shared" si="849"/>
        <v>8.2059352339997282E-2</v>
      </c>
      <c r="AG96" s="43">
        <f t="shared" si="669"/>
        <v>1.0042865695243339</v>
      </c>
      <c r="AH96" s="5">
        <f t="shared" si="839"/>
        <v>43747743.047892511</v>
      </c>
      <c r="AI96" s="47">
        <f t="shared" si="840"/>
        <v>43425381.368899025</v>
      </c>
      <c r="AJ96" s="47">
        <f t="shared" si="841"/>
        <v>972053.04789251089</v>
      </c>
      <c r="AL96" s="43">
        <f t="shared" si="673"/>
        <v>0.99198803160168336</v>
      </c>
      <c r="AM96" s="5">
        <f t="shared" si="813"/>
        <v>42210130.229487486</v>
      </c>
      <c r="AN96" s="47">
        <f t="shared" si="814"/>
        <v>42186758.545994803</v>
      </c>
      <c r="AO96" s="5">
        <f t="shared" si="815"/>
        <v>-565559.77051251382</v>
      </c>
      <c r="AQ96" s="47">
        <f t="shared" si="816"/>
        <v>42978936.638689995</v>
      </c>
      <c r="AR96" s="5">
        <f t="shared" si="817"/>
        <v>203246.63868999854</v>
      </c>
    </row>
    <row r="97" spans="1:44">
      <c r="A97" s="70">
        <f>+'Fall 2023 Data'!A61</f>
        <v>45208</v>
      </c>
      <c r="B97" s="5">
        <f>+'Fall 2023 Data'!D61</f>
        <v>-42</v>
      </c>
      <c r="C97" s="5">
        <f>+'Fall 2023 Data'!J61</f>
        <v>10353</v>
      </c>
      <c r="D97" s="5">
        <f>+'Fall 2023 Data'!I61</f>
        <v>9895</v>
      </c>
      <c r="E97" s="5">
        <f>+'Fall 2023 Data'!G61</f>
        <v>437</v>
      </c>
      <c r="F97" s="43">
        <f>+'Fall 2023 Data'!M61</f>
        <v>0.9557616149908239</v>
      </c>
      <c r="G97" s="9">
        <f>+'Fall 2023 Data'!Q61</f>
        <v>41535191</v>
      </c>
      <c r="H97" s="9">
        <f>+'Fall 2023 Data'!O61</f>
        <v>2063326.79</v>
      </c>
      <c r="I97" s="9">
        <f>+'Fall 2023 Data'!U61</f>
        <v>43598517.789999999</v>
      </c>
      <c r="J97" s="9">
        <f>+'Fall 2023 Data'!B61</f>
        <v>42775690</v>
      </c>
      <c r="K97" s="9">
        <f t="shared" ref="K97" si="889">+G97/D97</f>
        <v>4197.5938352703388</v>
      </c>
      <c r="L97" s="9">
        <f t="shared" ref="L97" si="890">+I97/C97</f>
        <v>4211.1965410991979</v>
      </c>
      <c r="N97" s="118">
        <f>+N96+1</f>
        <v>44844</v>
      </c>
      <c r="O97" s="99">
        <f t="shared" si="878"/>
        <v>-42</v>
      </c>
      <c r="P97" s="99">
        <f t="shared" ref="P97" si="891">+P96</f>
        <v>9981</v>
      </c>
      <c r="Q97" s="99">
        <f t="shared" ref="Q97" si="892">+Q96</f>
        <v>9832</v>
      </c>
      <c r="R97" s="99">
        <f t="shared" ref="R97" si="893">+R96</f>
        <v>87</v>
      </c>
      <c r="S97" s="100">
        <f t="shared" ref="S97" si="894">+S96</f>
        <v>0.98507163610860637</v>
      </c>
      <c r="T97" s="101">
        <f t="shared" ref="T97" si="895">+T96</f>
        <v>38665073.810000002</v>
      </c>
      <c r="U97" s="101">
        <f t="shared" ref="U97" si="896">+U96</f>
        <v>457393.04</v>
      </c>
      <c r="V97" s="101">
        <f t="shared" ref="V97" si="897">+V96</f>
        <v>39144438.340000004</v>
      </c>
      <c r="W97" s="101">
        <f t="shared" ref="W97" si="898">+W96</f>
        <v>3932.5746348657449</v>
      </c>
      <c r="X97" s="101">
        <f t="shared" ref="X97" si="899">+X96</f>
        <v>3921.895435327122</v>
      </c>
      <c r="Z97" s="47">
        <f t="shared" si="844"/>
        <v>372</v>
      </c>
      <c r="AA97" s="43">
        <f t="shared" si="845"/>
        <v>3.7270814547640516E-2</v>
      </c>
      <c r="AB97" s="9">
        <f t="shared" si="846"/>
        <v>4454079.4499999955</v>
      </c>
      <c r="AC97" s="43">
        <f t="shared" si="847"/>
        <v>0.11381764152078858</v>
      </c>
      <c r="AD97" s="43">
        <f t="shared" si="848"/>
        <v>6.7390761781089825E-2</v>
      </c>
      <c r="AE97" s="43">
        <f t="shared" si="849"/>
        <v>7.3765634638330413E-2</v>
      </c>
      <c r="AG97" s="43">
        <f t="shared" si="669"/>
        <v>1.0042865695243339</v>
      </c>
      <c r="AH97" s="5">
        <f t="shared" si="839"/>
        <v>43412427.401722416</v>
      </c>
      <c r="AI97" s="47">
        <f t="shared" si="840"/>
        <v>43483334.867595054</v>
      </c>
      <c r="AJ97" s="47">
        <f t="shared" si="841"/>
        <v>636737.40172241628</v>
      </c>
      <c r="AL97" s="43">
        <f t="shared" si="673"/>
        <v>0.99198803160168336</v>
      </c>
      <c r="AM97" s="5">
        <f t="shared" si="813"/>
        <v>41870657.383775555</v>
      </c>
      <c r="AN97" s="47">
        <f t="shared" si="814"/>
        <v>42094700.895718209</v>
      </c>
      <c r="AO97" s="5">
        <f t="shared" si="815"/>
        <v>-905032.6162244454</v>
      </c>
      <c r="AQ97" s="47">
        <f t="shared" si="816"/>
        <v>42641542.392748982</v>
      </c>
      <c r="AR97" s="5">
        <f t="shared" si="817"/>
        <v>-134147.60725101456</v>
      </c>
    </row>
    <row r="98" spans="1:44">
      <c r="A98" s="70">
        <f>+'Fall 2023 Data'!A62</f>
        <v>45209</v>
      </c>
      <c r="B98" s="5">
        <f>+'Fall 2023 Data'!D62</f>
        <v>-43</v>
      </c>
      <c r="C98" s="5">
        <f>+'Fall 2023 Data'!J62</f>
        <v>10363</v>
      </c>
      <c r="D98" s="5">
        <f>+'Fall 2023 Data'!I62</f>
        <v>9974</v>
      </c>
      <c r="E98" s="5">
        <f>+'Fall 2023 Data'!G62</f>
        <v>345</v>
      </c>
      <c r="F98" s="43">
        <f>+'Fall 2023 Data'!M62</f>
        <v>0.96246260735308309</v>
      </c>
      <c r="G98" s="9">
        <f>+'Fall 2023 Data'!Q62</f>
        <v>41897033</v>
      </c>
      <c r="H98" s="9">
        <f>+'Fall 2023 Data'!O62</f>
        <v>1660488.08</v>
      </c>
      <c r="I98" s="9">
        <f>+'Fall 2023 Data'!U62</f>
        <v>43557521.079999998</v>
      </c>
      <c r="J98" s="9">
        <f>+'Fall 2023 Data'!B62</f>
        <v>42775690</v>
      </c>
      <c r="K98" s="9">
        <f t="shared" ref="K98" si="900">+G98/D98</f>
        <v>4200.6249248044915</v>
      </c>
      <c r="L98" s="9">
        <f t="shared" ref="L98" si="901">+I98/C98</f>
        <v>4203.17679050468</v>
      </c>
      <c r="N98" s="77">
        <f>+'Fall 2022 Data'!A66</f>
        <v>44844</v>
      </c>
      <c r="O98" s="5">
        <f>+'Fall 2022 Data'!D67</f>
        <v>-43</v>
      </c>
      <c r="P98" s="5">
        <f>+'Fall 2022 Data'!J67</f>
        <v>9991</v>
      </c>
      <c r="Q98" s="5">
        <f>+'Fall 2022 Data'!I67</f>
        <v>9877</v>
      </c>
      <c r="R98" s="5">
        <f>+'Fall 2022 Data'!G67</f>
        <v>71</v>
      </c>
      <c r="S98" s="43">
        <f>+'Fall 2022 Data'!M67</f>
        <v>0.98858973075768186</v>
      </c>
      <c r="T98" s="9">
        <f>+'Fall 2022 Data'!Q67</f>
        <v>38704895.68</v>
      </c>
      <c r="U98" s="9">
        <f>+'Fall 2022 Data'!O67</f>
        <v>393793.32</v>
      </c>
      <c r="V98" s="9">
        <f>+'Fall 2022 Data'!U67</f>
        <v>39124033.759999998</v>
      </c>
      <c r="W98" s="9">
        <f t="shared" ref="W98" si="902">+T98/Q98</f>
        <v>3918.6894482130201</v>
      </c>
      <c r="X98" s="9">
        <f t="shared" si="4"/>
        <v>3915.9277109398458</v>
      </c>
      <c r="Z98" s="47">
        <f t="shared" si="844"/>
        <v>372</v>
      </c>
      <c r="AA98" s="43">
        <f t="shared" si="845"/>
        <v>3.7233510159143231E-2</v>
      </c>
      <c r="AB98" s="9">
        <f t="shared" si="846"/>
        <v>4433487.32</v>
      </c>
      <c r="AC98" s="43">
        <f t="shared" si="847"/>
        <v>0.11331597450322604</v>
      </c>
      <c r="AD98" s="43">
        <f t="shared" si="848"/>
        <v>7.1946368886168788E-2</v>
      </c>
      <c r="AE98" s="43">
        <f t="shared" si="849"/>
        <v>7.3354030198859999E-2</v>
      </c>
      <c r="AG98" s="43">
        <f t="shared" si="669"/>
        <v>1.0042865695243339</v>
      </c>
      <c r="AH98" s="5">
        <f t="shared" si="839"/>
        <v>43371605.67688404</v>
      </c>
      <c r="AI98" s="47">
        <f t="shared" si="840"/>
        <v>43532051.606689177</v>
      </c>
      <c r="AJ98" s="47">
        <f t="shared" si="841"/>
        <v>595915.67688404024</v>
      </c>
      <c r="AL98" s="43">
        <f t="shared" si="673"/>
        <v>0.99300969830352681</v>
      </c>
      <c r="AM98" s="5">
        <f t="shared" si="813"/>
        <v>42191967.582569979</v>
      </c>
      <c r="AN98" s="47">
        <f t="shared" si="814"/>
        <v>42138603.130961604</v>
      </c>
      <c r="AO98" s="5">
        <f t="shared" si="815"/>
        <v>-583722.41743002087</v>
      </c>
      <c r="AQ98" s="47">
        <f t="shared" si="816"/>
        <v>42781786.629727006</v>
      </c>
      <c r="AR98" s="5">
        <f t="shared" si="817"/>
        <v>6096.6297270096838</v>
      </c>
    </row>
    <row r="99" spans="1:44">
      <c r="A99" s="70">
        <f>+'Fall 2023 Data'!A63</f>
        <v>45210</v>
      </c>
      <c r="B99" s="5">
        <f>+'Fall 2023 Data'!D63</f>
        <v>-44</v>
      </c>
      <c r="C99" s="5">
        <f>+'Fall 2023 Data'!J63</f>
        <v>10363</v>
      </c>
      <c r="D99" s="5">
        <f>+'Fall 2023 Data'!I63</f>
        <v>9988</v>
      </c>
      <c r="E99" s="5">
        <f>+'Fall 2023 Data'!G63</f>
        <v>339</v>
      </c>
      <c r="F99" s="43">
        <f>+'Fall 2023 Data'!M63</f>
        <v>0.96381356749975877</v>
      </c>
      <c r="G99" s="9">
        <f>+'Fall 2023 Data'!Q63</f>
        <v>42232641</v>
      </c>
      <c r="H99" s="9">
        <f>+'Fall 2023 Data'!O63</f>
        <v>1635732.68</v>
      </c>
      <c r="I99" s="9">
        <f>+'Fall 2023 Data'!U63</f>
        <v>43868373.68</v>
      </c>
      <c r="J99" s="9">
        <f>+'Fall 2023 Data'!B63</f>
        <v>42775690</v>
      </c>
      <c r="K99" s="9">
        <f t="shared" ref="K99" si="903">+G99/D99</f>
        <v>4228.3381057268725</v>
      </c>
      <c r="L99" s="9">
        <f t="shared" ref="L99" si="904">+I99/C99</f>
        <v>4233.1731815111452</v>
      </c>
      <c r="N99" s="77">
        <f>+'Fall 2022 Data'!A67</f>
        <v>44845</v>
      </c>
      <c r="O99" s="5">
        <f>+'Fall 2022 Data'!D68</f>
        <v>-44</v>
      </c>
      <c r="P99" s="5">
        <f>+'Fall 2022 Data'!J68</f>
        <v>9991</v>
      </c>
      <c r="Q99" s="5">
        <f>+'Fall 2022 Data'!I68</f>
        <v>9881</v>
      </c>
      <c r="R99" s="5">
        <f>+'Fall 2022 Data'!G68</f>
        <v>71</v>
      </c>
      <c r="S99" s="43">
        <f>+'Fall 2022 Data'!M68</f>
        <v>0.98899009108197378</v>
      </c>
      <c r="T99" s="9">
        <f>+'Fall 2022 Data'!Q68</f>
        <v>38711270.289999999</v>
      </c>
      <c r="U99" s="9">
        <f>+'Fall 2022 Data'!O68</f>
        <v>391489.08</v>
      </c>
      <c r="V99" s="9">
        <f>+'Fall 2022 Data'!U68</f>
        <v>39124493.359999999</v>
      </c>
      <c r="W99" s="9">
        <f t="shared" ref="W99:W101" si="905">+T99/Q99</f>
        <v>3917.7482329723712</v>
      </c>
      <c r="X99" s="9">
        <f t="shared" ref="X99:X101" si="906">+V99/P99</f>
        <v>3915.9737123411069</v>
      </c>
      <c r="Z99" s="47">
        <f t="shared" si="844"/>
        <v>372</v>
      </c>
      <c r="AA99" s="43">
        <f t="shared" si="845"/>
        <v>3.7233510159143231E-2</v>
      </c>
      <c r="AB99" s="9">
        <f t="shared" si="846"/>
        <v>4743880.32</v>
      </c>
      <c r="AC99" s="43">
        <f t="shared" si="847"/>
        <v>0.12124934224182597</v>
      </c>
      <c r="AD99" s="43">
        <f t="shared" si="848"/>
        <v>7.9277649885852508E-2</v>
      </c>
      <c r="AE99" s="43">
        <f t="shared" si="849"/>
        <v>8.1001429649640189E-2</v>
      </c>
      <c r="AG99" s="43">
        <f t="shared" si="669"/>
        <v>1.0037630712568968</v>
      </c>
      <c r="AH99" s="5">
        <f t="shared" si="839"/>
        <v>43703912.742146105</v>
      </c>
      <c r="AI99" s="47">
        <f t="shared" si="840"/>
        <v>43596686.383307517</v>
      </c>
      <c r="AJ99" s="47">
        <f t="shared" si="841"/>
        <v>928222.74214610457</v>
      </c>
      <c r="AL99" s="43">
        <f t="shared" si="673"/>
        <v>0.9931732447862569</v>
      </c>
      <c r="AM99" s="5">
        <f t="shared" si="813"/>
        <v>42522934.665934324</v>
      </c>
      <c r="AN99" s="47">
        <f t="shared" si="814"/>
        <v>42201164.018250965</v>
      </c>
      <c r="AO99" s="5">
        <f t="shared" si="815"/>
        <v>-252755.33406567574</v>
      </c>
      <c r="AQ99" s="47">
        <f t="shared" si="816"/>
        <v>43113423.704040214</v>
      </c>
      <c r="AR99" s="5">
        <f t="shared" si="817"/>
        <v>337733.70404021442</v>
      </c>
    </row>
    <row r="100" spans="1:44">
      <c r="A100" s="70">
        <f>+'Fall 2023 Data'!A64</f>
        <v>45211</v>
      </c>
      <c r="B100" s="5">
        <f>+'Fall 2023 Data'!D64</f>
        <v>-45</v>
      </c>
      <c r="C100" s="5">
        <f>+'Fall 2023 Data'!J64</f>
        <v>10364</v>
      </c>
      <c r="D100" s="5">
        <f>+'Fall 2023 Data'!I64</f>
        <v>10011</v>
      </c>
      <c r="E100" s="5">
        <f>+'Fall 2023 Data'!G64</f>
        <v>316</v>
      </c>
      <c r="F100" s="43">
        <f>+'Fall 2023 Data'!M64</f>
        <v>0.96593979158626009</v>
      </c>
      <c r="G100" s="9">
        <f>+'Fall 2023 Data'!Q64</f>
        <v>42363004</v>
      </c>
      <c r="H100" s="9">
        <f>+'Fall 2023 Data'!O64</f>
        <v>1505369.73</v>
      </c>
      <c r="I100" s="9">
        <f>+'Fall 2023 Data'!U64</f>
        <v>43868373.729999997</v>
      </c>
      <c r="J100" s="9">
        <f>+'Fall 2023 Data'!B64</f>
        <v>42775690</v>
      </c>
      <c r="K100" s="9">
        <f t="shared" ref="K100" si="907">+G100/D100</f>
        <v>4231.645589851164</v>
      </c>
      <c r="L100" s="9">
        <f t="shared" ref="L100" si="908">+I100/C100</f>
        <v>4232.7647365881894</v>
      </c>
      <c r="N100" s="77">
        <f>+'Fall 2022 Data'!A68</f>
        <v>44846</v>
      </c>
      <c r="O100" s="5">
        <f>+'Fall 2022 Data'!D69</f>
        <v>-45</v>
      </c>
      <c r="P100" s="5">
        <f>+'Fall 2022 Data'!J69</f>
        <v>10015</v>
      </c>
      <c r="Q100" s="5">
        <f>+'Fall 2022 Data'!I69</f>
        <v>9883</v>
      </c>
      <c r="R100" s="5">
        <f>+'Fall 2022 Data'!G69</f>
        <v>70</v>
      </c>
      <c r="S100" s="43">
        <f>+'Fall 2022 Data'!M69</f>
        <v>0.98681977034448332</v>
      </c>
      <c r="T100" s="9">
        <f>+'Fall 2022 Data'!Q69</f>
        <v>38709383.380000003</v>
      </c>
      <c r="U100" s="9">
        <f>+'Fall 2022 Data'!O69</f>
        <v>384169.08</v>
      </c>
      <c r="V100" s="9">
        <f>+'Fall 2022 Data'!U69</f>
        <v>39133471.670000002</v>
      </c>
      <c r="W100" s="9">
        <f t="shared" si="905"/>
        <v>3916.764482444602</v>
      </c>
      <c r="X100" s="9">
        <f t="shared" si="906"/>
        <v>3907.485938092861</v>
      </c>
      <c r="Z100" s="47">
        <f t="shared" si="844"/>
        <v>349</v>
      </c>
      <c r="AA100" s="43">
        <f t="shared" si="845"/>
        <v>3.4847728407388916E-2</v>
      </c>
      <c r="AB100" s="9">
        <f t="shared" si="846"/>
        <v>4734902.0599999949</v>
      </c>
      <c r="AC100" s="43">
        <f t="shared" si="847"/>
        <v>0.12101986593845314</v>
      </c>
      <c r="AD100" s="43">
        <f t="shared" si="848"/>
        <v>8.0393168600740861E-2</v>
      </c>
      <c r="AE100" s="43">
        <f t="shared" si="849"/>
        <v>8.3245033673515545E-2</v>
      </c>
      <c r="AG100" s="43">
        <f t="shared" si="669"/>
        <v>1.0037748627176235</v>
      </c>
      <c r="AH100" s="5">
        <f t="shared" si="839"/>
        <v>43703399.396982916</v>
      </c>
      <c r="AI100" s="47">
        <f t="shared" si="840"/>
        <v>43587817.653125599</v>
      </c>
      <c r="AJ100" s="47">
        <f t="shared" si="841"/>
        <v>927709.3969829157</v>
      </c>
      <c r="AL100" s="43">
        <f t="shared" si="673"/>
        <v>0.99312483437468235</v>
      </c>
      <c r="AM100" s="5">
        <f t="shared" si="813"/>
        <v>42656272.941431098</v>
      </c>
      <c r="AN100" s="47">
        <f t="shared" si="814"/>
        <v>42290392.560639694</v>
      </c>
      <c r="AO100" s="5">
        <f t="shared" si="815"/>
        <v>-119417.05856890231</v>
      </c>
      <c r="AQ100" s="47">
        <f t="shared" si="816"/>
        <v>43179836.169207007</v>
      </c>
      <c r="AR100" s="5">
        <f t="shared" si="817"/>
        <v>404146.16920700669</v>
      </c>
    </row>
    <row r="101" spans="1:44">
      <c r="A101" s="70">
        <f>+'Fall 2023 Data'!A65</f>
        <v>45212</v>
      </c>
      <c r="B101" s="5">
        <f>+'Fall 2023 Data'!D65</f>
        <v>-46</v>
      </c>
      <c r="C101" s="5">
        <f>+'Fall 2023 Data'!J65</f>
        <v>10354</v>
      </c>
      <c r="D101" s="5">
        <f>+'Fall 2023 Data'!I65</f>
        <v>10009</v>
      </c>
      <c r="E101" s="5">
        <f>+'Fall 2023 Data'!G65</f>
        <v>307</v>
      </c>
      <c r="F101" s="43">
        <f>+'Fall 2023 Data'!M65</f>
        <v>0.96667954413753143</v>
      </c>
      <c r="G101" s="9">
        <f>+'Fall 2023 Data'!Q65</f>
        <v>42131849</v>
      </c>
      <c r="H101" s="9">
        <f>+'Fall 2023 Data'!O65</f>
        <v>1485356.13</v>
      </c>
      <c r="I101" s="9">
        <f>+'Fall 2023 Data'!U65</f>
        <v>43617205.130000003</v>
      </c>
      <c r="J101" s="9">
        <f>+'Fall 2023 Data'!B65</f>
        <v>42775690</v>
      </c>
      <c r="K101" s="9">
        <f t="shared" ref="K101" si="909">+G101/D101</f>
        <v>4209.3964432011189</v>
      </c>
      <c r="L101" s="9">
        <f t="shared" ref="L101" si="910">+I101/C101</f>
        <v>4212.59466196639</v>
      </c>
      <c r="N101" s="77">
        <f>+'Fall 2022 Data'!A69</f>
        <v>44847</v>
      </c>
      <c r="O101" s="5">
        <f>+'Fall 2022 Data'!D70</f>
        <v>-46</v>
      </c>
      <c r="P101" s="5">
        <f>+'Fall 2022 Data'!J70</f>
        <v>10002</v>
      </c>
      <c r="Q101" s="5">
        <f>+'Fall 2022 Data'!I70</f>
        <v>9873</v>
      </c>
      <c r="R101" s="5">
        <f>+'Fall 2022 Data'!G70</f>
        <v>69</v>
      </c>
      <c r="S101" s="43">
        <f>+'Fall 2022 Data'!M70</f>
        <v>0.98710257948410318</v>
      </c>
      <c r="T101" s="9">
        <f>+'Fall 2022 Data'!Q70</f>
        <v>38716044.5</v>
      </c>
      <c r="U101" s="9">
        <f>+'Fall 2022 Data'!O70</f>
        <v>383479.68</v>
      </c>
      <c r="V101" s="9">
        <f>+'Fall 2022 Data'!U70</f>
        <v>39124998.390000001</v>
      </c>
      <c r="W101" s="9">
        <f t="shared" si="905"/>
        <v>3921.4063101387624</v>
      </c>
      <c r="X101" s="9">
        <f t="shared" si="906"/>
        <v>3911.7174955009</v>
      </c>
      <c r="Z101" s="47">
        <f t="shared" si="844"/>
        <v>352</v>
      </c>
      <c r="AA101" s="43">
        <f t="shared" si="845"/>
        <v>3.5192961407718458E-2</v>
      </c>
      <c r="AB101" s="9">
        <f t="shared" si="846"/>
        <v>4492206.7400000021</v>
      </c>
      <c r="AC101" s="43">
        <f t="shared" si="847"/>
        <v>0.11485465880882192</v>
      </c>
      <c r="AD101" s="43">
        <f t="shared" si="848"/>
        <v>7.3440523701346683E-2</v>
      </c>
      <c r="AE101" s="43">
        <f t="shared" si="849"/>
        <v>7.6916895663234008E-2</v>
      </c>
      <c r="AG101" s="43">
        <f t="shared" si="669"/>
        <v>1.0040052095186609</v>
      </c>
      <c r="AH101" s="5">
        <f t="shared" si="839"/>
        <v>43443205.987856291</v>
      </c>
      <c r="AI101" s="47">
        <f t="shared" si="840"/>
        <v>43526910.241118357</v>
      </c>
      <c r="AJ101" s="47">
        <f t="shared" si="841"/>
        <v>667515.98785629123</v>
      </c>
      <c r="AL101" s="43">
        <f t="shared" si="673"/>
        <v>0.99329573153498596</v>
      </c>
      <c r="AM101" s="5">
        <f t="shared" si="813"/>
        <v>42416218.717553228</v>
      </c>
      <c r="AN101" s="47">
        <f t="shared" si="814"/>
        <v>42331610.258252837</v>
      </c>
      <c r="AO101" s="5">
        <f t="shared" si="815"/>
        <v>-359471.28244677186</v>
      </c>
      <c r="AQ101" s="47">
        <f t="shared" si="816"/>
        <v>42929712.352704763</v>
      </c>
      <c r="AR101" s="5">
        <f t="shared" si="817"/>
        <v>154022.35270475969</v>
      </c>
    </row>
    <row r="102" spans="1:44">
      <c r="A102" s="144">
        <f t="shared" ref="A102:A103" si="911">+A101+1</f>
        <v>45213</v>
      </c>
      <c r="B102" s="147">
        <f>+B101-1</f>
        <v>-47</v>
      </c>
      <c r="C102" s="147">
        <f t="shared" ref="C102:L102" si="912">+C101</f>
        <v>10354</v>
      </c>
      <c r="D102" s="147">
        <f t="shared" si="912"/>
        <v>10009</v>
      </c>
      <c r="E102" s="147">
        <f t="shared" si="912"/>
        <v>307</v>
      </c>
      <c r="F102" s="145">
        <f t="shared" si="912"/>
        <v>0.96667954413753143</v>
      </c>
      <c r="G102" s="146">
        <f t="shared" si="912"/>
        <v>42131849</v>
      </c>
      <c r="H102" s="146">
        <f t="shared" si="912"/>
        <v>1485356.13</v>
      </c>
      <c r="I102" s="146">
        <f t="shared" si="912"/>
        <v>43617205.130000003</v>
      </c>
      <c r="J102" s="146">
        <f t="shared" si="912"/>
        <v>42775690</v>
      </c>
      <c r="K102" s="146">
        <f t="shared" si="912"/>
        <v>4209.3964432011189</v>
      </c>
      <c r="L102" s="146">
        <f t="shared" si="912"/>
        <v>4212.59466196639</v>
      </c>
      <c r="N102" s="118">
        <f>+N101+1</f>
        <v>44848</v>
      </c>
      <c r="O102" s="99">
        <f t="shared" ref="O102:O103" si="913">+O101-1</f>
        <v>-47</v>
      </c>
      <c r="P102" s="99">
        <f t="shared" ref="P102:X103" si="914">+P101</f>
        <v>10002</v>
      </c>
      <c r="Q102" s="99">
        <f t="shared" si="914"/>
        <v>9873</v>
      </c>
      <c r="R102" s="99">
        <f t="shared" si="914"/>
        <v>69</v>
      </c>
      <c r="S102" s="100">
        <f t="shared" si="914"/>
        <v>0.98710257948410318</v>
      </c>
      <c r="T102" s="101">
        <f t="shared" si="914"/>
        <v>38716044.5</v>
      </c>
      <c r="U102" s="101">
        <f t="shared" si="914"/>
        <v>383479.68</v>
      </c>
      <c r="V102" s="101">
        <f t="shared" si="914"/>
        <v>39124998.390000001</v>
      </c>
      <c r="W102" s="101">
        <f t="shared" si="914"/>
        <v>3921.4063101387624</v>
      </c>
      <c r="X102" s="101">
        <f t="shared" si="914"/>
        <v>3911.7174955009</v>
      </c>
      <c r="Z102" s="47">
        <f t="shared" si="844"/>
        <v>352</v>
      </c>
      <c r="AA102" s="43">
        <f t="shared" si="845"/>
        <v>3.5192961407718458E-2</v>
      </c>
      <c r="AB102" s="9">
        <f t="shared" si="846"/>
        <v>4492206.7400000021</v>
      </c>
      <c r="AC102" s="43">
        <f t="shared" si="847"/>
        <v>0.11489250802798245</v>
      </c>
      <c r="AD102" s="43">
        <f t="shared" si="848"/>
        <v>7.3440523701346683E-2</v>
      </c>
      <c r="AE102" s="43">
        <f t="shared" si="849"/>
        <v>7.6916895663234008E-2</v>
      </c>
      <c r="AG102" s="43">
        <f t="shared" si="669"/>
        <v>1.0037878197267853</v>
      </c>
      <c r="AH102" s="5">
        <f t="shared" si="839"/>
        <v>43452614.459768891</v>
      </c>
      <c r="AI102" s="47">
        <f t="shared" si="840"/>
        <v>43534947.652727649</v>
      </c>
      <c r="AJ102" s="47">
        <f t="shared" si="841"/>
        <v>676924.45976889133</v>
      </c>
      <c r="AL102" s="43">
        <f t="shared" si="673"/>
        <v>0.99329573153498596</v>
      </c>
      <c r="AM102" s="5">
        <f t="shared" si="813"/>
        <v>42416218.717553228</v>
      </c>
      <c r="AN102" s="47">
        <f t="shared" si="814"/>
        <v>42440722.525008373</v>
      </c>
      <c r="AO102" s="5">
        <f t="shared" si="815"/>
        <v>-359471.28244677186</v>
      </c>
      <c r="AQ102" s="47">
        <f t="shared" si="816"/>
        <v>42934416.58866106</v>
      </c>
      <c r="AR102" s="5">
        <f t="shared" si="817"/>
        <v>158726.58866105974</v>
      </c>
    </row>
    <row r="103" spans="1:44">
      <c r="A103" s="144">
        <f t="shared" si="911"/>
        <v>45214</v>
      </c>
      <c r="B103" s="147">
        <f>+B102-1</f>
        <v>-48</v>
      </c>
      <c r="C103" s="147">
        <f t="shared" ref="C103:L103" si="915">+C102</f>
        <v>10354</v>
      </c>
      <c r="D103" s="147">
        <f t="shared" si="915"/>
        <v>10009</v>
      </c>
      <c r="E103" s="147">
        <f t="shared" si="915"/>
        <v>307</v>
      </c>
      <c r="F103" s="145">
        <f t="shared" si="915"/>
        <v>0.96667954413753143</v>
      </c>
      <c r="G103" s="146">
        <f t="shared" si="915"/>
        <v>42131849</v>
      </c>
      <c r="H103" s="146">
        <f t="shared" si="915"/>
        <v>1485356.13</v>
      </c>
      <c r="I103" s="146">
        <f t="shared" si="915"/>
        <v>43617205.130000003</v>
      </c>
      <c r="J103" s="146">
        <f t="shared" si="915"/>
        <v>42775690</v>
      </c>
      <c r="K103" s="146">
        <f t="shared" si="915"/>
        <v>4209.3964432011189</v>
      </c>
      <c r="L103" s="146">
        <f t="shared" si="915"/>
        <v>4212.59466196639</v>
      </c>
      <c r="N103" s="118">
        <f>+N102+1</f>
        <v>44849</v>
      </c>
      <c r="O103" s="99">
        <f t="shared" si="913"/>
        <v>-48</v>
      </c>
      <c r="P103" s="99">
        <f t="shared" si="914"/>
        <v>10002</v>
      </c>
      <c r="Q103" s="99">
        <f t="shared" si="914"/>
        <v>9873</v>
      </c>
      <c r="R103" s="99">
        <f t="shared" si="914"/>
        <v>69</v>
      </c>
      <c r="S103" s="100">
        <f t="shared" si="914"/>
        <v>0.98710257948410318</v>
      </c>
      <c r="T103" s="101">
        <f t="shared" si="914"/>
        <v>38716044.5</v>
      </c>
      <c r="U103" s="101">
        <f t="shared" si="914"/>
        <v>383479.68</v>
      </c>
      <c r="V103" s="101">
        <f t="shared" si="914"/>
        <v>39124998.390000001</v>
      </c>
      <c r="W103" s="101">
        <f t="shared" si="914"/>
        <v>3921.4063101387624</v>
      </c>
      <c r="X103" s="101">
        <f t="shared" si="914"/>
        <v>3911.7174955009</v>
      </c>
      <c r="Z103" s="47">
        <f t="shared" si="844"/>
        <v>352</v>
      </c>
      <c r="AA103" s="43">
        <f t="shared" si="845"/>
        <v>3.5192961407718458E-2</v>
      </c>
      <c r="AB103" s="9">
        <f t="shared" si="846"/>
        <v>4492206.7400000021</v>
      </c>
      <c r="AC103" s="43">
        <f t="shared" si="847"/>
        <v>0.11495700996853178</v>
      </c>
      <c r="AD103" s="43">
        <f t="shared" si="848"/>
        <v>7.3440523701346683E-2</v>
      </c>
      <c r="AE103" s="43">
        <f t="shared" si="849"/>
        <v>7.6916895663234008E-2</v>
      </c>
      <c r="AG103" s="43">
        <f t="shared" si="669"/>
        <v>1.0037878197267853</v>
      </c>
      <c r="AH103" s="5">
        <f t="shared" si="839"/>
        <v>43452614.459768891</v>
      </c>
      <c r="AI103" s="47">
        <f t="shared" si="840"/>
        <v>43551149.409304619</v>
      </c>
      <c r="AJ103" s="47">
        <f t="shared" si="841"/>
        <v>676924.45976889133</v>
      </c>
      <c r="AL103" s="43">
        <f t="shared" si="673"/>
        <v>0.99329573153498596</v>
      </c>
      <c r="AM103" s="5">
        <f t="shared" si="813"/>
        <v>42416218.717553228</v>
      </c>
      <c r="AN103" s="47">
        <f t="shared" si="814"/>
        <v>42485572.752005026</v>
      </c>
      <c r="AO103" s="5">
        <f t="shared" si="815"/>
        <v>-359471.28244677186</v>
      </c>
      <c r="AQ103" s="47">
        <f t="shared" si="816"/>
        <v>42934416.58866106</v>
      </c>
      <c r="AR103" s="5">
        <f t="shared" si="817"/>
        <v>158726.58866105974</v>
      </c>
    </row>
    <row r="104" spans="1:44">
      <c r="A104" s="70">
        <f>+'Fall 2023 Data'!A66</f>
        <v>45215</v>
      </c>
      <c r="B104" s="5">
        <f>+'Fall 2023 Data'!D66</f>
        <v>-49</v>
      </c>
      <c r="C104" s="5">
        <f>+'Fall 2023 Data'!J66</f>
        <v>10349</v>
      </c>
      <c r="D104" s="5">
        <f>+'Fall 2023 Data'!I66</f>
        <v>10020</v>
      </c>
      <c r="E104" s="5">
        <f>+'Fall 2023 Data'!G66</f>
        <v>291</v>
      </c>
      <c r="F104" s="43">
        <f>+'Fall 2023 Data'!M66</f>
        <v>0.96820948883950142</v>
      </c>
      <c r="G104" s="9">
        <f>+'Fall 2023 Data'!Q66</f>
        <v>42220164</v>
      </c>
      <c r="H104" s="9">
        <f>+'Fall 2023 Data'!O66</f>
        <v>1397041.28</v>
      </c>
      <c r="I104" s="9">
        <f>+'Fall 2023 Data'!U66</f>
        <v>43617205.280000001</v>
      </c>
      <c r="J104" s="9">
        <f>+'Fall 2023 Data'!B66</f>
        <v>42775690</v>
      </c>
      <c r="K104" s="9">
        <f t="shared" ref="K104" si="916">+G104/D104</f>
        <v>4213.5892215568865</v>
      </c>
      <c r="L104" s="9">
        <f t="shared" ref="L104" si="917">+I104/C104</f>
        <v>4214.6299429896608</v>
      </c>
      <c r="N104" s="77">
        <f>+'Fall 2022 Data'!A70</f>
        <v>44848</v>
      </c>
      <c r="O104" s="5">
        <f>+'Fall 2022 Data'!D71</f>
        <v>-49</v>
      </c>
      <c r="P104" s="5">
        <f>+'Fall 2022 Data'!J71</f>
        <v>10001</v>
      </c>
      <c r="Q104" s="5">
        <f>+'Fall 2022 Data'!I71</f>
        <v>9884</v>
      </c>
      <c r="R104" s="5">
        <f>+'Fall 2022 Data'!G71</f>
        <v>58</v>
      </c>
      <c r="S104" s="43">
        <f>+'Fall 2022 Data'!M71</f>
        <v>0.98830116988301175</v>
      </c>
      <c r="T104" s="9">
        <f>+'Fall 2022 Data'!Q71</f>
        <v>38744023.450000003</v>
      </c>
      <c r="U104" s="9">
        <f>+'Fall 2022 Data'!O71</f>
        <v>343394.82</v>
      </c>
      <c r="V104" s="9">
        <f>+'Fall 2022 Data'!U71</f>
        <v>39112098.600000001</v>
      </c>
      <c r="W104" s="9">
        <f t="shared" ref="W104" si="918">+T104/Q104</f>
        <v>3919.8728702954272</v>
      </c>
      <c r="X104" s="9">
        <f t="shared" ref="X104" si="919">+V104/P104</f>
        <v>3910.8187781221877</v>
      </c>
      <c r="Z104" s="47">
        <f t="shared" si="844"/>
        <v>348</v>
      </c>
      <c r="AA104" s="43">
        <f t="shared" si="845"/>
        <v>3.4796520347965203E-2</v>
      </c>
      <c r="AB104" s="9">
        <f t="shared" si="846"/>
        <v>4505106.68</v>
      </c>
      <c r="AC104" s="43">
        <f t="shared" si="847"/>
        <v>0.11535527388533076</v>
      </c>
      <c r="AD104" s="43">
        <f t="shared" si="848"/>
        <v>7.4930070688573824E-2</v>
      </c>
      <c r="AE104" s="43">
        <f t="shared" si="849"/>
        <v>7.7684797507633574E-2</v>
      </c>
      <c r="AG104" s="43">
        <f t="shared" si="669"/>
        <v>1.0037878197267853</v>
      </c>
      <c r="AH104" s="5">
        <f t="shared" si="839"/>
        <v>43452614.609202862</v>
      </c>
      <c r="AI104" s="47">
        <f t="shared" si="840"/>
        <v>43500889.782715969</v>
      </c>
      <c r="AJ104" s="47">
        <f t="shared" si="841"/>
        <v>676924.60920286179</v>
      </c>
      <c r="AL104" s="43">
        <f t="shared" si="673"/>
        <v>0.99401355723145746</v>
      </c>
      <c r="AM104" s="5">
        <f t="shared" si="813"/>
        <v>42474434.772894122</v>
      </c>
      <c r="AN104" s="47">
        <f t="shared" si="814"/>
        <v>42475872.773396984</v>
      </c>
      <c r="AO104" s="5">
        <f t="shared" si="815"/>
        <v>-301255.22710587829</v>
      </c>
      <c r="AQ104" s="47">
        <f t="shared" si="816"/>
        <v>42963524.691048488</v>
      </c>
      <c r="AR104" s="5">
        <f t="shared" si="817"/>
        <v>187834.69104849175</v>
      </c>
    </row>
    <row r="105" spans="1:44">
      <c r="A105" s="70">
        <f>+'Fall 2023 Data'!A67</f>
        <v>45216</v>
      </c>
      <c r="B105" s="5">
        <f>+'Fall 2023 Data'!D67</f>
        <v>-50</v>
      </c>
      <c r="C105" s="5">
        <f>+'Fall 2023 Data'!J67</f>
        <v>10347</v>
      </c>
      <c r="D105" s="5">
        <f>+'Fall 2023 Data'!I67</f>
        <v>10029</v>
      </c>
      <c r="E105" s="5">
        <f>+'Fall 2023 Data'!G67</f>
        <v>280</v>
      </c>
      <c r="F105" s="43">
        <f>+'Fall 2023 Data'!M67</f>
        <v>0.96926645404465062</v>
      </c>
      <c r="G105" s="9">
        <f>+'Fall 2023 Data'!Q67</f>
        <v>42255460.079999998</v>
      </c>
      <c r="H105" s="9">
        <f>+'Fall 2023 Data'!O67</f>
        <v>1345869.38</v>
      </c>
      <c r="I105" s="9">
        <f>+'Fall 2023 Data'!U67</f>
        <v>43601329.460000001</v>
      </c>
      <c r="J105" s="9">
        <f>+'Fall 2023 Data'!B67</f>
        <v>42775690</v>
      </c>
      <c r="K105" s="9">
        <f t="shared" ref="K105" si="920">+G105/D105</f>
        <v>4213.3273586598862</v>
      </c>
      <c r="L105" s="9">
        <f t="shared" ref="L105" si="921">+I105/C105</f>
        <v>4213.9102599787375</v>
      </c>
      <c r="N105" s="77">
        <f>+'Fall 2022 Data'!A71</f>
        <v>44851</v>
      </c>
      <c r="O105" s="5">
        <f>+'Fall 2022 Data'!D72</f>
        <v>-50</v>
      </c>
      <c r="P105" s="5">
        <f>+'Fall 2022 Data'!J72</f>
        <v>9994</v>
      </c>
      <c r="Q105" s="5">
        <f>+'Fall 2022 Data'!I72</f>
        <v>9886</v>
      </c>
      <c r="R105" s="5">
        <f>+'Fall 2022 Data'!G72</f>
        <v>50</v>
      </c>
      <c r="S105" s="43">
        <f>+'Fall 2022 Data'!M72</f>
        <v>0.98919351610966577</v>
      </c>
      <c r="T105" s="9">
        <f>+'Fall 2022 Data'!Q72</f>
        <v>38750600.779999994</v>
      </c>
      <c r="U105" s="9">
        <f>+'Fall 2022 Data'!O72</f>
        <v>324102.24</v>
      </c>
      <c r="V105" s="9">
        <f>+'Fall 2022 Data'!U72</f>
        <v>39099213.839999996</v>
      </c>
      <c r="W105" s="9">
        <f t="shared" ref="W105:W108" si="922">+T105/Q105</f>
        <v>3919.7451729718787</v>
      </c>
      <c r="X105" s="9">
        <f t="shared" ref="X105:X108" si="923">+V105/P105</f>
        <v>3912.2687452471478</v>
      </c>
      <c r="Z105" s="47">
        <f t="shared" ref="Z105" si="924">+C105-P105</f>
        <v>353</v>
      </c>
      <c r="AA105" s="43">
        <f t="shared" ref="AA105" si="925">+Z105/P105</f>
        <v>3.5321192715629376E-2</v>
      </c>
      <c r="AB105" s="9">
        <f t="shared" ref="AB105" si="926">+I105-V105</f>
        <v>4502115.6200000048</v>
      </c>
      <c r="AC105" s="43">
        <f t="shared" ref="AC105" si="927">+AB105/V108</f>
        <v>0.11528099808517663</v>
      </c>
      <c r="AD105" s="43">
        <f t="shared" ref="AD105" si="928">+K105/W105-1</f>
        <v>7.4898283621182227E-2</v>
      </c>
      <c r="AE105" s="43">
        <f t="shared" ref="AE105" si="929">+L105/X105-1</f>
        <v>7.710142998178271E-2</v>
      </c>
      <c r="AG105" s="43">
        <f t="shared" si="669"/>
        <v>1.0034568637494852</v>
      </c>
      <c r="AH105" s="5">
        <f t="shared" ref="AH105" si="930">+I105/AG105</f>
        <v>43451124.841660507</v>
      </c>
      <c r="AI105" s="47">
        <f t="shared" ref="AI105" si="931">AVERAGE(AH101:AH105)</f>
        <v>43450434.871651486</v>
      </c>
      <c r="AJ105" s="47">
        <f t="shared" ref="AJ105" si="932">+AH105-J105</f>
        <v>675434.84166050702</v>
      </c>
      <c r="AL105" s="43">
        <f t="shared" si="673"/>
        <v>0.99418230468224333</v>
      </c>
      <c r="AM105" s="5">
        <f t="shared" ref="AM105" si="933">+G105/AL105</f>
        <v>42502728.001687303</v>
      </c>
      <c r="AN105" s="47">
        <f t="shared" ref="AN105" si="934">AVERAGE(AM101:AM105)</f>
        <v>42445163.785448216</v>
      </c>
      <c r="AO105" s="5">
        <f t="shared" ref="AO105" si="935">+AM105-J105</f>
        <v>-272961.99831269681</v>
      </c>
      <c r="AQ105" s="47">
        <f t="shared" ref="AQ105" si="936">(+AH105+AM105)/2</f>
        <v>42976926.421673909</v>
      </c>
      <c r="AR105" s="5">
        <f t="shared" ref="AR105" si="937">(+AO105+AJ105)/2</f>
        <v>201236.4216739051</v>
      </c>
    </row>
    <row r="106" spans="1:44">
      <c r="A106" s="70">
        <f>+'Fall 2023 Data'!A68</f>
        <v>45217</v>
      </c>
      <c r="B106" s="5">
        <f>+'Fall 2023 Data'!D68</f>
        <v>-51</v>
      </c>
      <c r="C106" s="5">
        <f>+'Fall 2023 Data'!J68</f>
        <v>10348</v>
      </c>
      <c r="D106" s="5">
        <f>+'Fall 2023 Data'!I68</f>
        <v>10039</v>
      </c>
      <c r="E106" s="5">
        <f>+'Fall 2023 Data'!G68</f>
        <v>270</v>
      </c>
      <c r="F106" s="43">
        <f>+'Fall 2023 Data'!M68</f>
        <v>0.97013915732508693</v>
      </c>
      <c r="G106" s="9">
        <f>+'Fall 2023 Data'!Q68</f>
        <v>42334776.840000004</v>
      </c>
      <c r="H106" s="9">
        <f>+'Fall 2023 Data'!O68</f>
        <v>1266729.3799999999</v>
      </c>
      <c r="I106" s="9">
        <f>+'Fall 2023 Data'!U68</f>
        <v>43601506.220000006</v>
      </c>
      <c r="J106" s="9">
        <f>+'Fall 2023 Data'!B68</f>
        <v>42775690</v>
      </c>
      <c r="K106" s="9">
        <f t="shared" ref="K106" si="938">+G106/D106</f>
        <v>4217.0312620778968</v>
      </c>
      <c r="L106" s="9">
        <f t="shared" ref="L106" si="939">+I106/C106</f>
        <v>4213.52012176266</v>
      </c>
      <c r="N106" s="77">
        <f>+'Fall 2022 Data'!A72</f>
        <v>44852</v>
      </c>
      <c r="O106" s="5">
        <f>+'Fall 2022 Data'!D73</f>
        <v>-51</v>
      </c>
      <c r="P106" s="5">
        <f>+'Fall 2022 Data'!J73</f>
        <v>9989</v>
      </c>
      <c r="Q106" s="5">
        <f>+'Fall 2022 Data'!I73</f>
        <v>9908</v>
      </c>
      <c r="R106" s="5">
        <f>+'Fall 2022 Data'!G73</f>
        <v>48</v>
      </c>
      <c r="S106" s="43">
        <f>+'Fall 2022 Data'!M73</f>
        <v>0.99189108018820704</v>
      </c>
      <c r="T106" s="9">
        <f>+'Fall 2022 Data'!Q73</f>
        <v>38748196.710000001</v>
      </c>
      <c r="U106" s="9">
        <f>+'Fall 2022 Data'!O73</f>
        <v>309158.15999999997</v>
      </c>
      <c r="V106" s="9">
        <f>+'Fall 2022 Data'!U73</f>
        <v>39077275.420000002</v>
      </c>
      <c r="W106" s="9">
        <f t="shared" si="922"/>
        <v>3910.7990220024226</v>
      </c>
      <c r="X106" s="9">
        <f t="shared" si="923"/>
        <v>3912.0307758534391</v>
      </c>
      <c r="Z106" s="47">
        <f t="shared" ref="Z106" si="940">+C106-P106</f>
        <v>359</v>
      </c>
      <c r="AA106" s="43">
        <f t="shared" ref="AA106" si="941">+Z106/P106</f>
        <v>3.5939533486835519E-2</v>
      </c>
      <c r="AB106" s="9">
        <f t="shared" ref="AB106" si="942">+I106-V106</f>
        <v>4524230.8000000045</v>
      </c>
      <c r="AC106" s="43">
        <f t="shared" ref="AC106" si="943">+AB106/V109</f>
        <v>0.11584727852717765</v>
      </c>
      <c r="AD106" s="43">
        <f t="shared" ref="AD106" si="944">+K106/W106-1</f>
        <v>7.8304264257148093E-2</v>
      </c>
      <c r="AE106" s="43">
        <f t="shared" ref="AE106" si="945">+L106/X106-1</f>
        <v>7.7067222418118364E-2</v>
      </c>
      <c r="AG106" s="43">
        <f t="shared" si="669"/>
        <v>1.0031262933806588</v>
      </c>
      <c r="AH106" s="5">
        <f t="shared" ref="AH106" si="946">+I106/AG106</f>
        <v>43465619.940095052</v>
      </c>
      <c r="AI106" s="47">
        <f t="shared" ref="AI106" si="947">AVERAGE(AH102:AH106)</f>
        <v>43454917.662099242</v>
      </c>
      <c r="AJ106" s="47">
        <f t="shared" ref="AJ106" si="948">+AH106-J106</f>
        <v>689929.94009505212</v>
      </c>
      <c r="AL106" s="43">
        <f t="shared" si="673"/>
        <v>0.99412062605520013</v>
      </c>
      <c r="AM106" s="5">
        <f t="shared" ref="AM106" si="949">+G106/AL106</f>
        <v>42585150.866439521</v>
      </c>
      <c r="AN106" s="47">
        <f t="shared" ref="AN106" si="950">AVERAGE(AM102:AM106)</f>
        <v>42478950.21522548</v>
      </c>
      <c r="AO106" s="5">
        <f t="shared" ref="AO106" si="951">+AM106-J106</f>
        <v>-190539.13356047869</v>
      </c>
      <c r="AQ106" s="47">
        <f t="shared" ref="AQ106" si="952">(+AH106+AM106)/2</f>
        <v>43025385.403267287</v>
      </c>
      <c r="AR106" s="5">
        <f t="shared" ref="AR106" si="953">(+AO106+AJ106)/2</f>
        <v>249695.40326728672</v>
      </c>
    </row>
    <row r="107" spans="1:44">
      <c r="A107" s="70">
        <f>+'Fall 2023 Data'!A69</f>
        <v>45218</v>
      </c>
      <c r="B107" s="5">
        <f>+'Fall 2023 Data'!D69</f>
        <v>-52</v>
      </c>
      <c r="C107" s="5">
        <f>+'Fall 2023 Data'!J69</f>
        <v>10355</v>
      </c>
      <c r="D107" s="5">
        <f>+'Fall 2023 Data'!I69</f>
        <v>10046</v>
      </c>
      <c r="E107" s="5">
        <f>+'Fall 2023 Data'!G69</f>
        <v>266</v>
      </c>
      <c r="F107" s="43">
        <f>+'Fall 2023 Data'!M69</f>
        <v>0.97015934331240949</v>
      </c>
      <c r="G107" s="9">
        <f>+'Fall 2023 Data'!Q69</f>
        <v>42361477.759999998</v>
      </c>
      <c r="H107" s="9">
        <f>+'Fall 2023 Data'!O69</f>
        <v>1243977.28</v>
      </c>
      <c r="I107" s="9">
        <f>+'Fall 2023 Data'!U69</f>
        <v>43605455.039999999</v>
      </c>
      <c r="J107" s="9">
        <f>+'Fall 2023 Data'!B69</f>
        <v>42775690</v>
      </c>
      <c r="K107" s="9">
        <f t="shared" ref="K107" si="954">+G107/D107</f>
        <v>4216.7507226756916</v>
      </c>
      <c r="L107" s="9">
        <f t="shared" ref="L107" si="955">+I107/C107</f>
        <v>4211.0531183003377</v>
      </c>
      <c r="N107" s="77">
        <f>+'Fall 2022 Data'!A73</f>
        <v>44853</v>
      </c>
      <c r="O107" s="5">
        <f>+'Fall 2022 Data'!D74</f>
        <v>-52</v>
      </c>
      <c r="P107" s="5">
        <f>+'Fall 2022 Data'!J74</f>
        <v>9994</v>
      </c>
      <c r="Q107" s="5">
        <f>+'Fall 2022 Data'!I74</f>
        <v>9910</v>
      </c>
      <c r="R107" s="5">
        <f>+'Fall 2022 Data'!G74</f>
        <v>46</v>
      </c>
      <c r="S107" s="43">
        <f>+'Fall 2022 Data'!M74</f>
        <v>0.99159495697418454</v>
      </c>
      <c r="T107" s="9">
        <f>+'Fall 2022 Data'!Q74</f>
        <v>38741927.670000002</v>
      </c>
      <c r="U107" s="9">
        <f>+'Fall 2022 Data'!O74</f>
        <v>291434.15999999997</v>
      </c>
      <c r="V107" s="9">
        <f>+'Fall 2022 Data'!U74</f>
        <v>39054189.100000001</v>
      </c>
      <c r="W107" s="9">
        <f t="shared" si="922"/>
        <v>3909.3771614530779</v>
      </c>
      <c r="X107" s="9">
        <f t="shared" si="923"/>
        <v>3907.7635681408847</v>
      </c>
      <c r="Z107" s="47">
        <f t="shared" ref="Z107" si="956">+C107-P107</f>
        <v>361</v>
      </c>
      <c r="AA107" s="43">
        <f t="shared" ref="AA107" si="957">+Z107/P107</f>
        <v>3.6121673003802278E-2</v>
      </c>
      <c r="AB107" s="9">
        <f t="shared" ref="AB107" si="958">+I107-V107</f>
        <v>4551265.9399999976</v>
      </c>
      <c r="AC107" s="43">
        <f t="shared" ref="AC107" si="959">+AB107/V110</f>
        <v>0.11653953927426429</v>
      </c>
      <c r="AD107" s="43">
        <f t="shared" ref="AD107" si="960">+K107/W107-1</f>
        <v>7.8624688416700561E-2</v>
      </c>
      <c r="AE107" s="43">
        <f t="shared" ref="AE107" si="961">+L107/X107-1</f>
        <v>7.7612052231640805E-2</v>
      </c>
      <c r="AG107" s="43">
        <f t="shared" si="669"/>
        <v>1.0025634430372408</v>
      </c>
      <c r="AH107" s="5">
        <f t="shared" ref="AH107" si="962">+I107/AG107</f>
        <v>43493960.749155551</v>
      </c>
      <c r="AI107" s="47">
        <f t="shared" ref="AI107" si="963">AVERAGE(AH103:AH107)</f>
        <v>43463186.919976577</v>
      </c>
      <c r="AJ107" s="47">
        <f t="shared" ref="AJ107" si="964">+AH107-J107</f>
        <v>718270.7491555512</v>
      </c>
      <c r="AL107" s="43">
        <f t="shared" si="673"/>
        <v>0.99395978806792018</v>
      </c>
      <c r="AM107" s="5">
        <f t="shared" ref="AM107" si="965">+G107/AL107</f>
        <v>42618904.978382602</v>
      </c>
      <c r="AN107" s="47">
        <f t="shared" ref="AN107" si="966">AVERAGE(AM103:AM107)</f>
        <v>42519487.467391349</v>
      </c>
      <c r="AO107" s="5">
        <f t="shared" ref="AO107" si="967">+AM107-J107</f>
        <v>-156785.02161739767</v>
      </c>
      <c r="AQ107" s="47">
        <f t="shared" ref="AQ107" si="968">(+AH107+AM107)/2</f>
        <v>43056432.863769077</v>
      </c>
      <c r="AR107" s="5">
        <f t="shared" ref="AR107" si="969">(+AO107+AJ107)/2</f>
        <v>280742.86376907676</v>
      </c>
    </row>
    <row r="108" spans="1:44">
      <c r="A108" s="70">
        <f>+'Fall 2023 Data'!A70</f>
        <v>45219</v>
      </c>
      <c r="B108" s="5">
        <f>+'Fall 2023 Data'!D70</f>
        <v>-53</v>
      </c>
      <c r="C108" s="5">
        <f>+'Fall 2023 Data'!J70</f>
        <v>10355</v>
      </c>
      <c r="D108" s="5">
        <f>+'Fall 2023 Data'!I70</f>
        <v>10056</v>
      </c>
      <c r="E108" s="5">
        <f>+'Fall 2023 Data'!G70</f>
        <v>257</v>
      </c>
      <c r="F108" s="43">
        <f>+'Fall 2023 Data'!M70</f>
        <v>0.97112506035731527</v>
      </c>
      <c r="G108" s="9">
        <f>+'Fall 2023 Data'!Q70</f>
        <v>42411962.259999998</v>
      </c>
      <c r="H108" s="9">
        <f>+'Fall 2023 Data'!O70</f>
        <v>1194387.28</v>
      </c>
      <c r="I108" s="9">
        <f>+'Fall 2023 Data'!U70</f>
        <v>43606349.539999999</v>
      </c>
      <c r="J108" s="9">
        <f>+'Fall 2023 Data'!B70</f>
        <v>42775690</v>
      </c>
      <c r="K108" s="9">
        <f t="shared" ref="K108" si="970">+G108/D108</f>
        <v>4217.5777903739063</v>
      </c>
      <c r="L108" s="9">
        <f t="shared" ref="L108" si="971">+I108/C108</f>
        <v>4211.1395016900051</v>
      </c>
      <c r="N108" s="77">
        <f>+'Fall 2022 Data'!A74</f>
        <v>44854</v>
      </c>
      <c r="O108" s="5">
        <f>+'Fall 2022 Data'!D75</f>
        <v>-53</v>
      </c>
      <c r="P108" s="5">
        <f>+'Fall 2022 Data'!J75</f>
        <v>9988</v>
      </c>
      <c r="Q108" s="5">
        <f>+'Fall 2022 Data'!I75</f>
        <v>9909</v>
      </c>
      <c r="R108" s="5">
        <f>+'Fall 2022 Data'!G75</f>
        <v>42</v>
      </c>
      <c r="S108" s="43">
        <f>+'Fall 2022 Data'!M75</f>
        <v>0.99209050861033243</v>
      </c>
      <c r="T108" s="9">
        <f>+'Fall 2022 Data'!Q75</f>
        <v>38777112.959999993</v>
      </c>
      <c r="U108" s="9">
        <f>+'Fall 2022 Data'!O75</f>
        <v>255635.76</v>
      </c>
      <c r="V108" s="9">
        <f>+'Fall 2022 Data'!U75</f>
        <v>39053405.979999997</v>
      </c>
      <c r="W108" s="9">
        <f t="shared" si="922"/>
        <v>3913.3225310323942</v>
      </c>
      <c r="X108" s="9">
        <f t="shared" si="923"/>
        <v>3910.032637164597</v>
      </c>
      <c r="Z108" s="47">
        <f t="shared" ref="Z108:Z110" si="972">+C108-P108</f>
        <v>367</v>
      </c>
      <c r="AA108" s="43">
        <f t="shared" ref="AA108:AA110" si="973">+Z108/P108</f>
        <v>3.6744092911493789E-2</v>
      </c>
      <c r="AB108" s="9">
        <f t="shared" ref="AB108:AB110" si="974">+I108-V108</f>
        <v>4552943.5600000024</v>
      </c>
      <c r="AC108" s="43">
        <f t="shared" ref="AC108:AC110" si="975">+AB108/V111</f>
        <v>0.11663389363061574</v>
      </c>
      <c r="AD108" s="43">
        <f t="shared" ref="AD108:AD110" si="976">+K108/W108-1</f>
        <v>7.7748577309635802E-2</v>
      </c>
      <c r="AE108" s="43">
        <f t="shared" ref="AE108:AE110" si="977">+L108/X108-1</f>
        <v>7.7008785467263863E-2</v>
      </c>
      <c r="AG108" s="43">
        <f t="shared" si="669"/>
        <v>1.0019711422635176</v>
      </c>
      <c r="AH108" s="5">
        <f t="shared" ref="AH108:AH110" si="978">+I108/AG108</f>
        <v>43520564.316343918</v>
      </c>
      <c r="AI108" s="47">
        <f t="shared" ref="AI108:AI110" si="979">AVERAGE(AH104:AH108)</f>
        <v>43476776.891291574</v>
      </c>
      <c r="AJ108" s="47">
        <f t="shared" ref="AJ108:AJ110" si="980">+AH108-J108</f>
        <v>744874.31634391844</v>
      </c>
      <c r="AL108" s="43">
        <f t="shared" si="673"/>
        <v>0.99486249904527246</v>
      </c>
      <c r="AM108" s="5">
        <f t="shared" ref="AM108:AM110" si="981">+G108/AL108</f>
        <v>42630978.955082707</v>
      </c>
      <c r="AN108" s="47">
        <f t="shared" ref="AN108:AN110" si="982">AVERAGE(AM104:AM108)</f>
        <v>42562439.51489725</v>
      </c>
      <c r="AO108" s="5">
        <f t="shared" ref="AO108:AO110" si="983">+AM108-J108</f>
        <v>-144711.04491729289</v>
      </c>
      <c r="AQ108" s="47">
        <f t="shared" ref="AQ108:AQ110" si="984">(+AH108+AM108)/2</f>
        <v>43075771.635713309</v>
      </c>
      <c r="AR108" s="5">
        <f t="shared" ref="AR108:AR110" si="985">(+AO108+AJ108)/2</f>
        <v>300081.63571331277</v>
      </c>
    </row>
    <row r="109" spans="1:44">
      <c r="A109" s="144">
        <f t="shared" ref="A109:A110" si="986">+A108+1</f>
        <v>45220</v>
      </c>
      <c r="B109" s="147">
        <f>+B108-1</f>
        <v>-54</v>
      </c>
      <c r="C109" s="147">
        <f t="shared" ref="C109:L109" si="987">+C108</f>
        <v>10355</v>
      </c>
      <c r="D109" s="147">
        <f t="shared" si="987"/>
        <v>10056</v>
      </c>
      <c r="E109" s="147">
        <f t="shared" si="987"/>
        <v>257</v>
      </c>
      <c r="F109" s="145">
        <f t="shared" si="987"/>
        <v>0.97112506035731527</v>
      </c>
      <c r="G109" s="146">
        <f t="shared" si="987"/>
        <v>42411962.259999998</v>
      </c>
      <c r="H109" s="146">
        <f t="shared" si="987"/>
        <v>1194387.28</v>
      </c>
      <c r="I109" s="146">
        <f t="shared" si="987"/>
        <v>43606349.539999999</v>
      </c>
      <c r="J109" s="146">
        <f t="shared" si="987"/>
        <v>42775690</v>
      </c>
      <c r="K109" s="146">
        <f t="shared" si="987"/>
        <v>4217.5777903739063</v>
      </c>
      <c r="L109" s="146">
        <f t="shared" si="987"/>
        <v>4211.1395016900051</v>
      </c>
      <c r="N109" s="118">
        <f>+N108+1</f>
        <v>44855</v>
      </c>
      <c r="O109" s="99">
        <f t="shared" ref="O109:O110" si="988">+O108-1</f>
        <v>-54</v>
      </c>
      <c r="P109" s="99">
        <f t="shared" ref="P109:X109" si="989">+P108</f>
        <v>9988</v>
      </c>
      <c r="Q109" s="99">
        <f t="shared" si="989"/>
        <v>9909</v>
      </c>
      <c r="R109" s="99">
        <f t="shared" si="989"/>
        <v>42</v>
      </c>
      <c r="S109" s="100">
        <f t="shared" si="989"/>
        <v>0.99209050861033243</v>
      </c>
      <c r="T109" s="101">
        <f t="shared" si="989"/>
        <v>38777112.959999993</v>
      </c>
      <c r="U109" s="101">
        <f t="shared" si="989"/>
        <v>255635.76</v>
      </c>
      <c r="V109" s="101">
        <f t="shared" si="989"/>
        <v>39053405.979999997</v>
      </c>
      <c r="W109" s="101">
        <f t="shared" si="989"/>
        <v>3913.3225310323942</v>
      </c>
      <c r="X109" s="101">
        <f t="shared" si="989"/>
        <v>3910.032637164597</v>
      </c>
      <c r="Z109" s="47">
        <f t="shared" si="972"/>
        <v>367</v>
      </c>
      <c r="AA109" s="43">
        <f t="shared" si="973"/>
        <v>3.6744092911493789E-2</v>
      </c>
      <c r="AB109" s="9">
        <f t="shared" si="974"/>
        <v>4552943.5600000024</v>
      </c>
      <c r="AC109" s="43">
        <f t="shared" si="975"/>
        <v>0.11665772592275221</v>
      </c>
      <c r="AD109" s="43">
        <f t="shared" si="976"/>
        <v>7.7748577309635802E-2</v>
      </c>
      <c r="AE109" s="43">
        <f t="shared" si="977"/>
        <v>7.7008785467263863E-2</v>
      </c>
      <c r="AG109" s="43">
        <f t="shared" si="669"/>
        <v>1.0019510505996265</v>
      </c>
      <c r="AH109" s="5">
        <f t="shared" si="978"/>
        <v>43521437.014216803</v>
      </c>
      <c r="AI109" s="47">
        <f t="shared" si="979"/>
        <v>43490541.372294374</v>
      </c>
      <c r="AJ109" s="47">
        <f t="shared" si="980"/>
        <v>745747.01421680301</v>
      </c>
      <c r="AL109" s="43">
        <f t="shared" si="673"/>
        <v>0.99486249904527246</v>
      </c>
      <c r="AM109" s="5">
        <f t="shared" si="981"/>
        <v>42630978.955082707</v>
      </c>
      <c r="AN109" s="47">
        <f t="shared" si="982"/>
        <v>42593748.351334974</v>
      </c>
      <c r="AO109" s="5">
        <f t="shared" si="983"/>
        <v>-144711.04491729289</v>
      </c>
      <c r="AQ109" s="47">
        <f t="shared" si="984"/>
        <v>43076207.984649755</v>
      </c>
      <c r="AR109" s="5">
        <f t="shared" si="985"/>
        <v>300517.98464975506</v>
      </c>
    </row>
    <row r="110" spans="1:44">
      <c r="A110" s="144">
        <f t="shared" si="986"/>
        <v>45221</v>
      </c>
      <c r="B110" s="147">
        <f>+B109-1</f>
        <v>-55</v>
      </c>
      <c r="C110" s="147">
        <f t="shared" ref="C110:L110" si="990">+C109</f>
        <v>10355</v>
      </c>
      <c r="D110" s="147">
        <f t="shared" si="990"/>
        <v>10056</v>
      </c>
      <c r="E110" s="147">
        <f t="shared" si="990"/>
        <v>257</v>
      </c>
      <c r="F110" s="145">
        <f t="shared" si="990"/>
        <v>0.97112506035731527</v>
      </c>
      <c r="G110" s="146">
        <f t="shared" si="990"/>
        <v>42411962.259999998</v>
      </c>
      <c r="H110" s="146">
        <f t="shared" si="990"/>
        <v>1194387.28</v>
      </c>
      <c r="I110" s="146">
        <f t="shared" si="990"/>
        <v>43606349.539999999</v>
      </c>
      <c r="J110" s="146">
        <f t="shared" si="990"/>
        <v>42775690</v>
      </c>
      <c r="K110" s="146">
        <f t="shared" si="990"/>
        <v>4217.5777903739063</v>
      </c>
      <c r="L110" s="146">
        <f t="shared" si="990"/>
        <v>4211.1395016900051</v>
      </c>
      <c r="N110" s="118">
        <f>+N109+1</f>
        <v>44856</v>
      </c>
      <c r="O110" s="99">
        <f t="shared" si="988"/>
        <v>-55</v>
      </c>
      <c r="P110" s="99">
        <f t="shared" ref="P110:X110" si="991">+P109</f>
        <v>9988</v>
      </c>
      <c r="Q110" s="99">
        <f t="shared" si="991"/>
        <v>9909</v>
      </c>
      <c r="R110" s="99">
        <f t="shared" si="991"/>
        <v>42</v>
      </c>
      <c r="S110" s="100">
        <f t="shared" si="991"/>
        <v>0.99209050861033243</v>
      </c>
      <c r="T110" s="101">
        <f t="shared" si="991"/>
        <v>38777112.959999993</v>
      </c>
      <c r="U110" s="101">
        <f t="shared" si="991"/>
        <v>255635.76</v>
      </c>
      <c r="V110" s="101">
        <f t="shared" si="991"/>
        <v>39053405.979999997</v>
      </c>
      <c r="W110" s="101">
        <f t="shared" si="991"/>
        <v>3913.3225310323942</v>
      </c>
      <c r="X110" s="101">
        <f t="shared" si="991"/>
        <v>3910.032637164597</v>
      </c>
      <c r="Z110" s="47">
        <f t="shared" si="972"/>
        <v>367</v>
      </c>
      <c r="AA110" s="43">
        <f t="shared" si="973"/>
        <v>3.6744092911493789E-2</v>
      </c>
      <c r="AB110" s="9">
        <f t="shared" si="974"/>
        <v>4552943.5600000024</v>
      </c>
      <c r="AC110" s="43">
        <f t="shared" si="975"/>
        <v>0.11670195923679737</v>
      </c>
      <c r="AD110" s="43">
        <f t="shared" si="976"/>
        <v>7.7748577309635802E-2</v>
      </c>
      <c r="AE110" s="43">
        <f t="shared" si="977"/>
        <v>7.7008785467263863E-2</v>
      </c>
      <c r="AG110" s="43">
        <f t="shared" si="669"/>
        <v>1.0019510505996265</v>
      </c>
      <c r="AH110" s="5">
        <f t="shared" si="978"/>
        <v>43521437.014216803</v>
      </c>
      <c r="AI110" s="47">
        <f t="shared" si="979"/>
        <v>43504603.806805626</v>
      </c>
      <c r="AJ110" s="47">
        <f t="shared" si="980"/>
        <v>745747.01421680301</v>
      </c>
      <c r="AL110" s="43">
        <f t="shared" si="673"/>
        <v>0.99486249904527246</v>
      </c>
      <c r="AM110" s="5">
        <f t="shared" si="981"/>
        <v>42630978.955082707</v>
      </c>
      <c r="AN110" s="47">
        <f t="shared" si="982"/>
        <v>42619398.542014048</v>
      </c>
      <c r="AO110" s="5">
        <f t="shared" si="983"/>
        <v>-144711.04491729289</v>
      </c>
      <c r="AQ110" s="47">
        <f t="shared" si="984"/>
        <v>43076207.984649755</v>
      </c>
      <c r="AR110" s="5">
        <f t="shared" si="985"/>
        <v>300517.98464975506</v>
      </c>
    </row>
    <row r="111" spans="1:44">
      <c r="A111" s="70">
        <f>+'Fall 2023 Data'!A71</f>
        <v>45222</v>
      </c>
      <c r="B111" s="5">
        <f>+'Fall 2023 Data'!D71</f>
        <v>-56</v>
      </c>
      <c r="C111" s="5">
        <f>+'Fall 2023 Data'!J71</f>
        <v>10349</v>
      </c>
      <c r="D111" s="5">
        <f>+'Fall 2023 Data'!I71</f>
        <v>10055</v>
      </c>
      <c r="E111" s="5">
        <f>+'Fall 2023 Data'!G71</f>
        <v>253</v>
      </c>
      <c r="F111" s="43">
        <f>+'Fall 2023 Data'!M71</f>
        <v>0.97159145811189485</v>
      </c>
      <c r="G111" s="9">
        <f>+'Fall 2023 Data'!Q71</f>
        <v>42420270.810000002</v>
      </c>
      <c r="H111" s="9">
        <f>+'Fall 2023 Data'!O71</f>
        <v>1150833.73</v>
      </c>
      <c r="I111" s="9">
        <f>+'Fall 2023 Data'!U71</f>
        <v>43571104.539999999</v>
      </c>
      <c r="J111" s="9">
        <f>+'Fall 2023 Data'!B71</f>
        <v>42775690</v>
      </c>
      <c r="K111" s="9">
        <f t="shared" ref="K111" si="992">+G111/D111</f>
        <v>4218.8235514669323</v>
      </c>
      <c r="L111" s="9">
        <f t="shared" ref="L111" si="993">+I111/C111</f>
        <v>4210.1753348149578</v>
      </c>
      <c r="N111" s="77">
        <f>+'Fall 2022 Data'!A75</f>
        <v>44855</v>
      </c>
      <c r="O111" s="5">
        <f>+'Fall 2022 Data'!D76</f>
        <v>-56</v>
      </c>
      <c r="P111" s="5">
        <f>+'Fall 2022 Data'!J76</f>
        <v>9984</v>
      </c>
      <c r="Q111" s="5">
        <f>+'Fall 2022 Data'!I76</f>
        <v>9907</v>
      </c>
      <c r="R111" s="5">
        <f>+'Fall 2022 Data'!G76</f>
        <v>40</v>
      </c>
      <c r="S111" s="43">
        <f>+'Fall 2022 Data'!M76</f>
        <v>0.99228766025641024</v>
      </c>
      <c r="T111" s="9">
        <f>+'Fall 2022 Data'!Q76</f>
        <v>38773997.25</v>
      </c>
      <c r="U111" s="9">
        <f>+'Fall 2022 Data'!O76</f>
        <v>240691.68</v>
      </c>
      <c r="V111" s="9">
        <f>+'Fall 2022 Data'!U76</f>
        <v>39036196.240000002</v>
      </c>
      <c r="W111" s="9">
        <f t="shared" ref="W111:W174" si="994">+T111/Q111</f>
        <v>3913.7980468355709</v>
      </c>
      <c r="X111" s="9">
        <f t="shared" ref="X111:X174" si="995">+V111/P111</f>
        <v>3909.8754246794874</v>
      </c>
      <c r="Z111" s="47">
        <f t="shared" ref="Z111" si="996">+C111-P111</f>
        <v>365</v>
      </c>
      <c r="AA111" s="43">
        <f t="shared" ref="AA111" si="997">+Z111/P111</f>
        <v>3.6558493589743592E-2</v>
      </c>
      <c r="AB111" s="9">
        <f t="shared" ref="AB111" si="998">+I111-V111</f>
        <v>4534908.299999997</v>
      </c>
      <c r="AC111" s="43">
        <f t="shared" ref="AC111" si="999">+AB111/V114</f>
        <v>0.11619836218927325</v>
      </c>
      <c r="AD111" s="43">
        <f t="shared" ref="AD111" si="1000">+K111/W111-1</f>
        <v>7.7935933581954719E-2</v>
      </c>
      <c r="AE111" s="43">
        <f t="shared" ref="AE111" si="1001">+L111/X111-1</f>
        <v>7.6805493146904436E-2</v>
      </c>
      <c r="AG111" s="43">
        <f t="shared" si="669"/>
        <v>1.0019510505996265</v>
      </c>
      <c r="AH111" s="5">
        <f t="shared" ref="AH111" si="1002">+I111/AG111</f>
        <v>43486260.645092875</v>
      </c>
      <c r="AI111" s="47">
        <f t="shared" ref="AI111" si="1003">AVERAGE(AH107:AH111)</f>
        <v>43508731.947805189</v>
      </c>
      <c r="AJ111" s="47">
        <f t="shared" ref="AJ111" si="1004">+AH111-J111</f>
        <v>710570.64509287477</v>
      </c>
      <c r="AL111" s="43">
        <f t="shared" si="673"/>
        <v>0.99478256263948361</v>
      </c>
      <c r="AM111" s="5">
        <f t="shared" ref="AM111" si="1005">+G111/AL111</f>
        <v>42642756.722077176</v>
      </c>
      <c r="AN111" s="47">
        <f t="shared" ref="AN111" si="1006">AVERAGE(AM107:AM111)</f>
        <v>42630919.713141583</v>
      </c>
      <c r="AO111" s="5">
        <f t="shared" ref="AO111" si="1007">+AM111-J111</f>
        <v>-132933.27792282403</v>
      </c>
      <c r="AQ111" s="47">
        <f t="shared" ref="AQ111" si="1008">(+AH111+AM111)/2</f>
        <v>43064508.683585025</v>
      </c>
      <c r="AR111" s="5">
        <f t="shared" ref="AR111" si="1009">(+AO111+AJ111)/2</f>
        <v>288818.68358502537</v>
      </c>
    </row>
    <row r="112" spans="1:44">
      <c r="A112" s="70">
        <f>+'Fall 2023 Data'!A72</f>
        <v>45223</v>
      </c>
      <c r="B112" s="5">
        <f>+'Fall 2023 Data'!D72</f>
        <v>-57</v>
      </c>
      <c r="C112" s="5">
        <f>+'Fall 2023 Data'!J72</f>
        <v>10346</v>
      </c>
      <c r="D112" s="5">
        <f>+'Fall 2023 Data'!I72</f>
        <v>10056</v>
      </c>
      <c r="E112" s="5">
        <f>+'Fall 2023 Data'!G72</f>
        <v>248</v>
      </c>
      <c r="F112" s="43">
        <f>+'Fall 2023 Data'!M72</f>
        <v>0.97196984341774595</v>
      </c>
      <c r="G112" s="9">
        <f>+'Fall 2023 Data'!Q72</f>
        <v>42431365.310000002</v>
      </c>
      <c r="H112" s="9">
        <f>+'Fall 2023 Data'!O72</f>
        <v>1129948.93</v>
      </c>
      <c r="I112" s="9">
        <f>+'Fall 2023 Data'!U72</f>
        <v>43561314.240000002</v>
      </c>
      <c r="J112" s="9">
        <f>+'Fall 2023 Data'!B72</f>
        <v>42775690</v>
      </c>
      <c r="K112" s="9">
        <f t="shared" ref="K112" si="1010">+G112/D112</f>
        <v>4219.50729017502</v>
      </c>
      <c r="L112" s="9">
        <f t="shared" ref="L112" si="1011">+I112/C112</f>
        <v>4210.44985888266</v>
      </c>
      <c r="N112" s="77">
        <f>+'Fall 2022 Data'!A76</f>
        <v>44856</v>
      </c>
      <c r="O112" s="5">
        <f>+'Fall 2022 Data'!D77</f>
        <v>-57</v>
      </c>
      <c r="P112" s="5">
        <f>+'Fall 2022 Data'!J77</f>
        <v>9984</v>
      </c>
      <c r="Q112" s="5">
        <f>+'Fall 2022 Data'!I77</f>
        <v>9909</v>
      </c>
      <c r="R112" s="5">
        <f>+'Fall 2022 Data'!G77</f>
        <v>39</v>
      </c>
      <c r="S112" s="43">
        <f>+'Fall 2022 Data'!M77</f>
        <v>0.99248798076923073</v>
      </c>
      <c r="T112" s="9">
        <f>+'Fall 2022 Data'!Q77</f>
        <v>38778203.450000003</v>
      </c>
      <c r="U112" s="9">
        <f>+'Fall 2022 Data'!O77</f>
        <v>229371.68</v>
      </c>
      <c r="V112" s="9">
        <f>+'Fall 2022 Data'!U77</f>
        <v>39028221.440000005</v>
      </c>
      <c r="W112" s="9">
        <f t="shared" si="994"/>
        <v>3913.4325814915737</v>
      </c>
      <c r="X112" s="9">
        <f t="shared" si="995"/>
        <v>3909.0766666666673</v>
      </c>
      <c r="Z112" s="47">
        <f t="shared" ref="Z112" si="1012">+C112-P112</f>
        <v>362</v>
      </c>
      <c r="AA112" s="43">
        <f t="shared" ref="AA112" si="1013">+Z112/P112</f>
        <v>3.6258012820512824E-2</v>
      </c>
      <c r="AB112" s="9">
        <f t="shared" ref="AB112" si="1014">+I112-V112</f>
        <v>4533092.799999997</v>
      </c>
      <c r="AC112" s="43">
        <f t="shared" ref="AC112" si="1015">+AB112/V115</f>
        <v>0.11615184346990805</v>
      </c>
      <c r="AD112" s="43">
        <f t="shared" ref="AD112" si="1016">+K112/W112-1</f>
        <v>7.8211315082062471E-2</v>
      </c>
      <c r="AE112" s="43">
        <f t="shared" ref="AE112" si="1017">+L112/X112-1</f>
        <v>7.7095748667671549E-2</v>
      </c>
      <c r="AG112" s="43">
        <f t="shared" si="669"/>
        <v>1.0015095188909102</v>
      </c>
      <c r="AH112" s="5">
        <f t="shared" ref="AH112" si="1018">+I112/AG112</f>
        <v>43495656.724501818</v>
      </c>
      <c r="AI112" s="47">
        <f t="shared" ref="AI112" si="1019">AVERAGE(AH108:AH112)</f>
        <v>43509071.142874442</v>
      </c>
      <c r="AJ112" s="47">
        <f t="shared" ref="AJ112" si="1020">+AH112-J112</f>
        <v>719966.72450181842</v>
      </c>
      <c r="AL112" s="43">
        <f t="shared" si="673"/>
        <v>0.99489047656922358</v>
      </c>
      <c r="AM112" s="5">
        <f t="shared" ref="AM112" si="1021">+G112/AL112</f>
        <v>42649282.819873959</v>
      </c>
      <c r="AN112" s="47">
        <f t="shared" ref="AN112" si="1022">AVERAGE(AM108:AM112)</f>
        <v>42636995.281439848</v>
      </c>
      <c r="AO112" s="5">
        <f t="shared" ref="AO112" si="1023">+AM112-J112</f>
        <v>-126407.18012604117</v>
      </c>
      <c r="AQ112" s="47">
        <f t="shared" ref="AQ112" si="1024">(+AH112+AM112)/2</f>
        <v>43072469.772187889</v>
      </c>
      <c r="AR112" s="5">
        <f t="shared" ref="AR112" si="1025">(+AO112+AJ112)/2</f>
        <v>296779.77218788862</v>
      </c>
    </row>
    <row r="113" spans="1:44">
      <c r="A113" s="70">
        <f>+'Fall 2023 Data'!A73</f>
        <v>45224</v>
      </c>
      <c r="B113" s="5">
        <f>+'Fall 2023 Data'!D73</f>
        <v>-58</v>
      </c>
      <c r="C113" s="5">
        <f>+'Fall 2023 Data'!J73</f>
        <v>10343</v>
      </c>
      <c r="D113" s="5">
        <f>+'Fall 2023 Data'!I73</f>
        <v>10054</v>
      </c>
      <c r="E113" s="5">
        <f>+'Fall 2023 Data'!G73</f>
        <v>247</v>
      </c>
      <c r="F113" s="43">
        <f>+'Fall 2023 Data'!M73</f>
        <v>0.97205839698346708</v>
      </c>
      <c r="G113" s="9">
        <f>+'Fall 2023 Data'!Q73</f>
        <v>42438269.009999998</v>
      </c>
      <c r="H113" s="9">
        <f>+'Fall 2023 Data'!O73</f>
        <v>1114180.73</v>
      </c>
      <c r="I113" s="9">
        <f>+'Fall 2023 Data'!U73</f>
        <v>43552449.739999995</v>
      </c>
      <c r="J113" s="9">
        <f>+'Fall 2023 Data'!B73</f>
        <v>42775690</v>
      </c>
      <c r="K113" s="9">
        <f t="shared" ref="K113" si="1026">+G113/D113</f>
        <v>4221.033321066242</v>
      </c>
      <c r="L113" s="9">
        <f t="shared" ref="L113" si="1027">+I113/C113</f>
        <v>4210.8140520158559</v>
      </c>
      <c r="N113" s="77">
        <f>+'Fall 2022 Data'!A77</f>
        <v>44859</v>
      </c>
      <c r="O113" s="5">
        <f>+'Fall 2022 Data'!D78</f>
        <v>-58</v>
      </c>
      <c r="P113" s="5">
        <f>+'Fall 2022 Data'!J78</f>
        <v>9984</v>
      </c>
      <c r="Q113" s="5">
        <f>+'Fall 2022 Data'!I78</f>
        <v>9911</v>
      </c>
      <c r="R113" s="5">
        <f>+'Fall 2022 Data'!G78</f>
        <v>37</v>
      </c>
      <c r="S113" s="43">
        <f>+'Fall 2022 Data'!M78</f>
        <v>0.99268830128205132</v>
      </c>
      <c r="T113" s="9">
        <f>+'Fall 2022 Data'!Q78</f>
        <v>38781133.25</v>
      </c>
      <c r="U113" s="9">
        <f>+'Fall 2022 Data'!O78</f>
        <v>214179.08</v>
      </c>
      <c r="V113" s="9">
        <f>+'Fall 2022 Data'!U78</f>
        <v>39013428.649999999</v>
      </c>
      <c r="W113" s="9">
        <f t="shared" si="994"/>
        <v>3912.9384774492987</v>
      </c>
      <c r="X113" s="9">
        <f t="shared" si="995"/>
        <v>3907.5950170272436</v>
      </c>
      <c r="Z113" s="47">
        <f t="shared" ref="Z113" si="1028">+C113-P113</f>
        <v>359</v>
      </c>
      <c r="AA113" s="43">
        <f t="shared" ref="AA113" si="1029">+Z113/P113</f>
        <v>3.5957532051282048E-2</v>
      </c>
      <c r="AB113" s="9">
        <f t="shared" ref="AB113" si="1030">+I113-V113</f>
        <v>4539021.0899999961</v>
      </c>
      <c r="AC113" s="43">
        <f t="shared" ref="AC113" si="1031">+AB113/V116</f>
        <v>0.11630374457639414</v>
      </c>
      <c r="AD113" s="43">
        <f t="shared" ref="AD113" si="1032">+K113/W113-1</f>
        <v>7.8737461729216696E-2</v>
      </c>
      <c r="AE113" s="43">
        <f t="shared" ref="AE113" si="1033">+L113/X113-1</f>
        <v>7.7597354297808119E-2</v>
      </c>
      <c r="AG113" s="43">
        <f t="shared" si="669"/>
        <v>1.001304918061922</v>
      </c>
      <c r="AH113" s="5">
        <f t="shared" ref="AH113" si="1034">+I113/AG113</f>
        <v>43495691.426641583</v>
      </c>
      <c r="AI113" s="47">
        <f t="shared" ref="AI113" si="1035">AVERAGE(AH109:AH113)</f>
        <v>43504096.564933978</v>
      </c>
      <c r="AJ113" s="47">
        <f t="shared" ref="AJ113" si="1036">+AH113-J113</f>
        <v>720001.42664158344</v>
      </c>
      <c r="AL113" s="43">
        <f t="shared" si="673"/>
        <v>0.9949656432829681</v>
      </c>
      <c r="AM113" s="5">
        <f t="shared" ref="AM113" si="1037">+G113/AL113</f>
        <v>42652999.424152538</v>
      </c>
      <c r="AN113" s="47">
        <f t="shared" ref="AN113" si="1038">AVERAGE(AM109:AM113)</f>
        <v>42641399.375253819</v>
      </c>
      <c r="AO113" s="5">
        <f t="shared" ref="AO113" si="1039">+AM113-J113</f>
        <v>-122690.57584746182</v>
      </c>
      <c r="AQ113" s="47">
        <f t="shared" ref="AQ113" si="1040">(+AH113+AM113)/2</f>
        <v>43074345.425397061</v>
      </c>
      <c r="AR113" s="5">
        <f t="shared" ref="AR113" si="1041">(+AO113+AJ113)/2</f>
        <v>298655.42539706081</v>
      </c>
    </row>
    <row r="114" spans="1:44">
      <c r="A114" s="70">
        <f>+'Fall 2023 Data'!A74</f>
        <v>45225</v>
      </c>
      <c r="B114" s="5">
        <f>+'Fall 2023 Data'!D74</f>
        <v>-59</v>
      </c>
      <c r="C114" s="5">
        <f>+'Fall 2023 Data'!J74</f>
        <v>10340</v>
      </c>
      <c r="D114" s="5">
        <f>+'Fall 2023 Data'!I74</f>
        <v>10076</v>
      </c>
      <c r="E114" s="5">
        <f>+'Fall 2023 Data'!G74</f>
        <v>243</v>
      </c>
      <c r="F114" s="43">
        <f>+'Fall 2023 Data'!M74</f>
        <v>0.97446808510638294</v>
      </c>
      <c r="G114" s="9">
        <f>+'Fall 2023 Data'!Q74</f>
        <v>42443870.310000002</v>
      </c>
      <c r="H114" s="9">
        <f>+'Fall 2023 Data'!O74</f>
        <v>1100713.73</v>
      </c>
      <c r="I114" s="9">
        <f>+'Fall 2023 Data'!U74</f>
        <v>43544584.039999999</v>
      </c>
      <c r="J114" s="9">
        <f>+'Fall 2023 Data'!B74</f>
        <v>42775690</v>
      </c>
      <c r="K114" s="9">
        <f t="shared" ref="K114" si="1042">+G114/D114</f>
        <v>4212.3729962286625</v>
      </c>
      <c r="L114" s="9">
        <f t="shared" ref="L114" si="1043">+I114/C114</f>
        <v>4211.2750522243714</v>
      </c>
      <c r="N114" s="77">
        <f>+'Fall 2022 Data'!A78</f>
        <v>44860</v>
      </c>
      <c r="O114" s="5">
        <f>+'Fall 2022 Data'!D79</f>
        <v>-59</v>
      </c>
      <c r="P114" s="5">
        <f>+'Fall 2022 Data'!J79</f>
        <v>9984</v>
      </c>
      <c r="Q114" s="5">
        <f>+'Fall 2022 Data'!I79</f>
        <v>9913</v>
      </c>
      <c r="R114" s="5">
        <f>+'Fall 2022 Data'!G79</f>
        <v>35</v>
      </c>
      <c r="S114" s="43">
        <f>+'Fall 2022 Data'!M79</f>
        <v>0.99288862179487181</v>
      </c>
      <c r="T114" s="9">
        <f>+'Fall 2022 Data'!Q79</f>
        <v>38809948.329999998</v>
      </c>
      <c r="U114" s="9">
        <f>+'Fall 2022 Data'!O79</f>
        <v>199235</v>
      </c>
      <c r="V114" s="9">
        <f>+'Fall 2022 Data'!U79</f>
        <v>39027299.649999999</v>
      </c>
      <c r="W114" s="9">
        <f t="shared" si="994"/>
        <v>3915.0558186220114</v>
      </c>
      <c r="X114" s="9">
        <f t="shared" si="995"/>
        <v>3908.9843399439101</v>
      </c>
      <c r="Z114" s="47">
        <f t="shared" ref="Z114" si="1044">+C114-P114</f>
        <v>356</v>
      </c>
      <c r="AA114" s="43">
        <f t="shared" ref="AA114" si="1045">+Z114/P114</f>
        <v>3.565705128205128E-2</v>
      </c>
      <c r="AB114" s="9">
        <f t="shared" ref="AB114" si="1046">+I114-V114</f>
        <v>4517284.3900000006</v>
      </c>
      <c r="AC114" s="43">
        <f t="shared" ref="AC114" si="1047">+AB114/V117</f>
        <v>0.11574678316233444</v>
      </c>
      <c r="AD114" s="43">
        <f t="shared" ref="AD114" si="1048">+K114/W114-1</f>
        <v>7.5942002204019143E-2</v>
      </c>
      <c r="AE114" s="43">
        <f t="shared" ref="AE114" si="1049">+L114/X114-1</f>
        <v>7.7332290434501738E-2</v>
      </c>
      <c r="AG114" s="43">
        <f t="shared" si="669"/>
        <v>1.0009253954284956</v>
      </c>
      <c r="AH114" s="5">
        <f t="shared" ref="AH114" si="1050">+I114/AG114</f>
        <v>43504325.33621408</v>
      </c>
      <c r="AI114" s="47">
        <f t="shared" ref="AI114" si="1051">AVERAGE(AH110:AH114)</f>
        <v>43500674.229333438</v>
      </c>
      <c r="AJ114" s="47">
        <f t="shared" ref="AJ114" si="1052">+AH114-J114</f>
        <v>728635.33621408045</v>
      </c>
      <c r="AL114" s="43">
        <f t="shared" si="673"/>
        <v>0.99570492066363736</v>
      </c>
      <c r="AM114" s="5">
        <f t="shared" ref="AM114" si="1053">+G114/AL114</f>
        <v>42626956.469905928</v>
      </c>
      <c r="AN114" s="47">
        <f t="shared" ref="AN114" si="1054">AVERAGE(AM110:AM114)</f>
        <v>42640594.878218457</v>
      </c>
      <c r="AO114" s="5">
        <f t="shared" ref="AO114" si="1055">+AM114-J114</f>
        <v>-148733.53009407222</v>
      </c>
      <c r="AQ114" s="47">
        <f t="shared" ref="AQ114" si="1056">(+AH114+AM114)/2</f>
        <v>43065640.903060004</v>
      </c>
      <c r="AR114" s="5">
        <f t="shared" ref="AR114" si="1057">(+AO114+AJ114)/2</f>
        <v>289950.90306000412</v>
      </c>
    </row>
    <row r="115" spans="1:44">
      <c r="A115" s="70">
        <f>+'Fall 2023 Data'!A75</f>
        <v>45226</v>
      </c>
      <c r="B115" s="5">
        <f>+'Fall 2023 Data'!D75</f>
        <v>-60</v>
      </c>
      <c r="C115" s="5">
        <f>+'Fall 2023 Data'!J75</f>
        <v>10337</v>
      </c>
      <c r="D115" s="5">
        <f>+'Fall 2023 Data'!I75</f>
        <v>10075</v>
      </c>
      <c r="E115" s="5">
        <f>+'Fall 2023 Data'!G75</f>
        <v>241</v>
      </c>
      <c r="F115" s="43">
        <f>+'Fall 2023 Data'!M75</f>
        <v>0.97465415497726615</v>
      </c>
      <c r="G115" s="9">
        <f>+'Fall 2023 Data'!Q75</f>
        <v>42434480.359999999</v>
      </c>
      <c r="H115" s="9">
        <f>+'Fall 2023 Data'!O75</f>
        <v>1086337.1299999999</v>
      </c>
      <c r="I115" s="9">
        <f>+'Fall 2023 Data'!U75</f>
        <v>43520817.490000002</v>
      </c>
      <c r="J115" s="9">
        <f>+'Fall 2023 Data'!B75</f>
        <v>42775690</v>
      </c>
      <c r="K115" s="9">
        <f t="shared" ref="K115" si="1058">+G115/D115</f>
        <v>4211.8590928039703</v>
      </c>
      <c r="L115" s="9">
        <f t="shared" ref="L115" si="1059">+I115/C115</f>
        <v>4210.1980739092578</v>
      </c>
      <c r="N115" s="77">
        <f>+'Fall 2022 Data'!A79</f>
        <v>44861</v>
      </c>
      <c r="O115" s="5">
        <f>+'Fall 2022 Data'!D80</f>
        <v>-60</v>
      </c>
      <c r="P115" s="5">
        <f>+'Fall 2022 Data'!J80</f>
        <v>9976</v>
      </c>
      <c r="Q115" s="5">
        <f>+'Fall 2022 Data'!I80</f>
        <v>9905</v>
      </c>
      <c r="R115" s="5">
        <f>+'Fall 2022 Data'!G80</f>
        <v>35</v>
      </c>
      <c r="S115" s="43">
        <f>+'Fall 2022 Data'!M80</f>
        <v>0.99288291900561343</v>
      </c>
      <c r="T115" s="9">
        <f>+'Fall 2022 Data'!Q80</f>
        <v>38809948.329999998</v>
      </c>
      <c r="U115" s="9">
        <f>+'Fall 2022 Data'!O80</f>
        <v>199235</v>
      </c>
      <c r="V115" s="9">
        <f>+'Fall 2022 Data'!U80</f>
        <v>39027299.649999999</v>
      </c>
      <c r="W115" s="9">
        <f t="shared" si="994"/>
        <v>3918.2179030792527</v>
      </c>
      <c r="X115" s="9">
        <f t="shared" si="995"/>
        <v>3912.119050721732</v>
      </c>
      <c r="Z115" s="47">
        <f t="shared" ref="Z115:Z117" si="1060">+C115-P115</f>
        <v>361</v>
      </c>
      <c r="AA115" s="43">
        <f t="shared" ref="AA115:AA117" si="1061">+Z115/P115</f>
        <v>3.6186848436246991E-2</v>
      </c>
      <c r="AB115" s="9">
        <f t="shared" ref="AB115:AB117" si="1062">+I115-V115</f>
        <v>4493517.8400000036</v>
      </c>
      <c r="AC115" s="43">
        <f t="shared" ref="AC115:AC117" si="1063">+AB115/V118</f>
        <v>0.11513342251403623</v>
      </c>
      <c r="AD115" s="43">
        <f t="shared" ref="AD115:AD117" si="1064">+K115/W115-1</f>
        <v>7.494253688493191E-2</v>
      </c>
      <c r="AE115" s="43">
        <f t="shared" ref="AE115:AE117" si="1065">+L115/X115-1</f>
        <v>7.6193750579378383E-2</v>
      </c>
      <c r="AG115" s="43">
        <f t="shared" si="669"/>
        <v>1.0012812686916364</v>
      </c>
      <c r="AH115" s="5">
        <f t="shared" ref="AH115:AH117" si="1066">+I115/AG115</f>
        <v>43465126.983617894</v>
      </c>
      <c r="AI115" s="47">
        <f t="shared" ref="AI115:AI117" si="1067">AVERAGE(AH111:AH115)</f>
        <v>43489412.22321365</v>
      </c>
      <c r="AJ115" s="47">
        <f t="shared" ref="AJ115:AJ117" si="1068">+AH115-J115</f>
        <v>689436.98361789435</v>
      </c>
      <c r="AL115" s="43">
        <f t="shared" si="673"/>
        <v>0.99570492066363736</v>
      </c>
      <c r="AM115" s="5">
        <f t="shared" ref="AM115:AM117" si="1069">+G115/AL115</f>
        <v>42617526.015355453</v>
      </c>
      <c r="AN115" s="47">
        <f t="shared" ref="AN115:AN117" si="1070">AVERAGE(AM111:AM115)</f>
        <v>42637904.290273011</v>
      </c>
      <c r="AO115" s="5">
        <f t="shared" ref="AO115:AO117" si="1071">+AM115-J115</f>
        <v>-158163.9846445471</v>
      </c>
      <c r="AQ115" s="47">
        <f t="shared" ref="AQ115:AQ117" si="1072">(+AH115+AM115)/2</f>
        <v>43041326.49948667</v>
      </c>
      <c r="AR115" s="5">
        <f t="shared" ref="AR115:AR117" si="1073">(+AO115+AJ115)/2</f>
        <v>265636.49948667362</v>
      </c>
    </row>
    <row r="116" spans="1:44">
      <c r="A116" s="144">
        <f t="shared" ref="A116:A117" si="1074">+A115+1</f>
        <v>45227</v>
      </c>
      <c r="B116" s="147">
        <f>+B115-1</f>
        <v>-61</v>
      </c>
      <c r="C116" s="147">
        <f t="shared" ref="C116:L116" si="1075">+C115</f>
        <v>10337</v>
      </c>
      <c r="D116" s="147">
        <f t="shared" si="1075"/>
        <v>10075</v>
      </c>
      <c r="E116" s="147">
        <f t="shared" si="1075"/>
        <v>241</v>
      </c>
      <c r="F116" s="145">
        <f t="shared" si="1075"/>
        <v>0.97465415497726615</v>
      </c>
      <c r="G116" s="146">
        <f t="shared" si="1075"/>
        <v>42434480.359999999</v>
      </c>
      <c r="H116" s="146">
        <f t="shared" si="1075"/>
        <v>1086337.1299999999</v>
      </c>
      <c r="I116" s="146">
        <f t="shared" si="1075"/>
        <v>43520817.490000002</v>
      </c>
      <c r="J116" s="146">
        <f t="shared" si="1075"/>
        <v>42775690</v>
      </c>
      <c r="K116" s="146">
        <f t="shared" si="1075"/>
        <v>4211.8590928039703</v>
      </c>
      <c r="L116" s="146">
        <f t="shared" si="1075"/>
        <v>4210.1980739092578</v>
      </c>
      <c r="N116" s="118">
        <f>+N115+1</f>
        <v>44862</v>
      </c>
      <c r="O116" s="99">
        <f t="shared" ref="O116:O117" si="1076">+O115-1</f>
        <v>-61</v>
      </c>
      <c r="P116" s="99">
        <f t="shared" ref="P116:X116" si="1077">+P115</f>
        <v>9976</v>
      </c>
      <c r="Q116" s="99">
        <f t="shared" si="1077"/>
        <v>9905</v>
      </c>
      <c r="R116" s="99">
        <f t="shared" si="1077"/>
        <v>35</v>
      </c>
      <c r="S116" s="100">
        <f t="shared" si="1077"/>
        <v>0.99288291900561343</v>
      </c>
      <c r="T116" s="101">
        <f t="shared" si="1077"/>
        <v>38809948.329999998</v>
      </c>
      <c r="U116" s="101">
        <f t="shared" si="1077"/>
        <v>199235</v>
      </c>
      <c r="V116" s="101">
        <f t="shared" si="1077"/>
        <v>39027299.649999999</v>
      </c>
      <c r="W116" s="101">
        <f t="shared" si="1077"/>
        <v>3918.2179030792527</v>
      </c>
      <c r="X116" s="101">
        <f t="shared" si="1077"/>
        <v>3912.119050721732</v>
      </c>
      <c r="Z116" s="47">
        <f t="shared" si="1060"/>
        <v>361</v>
      </c>
      <c r="AA116" s="43">
        <f t="shared" si="1061"/>
        <v>3.6186848436246991E-2</v>
      </c>
      <c r="AB116" s="9">
        <f t="shared" si="1062"/>
        <v>4493517.8400000036</v>
      </c>
      <c r="AC116" s="43">
        <f t="shared" si="1063"/>
        <v>0.11512732172679063</v>
      </c>
      <c r="AD116" s="43">
        <f t="shared" si="1064"/>
        <v>7.494253688493191E-2</v>
      </c>
      <c r="AE116" s="43">
        <f t="shared" si="1065"/>
        <v>7.6193750579378383E-2</v>
      </c>
      <c r="AG116" s="43">
        <f t="shared" si="669"/>
        <v>1.0012812686916364</v>
      </c>
      <c r="AH116" s="5">
        <f t="shared" si="1066"/>
        <v>43465126.983617894</v>
      </c>
      <c r="AI116" s="47">
        <f t="shared" si="1067"/>
        <v>43485185.490918651</v>
      </c>
      <c r="AJ116" s="47">
        <f t="shared" si="1068"/>
        <v>689436.98361789435</v>
      </c>
      <c r="AL116" s="43">
        <f t="shared" si="673"/>
        <v>0.99570492066363736</v>
      </c>
      <c r="AM116" s="5">
        <f t="shared" si="1069"/>
        <v>42617526.015355453</v>
      </c>
      <c r="AN116" s="47">
        <f t="shared" si="1070"/>
        <v>42632858.148928665</v>
      </c>
      <c r="AO116" s="5">
        <f t="shared" si="1071"/>
        <v>-158163.9846445471</v>
      </c>
      <c r="AQ116" s="47">
        <f t="shared" si="1072"/>
        <v>43041326.49948667</v>
      </c>
      <c r="AR116" s="5">
        <f t="shared" si="1073"/>
        <v>265636.49948667362</v>
      </c>
    </row>
    <row r="117" spans="1:44">
      <c r="A117" s="144">
        <f t="shared" si="1074"/>
        <v>45228</v>
      </c>
      <c r="B117" s="147">
        <f>+B116-1</f>
        <v>-62</v>
      </c>
      <c r="C117" s="147">
        <f t="shared" ref="C117:L117" si="1078">+C116</f>
        <v>10337</v>
      </c>
      <c r="D117" s="147">
        <f t="shared" si="1078"/>
        <v>10075</v>
      </c>
      <c r="E117" s="147">
        <f t="shared" si="1078"/>
        <v>241</v>
      </c>
      <c r="F117" s="145">
        <f t="shared" si="1078"/>
        <v>0.97465415497726615</v>
      </c>
      <c r="G117" s="146">
        <f t="shared" si="1078"/>
        <v>42434480.359999999</v>
      </c>
      <c r="H117" s="146">
        <f t="shared" si="1078"/>
        <v>1086337.1299999999</v>
      </c>
      <c r="I117" s="146">
        <f t="shared" si="1078"/>
        <v>43520817.490000002</v>
      </c>
      <c r="J117" s="146">
        <f t="shared" si="1078"/>
        <v>42775690</v>
      </c>
      <c r="K117" s="146">
        <f t="shared" si="1078"/>
        <v>4211.8590928039703</v>
      </c>
      <c r="L117" s="146">
        <f t="shared" si="1078"/>
        <v>4210.1980739092578</v>
      </c>
      <c r="N117" s="118">
        <f>+N116+1</f>
        <v>44863</v>
      </c>
      <c r="O117" s="99">
        <f t="shared" si="1076"/>
        <v>-62</v>
      </c>
      <c r="P117" s="99">
        <f t="shared" ref="P117:X117" si="1079">+P116</f>
        <v>9976</v>
      </c>
      <c r="Q117" s="99">
        <f t="shared" si="1079"/>
        <v>9905</v>
      </c>
      <c r="R117" s="99">
        <f t="shared" si="1079"/>
        <v>35</v>
      </c>
      <c r="S117" s="100">
        <f t="shared" si="1079"/>
        <v>0.99288291900561343</v>
      </c>
      <c r="T117" s="101">
        <f t="shared" si="1079"/>
        <v>38809948.329999998</v>
      </c>
      <c r="U117" s="101">
        <f t="shared" si="1079"/>
        <v>199235</v>
      </c>
      <c r="V117" s="101">
        <f t="shared" si="1079"/>
        <v>39027299.649999999</v>
      </c>
      <c r="W117" s="101">
        <f t="shared" si="1079"/>
        <v>3918.2179030792527</v>
      </c>
      <c r="X117" s="101">
        <f t="shared" si="1079"/>
        <v>3912.119050721732</v>
      </c>
      <c r="Z117" s="47">
        <f t="shared" si="1060"/>
        <v>361</v>
      </c>
      <c r="AA117" s="43">
        <f t="shared" si="1061"/>
        <v>3.6186848436246991E-2</v>
      </c>
      <c r="AB117" s="9">
        <f t="shared" si="1062"/>
        <v>4493517.8400000036</v>
      </c>
      <c r="AC117" s="43">
        <f t="shared" si="1063"/>
        <v>0.11517042520971578</v>
      </c>
      <c r="AD117" s="43">
        <f t="shared" si="1064"/>
        <v>7.494253688493191E-2</v>
      </c>
      <c r="AE117" s="43">
        <f t="shared" si="1065"/>
        <v>7.6193750579378383E-2</v>
      </c>
      <c r="AG117" s="43">
        <f t="shared" si="669"/>
        <v>1.0012812686916364</v>
      </c>
      <c r="AH117" s="5">
        <f t="shared" si="1066"/>
        <v>43465126.983617894</v>
      </c>
      <c r="AI117" s="47">
        <f t="shared" si="1067"/>
        <v>43479079.542741872</v>
      </c>
      <c r="AJ117" s="47">
        <f t="shared" si="1068"/>
        <v>689436.98361789435</v>
      </c>
      <c r="AL117" s="43">
        <f t="shared" si="673"/>
        <v>0.99570492066363736</v>
      </c>
      <c r="AM117" s="5">
        <f t="shared" si="1069"/>
        <v>42617526.015355453</v>
      </c>
      <c r="AN117" s="47">
        <f t="shared" si="1070"/>
        <v>42626506.788024962</v>
      </c>
      <c r="AO117" s="5">
        <f t="shared" si="1071"/>
        <v>-158163.9846445471</v>
      </c>
      <c r="AQ117" s="47">
        <f t="shared" si="1072"/>
        <v>43041326.49948667</v>
      </c>
      <c r="AR117" s="5">
        <f t="shared" si="1073"/>
        <v>265636.49948667362</v>
      </c>
    </row>
    <row r="118" spans="1:44">
      <c r="A118" s="70">
        <f>+'Fall 2023 Data'!A76</f>
        <v>45229</v>
      </c>
      <c r="B118" s="5">
        <f>+'Fall 2023 Data'!D76</f>
        <v>-63</v>
      </c>
      <c r="C118" s="5">
        <f>+'Fall 2023 Data'!J76</f>
        <v>10336</v>
      </c>
      <c r="D118" s="5">
        <f>+'Fall 2023 Data'!I76</f>
        <v>10079</v>
      </c>
      <c r="E118" s="5">
        <f>+'Fall 2023 Data'!G76</f>
        <v>235</v>
      </c>
      <c r="F118" s="43">
        <f>+'Fall 2023 Data'!M76</f>
        <v>0.97513544891640869</v>
      </c>
      <c r="G118" s="9">
        <f>+'Fall 2023 Data'!Q76</f>
        <v>42449534.659999996</v>
      </c>
      <c r="H118" s="9">
        <f>+'Fall 2023 Data'!O76</f>
        <v>1064119.43</v>
      </c>
      <c r="I118" s="9">
        <f>+'Fall 2023 Data'!U76</f>
        <v>43513654.089999996</v>
      </c>
      <c r="J118" s="9">
        <f>+'Fall 2023 Data'!B76</f>
        <v>42775690</v>
      </c>
      <c r="K118" s="9">
        <f t="shared" ref="K118" si="1080">+G118/D118</f>
        <v>4211.6811846413329</v>
      </c>
      <c r="L118" s="9">
        <f t="shared" ref="L118" si="1081">+I118/C118</f>
        <v>4209.9123539086686</v>
      </c>
      <c r="N118" s="77">
        <f>+'Fall 2022 Data'!A80</f>
        <v>44862</v>
      </c>
      <c r="O118" s="5">
        <f>+'Fall 2022 Data'!D81</f>
        <v>-63</v>
      </c>
      <c r="P118" s="5">
        <f>+'Fall 2022 Data'!J81</f>
        <v>9978</v>
      </c>
      <c r="Q118" s="5">
        <f>+'Fall 2022 Data'!I81</f>
        <v>9909</v>
      </c>
      <c r="R118" s="5">
        <f>+'Fall 2022 Data'!G81</f>
        <v>33</v>
      </c>
      <c r="S118" s="43">
        <f>+'Fall 2022 Data'!M81</f>
        <v>0.9930847865303668</v>
      </c>
      <c r="T118" s="9">
        <f>+'Fall 2022 Data'!Q81</f>
        <v>38830843.149999999</v>
      </c>
      <c r="U118" s="9">
        <f>+'Fall 2022 Data'!O81</f>
        <v>179771</v>
      </c>
      <c r="V118" s="9">
        <f>+'Fall 2022 Data'!U81</f>
        <v>39028787.140000001</v>
      </c>
      <c r="W118" s="9">
        <f t="shared" si="994"/>
        <v>3918.7448935311331</v>
      </c>
      <c r="X118" s="9">
        <f t="shared" si="995"/>
        <v>3911.4839787532574</v>
      </c>
      <c r="Z118" s="47">
        <f t="shared" ref="Z118" si="1082">+C118-P118</f>
        <v>358</v>
      </c>
      <c r="AA118" s="43">
        <f t="shared" ref="AA118" si="1083">+Z118/P118</f>
        <v>3.5878933654038887E-2</v>
      </c>
      <c r="AB118" s="9">
        <f t="shared" ref="AB118" si="1084">+I118-V118</f>
        <v>4484866.9499999955</v>
      </c>
      <c r="AC118" s="43">
        <f t="shared" ref="AC118" si="1085">+AB118/V121</f>
        <v>0.11494959082026916</v>
      </c>
      <c r="AD118" s="43">
        <f t="shared" ref="AD118" si="1086">+K118/W118-1</f>
        <v>7.4752579989007195E-2</v>
      </c>
      <c r="AE118" s="43">
        <f t="shared" ref="AE118" si="1087">+L118/X118-1</f>
        <v>7.6295435895031405E-2</v>
      </c>
      <c r="AG118" s="43">
        <f t="shared" si="669"/>
        <v>1.0012812686916364</v>
      </c>
      <c r="AH118" s="5">
        <f t="shared" ref="AH118" si="1088">+I118/AG118</f>
        <v>43457972.750113294</v>
      </c>
      <c r="AI118" s="47">
        <f t="shared" ref="AI118" si="1089">AVERAGE(AH114:AH118)</f>
        <v>43471535.807436213</v>
      </c>
      <c r="AJ118" s="47">
        <f t="shared" ref="AJ118" si="1090">+AH118-J118</f>
        <v>682282.75011329353</v>
      </c>
      <c r="AL118" s="43">
        <f t="shared" si="673"/>
        <v>0.99624099648918285</v>
      </c>
      <c r="AM118" s="5">
        <f t="shared" ref="AM118" si="1091">+G118/AL118</f>
        <v>42609704.689522795</v>
      </c>
      <c r="AN118" s="47">
        <f t="shared" ref="AN118" si="1092">AVERAGE(AM114:AM118)</f>
        <v>42617847.841099016</v>
      </c>
      <c r="AO118" s="5">
        <f t="shared" ref="AO118" si="1093">+AM118-J118</f>
        <v>-165985.31047720462</v>
      </c>
      <c r="AQ118" s="47">
        <f t="shared" ref="AQ118" si="1094">(+AH118+AM118)/2</f>
        <v>43033838.719818041</v>
      </c>
      <c r="AR118" s="5">
        <f t="shared" ref="AR118" si="1095">(+AO118+AJ118)/2</f>
        <v>258148.71981804445</v>
      </c>
    </row>
    <row r="119" spans="1:44">
      <c r="A119" s="70">
        <f>+'Fall 2023 Data'!A77</f>
        <v>45230</v>
      </c>
      <c r="B119" s="5">
        <f>+'Fall 2023 Data'!D77</f>
        <v>-64</v>
      </c>
      <c r="C119" s="5">
        <f>+'Fall 2023 Data'!J77</f>
        <v>10326</v>
      </c>
      <c r="D119" s="5">
        <f>+'Fall 2023 Data'!I77</f>
        <v>10107</v>
      </c>
      <c r="E119" s="5">
        <f>+'Fall 2023 Data'!G77</f>
        <v>207</v>
      </c>
      <c r="F119" s="43">
        <f>+'Fall 2023 Data'!M77</f>
        <v>0.97879140034863454</v>
      </c>
      <c r="G119" s="9">
        <f>+'Fall 2023 Data'!Q77</f>
        <v>42513810.159999996</v>
      </c>
      <c r="H119" s="9">
        <f>+'Fall 2023 Data'!O77</f>
        <v>997768.68</v>
      </c>
      <c r="I119" s="9">
        <f>+'Fall 2023 Data'!U77</f>
        <v>43511578.839999996</v>
      </c>
      <c r="J119" s="9">
        <f>+'Fall 2023 Data'!B77</f>
        <v>42775690</v>
      </c>
      <c r="K119" s="9">
        <f t="shared" ref="K119" si="1096">+G119/D119</f>
        <v>4206.3728267537344</v>
      </c>
      <c r="L119" s="9">
        <f t="shared" ref="L119" si="1097">+I119/C119</f>
        <v>4213.7883827232226</v>
      </c>
      <c r="N119" s="77">
        <f>+'Fall 2022 Data'!A81</f>
        <v>44865</v>
      </c>
      <c r="O119" s="5">
        <f>+'Fall 2022 Data'!D82</f>
        <v>-64</v>
      </c>
      <c r="P119" s="5">
        <f>+'Fall 2022 Data'!J82</f>
        <v>9967</v>
      </c>
      <c r="Q119" s="5">
        <f>+'Fall 2022 Data'!I82</f>
        <v>9899</v>
      </c>
      <c r="R119" s="5">
        <f>+'Fall 2022 Data'!G82</f>
        <v>32</v>
      </c>
      <c r="S119" s="43">
        <f>+'Fall 2022 Data'!M82</f>
        <v>0.99317748570281927</v>
      </c>
      <c r="T119" s="9">
        <f>+'Fall 2022 Data'!Q82</f>
        <v>38845056.759999998</v>
      </c>
      <c r="U119" s="9">
        <f>+'Fall 2022 Data'!O82</f>
        <v>166187</v>
      </c>
      <c r="V119" s="9">
        <f>+'Fall 2022 Data'!U82</f>
        <v>39030855.339999996</v>
      </c>
      <c r="W119" s="9">
        <f t="shared" si="994"/>
        <v>3924.1394847964439</v>
      </c>
      <c r="X119" s="9">
        <f t="shared" si="995"/>
        <v>3916.0083615932572</v>
      </c>
      <c r="Z119" s="47">
        <f t="shared" ref="Z119" si="1098">+C119-P119</f>
        <v>359</v>
      </c>
      <c r="AA119" s="43">
        <f t="shared" ref="AA119" si="1099">+Z119/P119</f>
        <v>3.6018862245409851E-2</v>
      </c>
      <c r="AB119" s="9">
        <f t="shared" ref="AB119" si="1100">+I119-V119</f>
        <v>4480723.5</v>
      </c>
      <c r="AC119" s="43">
        <f t="shared" ref="AC119" si="1101">+AB119/V122</f>
        <v>0.11485197558126568</v>
      </c>
      <c r="AD119" s="43">
        <f t="shared" ref="AD119" si="1102">+K119/W119-1</f>
        <v>7.1922352161732706E-2</v>
      </c>
      <c r="AE119" s="43">
        <f t="shared" ref="AE119" si="1103">+L119/X119-1</f>
        <v>7.6041722497449227E-2</v>
      </c>
      <c r="AG119" s="43">
        <f t="shared" si="669"/>
        <v>1.0013194316157363</v>
      </c>
      <c r="AH119" s="5">
        <f t="shared" ref="AH119" si="1104">+I119/AG119</f>
        <v>43454243.936711982</v>
      </c>
      <c r="AI119" s="47">
        <f t="shared" ref="AI119" si="1105">AVERAGE(AH115:AH119)</f>
        <v>43461519.527535781</v>
      </c>
      <c r="AJ119" s="47">
        <f t="shared" ref="AJ119" si="1106">+AH119-J119</f>
        <v>678553.93671198189</v>
      </c>
      <c r="AL119" s="43">
        <f t="shared" si="673"/>
        <v>0.99660565972699633</v>
      </c>
      <c r="AM119" s="5">
        <f t="shared" ref="AM119" si="1107">+G119/AL119</f>
        <v>42658607.991094448</v>
      </c>
      <c r="AN119" s="47">
        <f t="shared" ref="AN119" si="1108">AVERAGE(AM115:AM119)</f>
        <v>42624178.145336717</v>
      </c>
      <c r="AO119" s="5">
        <f t="shared" ref="AO119" si="1109">+AM119-J119</f>
        <v>-117082.00890555233</v>
      </c>
      <c r="AQ119" s="47">
        <f t="shared" ref="AQ119" si="1110">(+AH119+AM119)/2</f>
        <v>43056425.963903219</v>
      </c>
      <c r="AR119" s="5">
        <f t="shared" ref="AR119" si="1111">(+AO119+AJ119)/2</f>
        <v>280735.96390321478</v>
      </c>
    </row>
    <row r="120" spans="1:44">
      <c r="A120" s="70">
        <f>+'Fall 2023 Data'!A78</f>
        <v>45231</v>
      </c>
      <c r="B120" s="5">
        <f>+'Fall 2023 Data'!D78</f>
        <v>-65</v>
      </c>
      <c r="C120" s="5">
        <f>+'Fall 2023 Data'!J78</f>
        <v>10322</v>
      </c>
      <c r="D120" s="5">
        <f>+'Fall 2023 Data'!I78</f>
        <v>10108</v>
      </c>
      <c r="E120" s="5">
        <f>+'Fall 2023 Data'!G78</f>
        <v>202</v>
      </c>
      <c r="F120" s="43">
        <f>+'Fall 2023 Data'!M78</f>
        <v>0.97926758380158885</v>
      </c>
      <c r="G120" s="9">
        <f>+'Fall 2023 Data'!Q78</f>
        <v>42519927</v>
      </c>
      <c r="H120" s="9">
        <f>+'Fall 2023 Data'!O78</f>
        <v>992488.16</v>
      </c>
      <c r="I120" s="9">
        <f>+'Fall 2023 Data'!U78</f>
        <v>43512415.159999996</v>
      </c>
      <c r="J120" s="9">
        <f>+'Fall 2023 Data'!B78</f>
        <v>42775690</v>
      </c>
      <c r="K120" s="9">
        <f t="shared" ref="K120" si="1112">+G120/D120</f>
        <v>4206.561832212109</v>
      </c>
      <c r="L120" s="9">
        <f t="shared" ref="L120" si="1113">+I120/C120</f>
        <v>4215.5023406316604</v>
      </c>
      <c r="N120" s="77">
        <f>+'Fall 2022 Data'!A82</f>
        <v>44866</v>
      </c>
      <c r="O120" s="5">
        <f>+'Fall 2022 Data'!D83</f>
        <v>-65</v>
      </c>
      <c r="P120" s="5">
        <f>+'Fall 2022 Data'!J83</f>
        <v>9962</v>
      </c>
      <c r="Q120" s="5">
        <f>+'Fall 2022 Data'!I83</f>
        <v>9900</v>
      </c>
      <c r="R120" s="5">
        <f>+'Fall 2022 Data'!G83</f>
        <v>29</v>
      </c>
      <c r="S120" s="43">
        <f>+'Fall 2022 Data'!M83</f>
        <v>0.99377635013049592</v>
      </c>
      <c r="T120" s="9">
        <f>+'Fall 2022 Data'!Q83</f>
        <v>38847419.030000001</v>
      </c>
      <c r="U120" s="9">
        <f>+'Fall 2022 Data'!O83</f>
        <v>151222.39999999999</v>
      </c>
      <c r="V120" s="9">
        <f>+'Fall 2022 Data'!U83</f>
        <v>39016247.719999999</v>
      </c>
      <c r="W120" s="9">
        <f t="shared" si="994"/>
        <v>3923.9817202020204</v>
      </c>
      <c r="X120" s="9">
        <f t="shared" si="995"/>
        <v>3916.5075005019071</v>
      </c>
      <c r="Z120" s="47">
        <f t="shared" ref="Z120" si="1114">+C120-P120</f>
        <v>360</v>
      </c>
      <c r="AA120" s="43">
        <f t="shared" ref="AA120" si="1115">+Z120/P120</f>
        <v>3.6137321822927122E-2</v>
      </c>
      <c r="AB120" s="9">
        <f t="shared" ref="AB120" si="1116">+I120-V120</f>
        <v>4496167.4399999976</v>
      </c>
      <c r="AC120" s="43">
        <f t="shared" ref="AC120" si="1117">+AB120/V123</f>
        <v>0.11524784178897929</v>
      </c>
      <c r="AD120" s="43">
        <f t="shared" ref="AD120" si="1118">+K120/W120-1</f>
        <v>7.2013615801334696E-2</v>
      </c>
      <c r="AE120" s="43">
        <f t="shared" ref="AE120" si="1119">+L120/X120-1</f>
        <v>7.6342210525943477E-2</v>
      </c>
      <c r="AG120" s="43">
        <f t="shared" si="669"/>
        <v>1.0013724931890062</v>
      </c>
      <c r="AH120" s="5">
        <f t="shared" ref="AH120" si="1120">+I120/AG120</f>
        <v>43452776.520182639</v>
      </c>
      <c r="AI120" s="47">
        <f t="shared" ref="AI120" si="1121">AVERAGE(AH116:AH120)</f>
        <v>43459049.434848741</v>
      </c>
      <c r="AJ120" s="47">
        <f t="shared" ref="AJ120" si="1122">+AH120-J120</f>
        <v>677086.52018263936</v>
      </c>
      <c r="AL120" s="43">
        <f t="shared" si="673"/>
        <v>0.99666626593659347</v>
      </c>
      <c r="AM120" s="5">
        <f t="shared" ref="AM120" si="1123">+G120/AL120</f>
        <v>42662151.266896658</v>
      </c>
      <c r="AN120" s="47">
        <f t="shared" ref="AN120" si="1124">AVERAGE(AM116:AM120)</f>
        <v>42633103.19564496</v>
      </c>
      <c r="AO120" s="5">
        <f t="shared" ref="AO120" si="1125">+AM120-J120</f>
        <v>-113538.73310334235</v>
      </c>
      <c r="AQ120" s="47">
        <f t="shared" ref="AQ120" si="1126">(+AH120+AM120)/2</f>
        <v>43057463.893539652</v>
      </c>
      <c r="AR120" s="5">
        <f t="shared" ref="AR120" si="1127">(+AO120+AJ120)/2</f>
        <v>281773.8935396485</v>
      </c>
    </row>
    <row r="121" spans="1:44">
      <c r="A121" s="70">
        <f>+'Fall 2023 Data'!A79</f>
        <v>45232</v>
      </c>
      <c r="B121" s="5">
        <f>+'Fall 2023 Data'!D79</f>
        <v>-66</v>
      </c>
      <c r="C121" s="5">
        <f>+'Fall 2023 Data'!J79</f>
        <v>10321</v>
      </c>
      <c r="D121" s="5">
        <f>+'Fall 2023 Data'!I79</f>
        <v>10125</v>
      </c>
      <c r="E121" s="5">
        <f>+'Fall 2023 Data'!G79</f>
        <v>184</v>
      </c>
      <c r="F121" s="43">
        <f>+'Fall 2023 Data'!M79</f>
        <v>0.98100959209378935</v>
      </c>
      <c r="G121" s="9">
        <f>+'Fall 2023 Data'!Q79</f>
        <v>42578798.060000002</v>
      </c>
      <c r="H121" s="9">
        <f>+'Fall 2023 Data'!O79</f>
        <v>932789.66</v>
      </c>
      <c r="I121" s="9">
        <f>+'Fall 2023 Data'!U79</f>
        <v>43511587.719999999</v>
      </c>
      <c r="J121" s="9">
        <f>+'Fall 2023 Data'!B79</f>
        <v>42775690</v>
      </c>
      <c r="K121" s="9">
        <f t="shared" ref="K121" si="1128">+G121/D121</f>
        <v>4205.3133886419755</v>
      </c>
      <c r="L121" s="9">
        <f t="shared" ref="L121" si="1129">+I121/C121</f>
        <v>4215.8306094370701</v>
      </c>
      <c r="N121" s="77">
        <f>+'Fall 2022 Data'!A83</f>
        <v>44867</v>
      </c>
      <c r="O121" s="5">
        <f>+'Fall 2022 Data'!D84</f>
        <v>-66</v>
      </c>
      <c r="P121" s="5">
        <f>+'Fall 2022 Data'!J84</f>
        <v>9959</v>
      </c>
      <c r="Q121" s="5">
        <f>+'Fall 2022 Data'!I84</f>
        <v>9900</v>
      </c>
      <c r="R121" s="5">
        <f>+'Fall 2022 Data'!G84</f>
        <v>27</v>
      </c>
      <c r="S121" s="43">
        <f>+'Fall 2022 Data'!M84</f>
        <v>0.99407571041269205</v>
      </c>
      <c r="T121" s="9">
        <f>+'Fall 2022 Data'!Q84</f>
        <v>38851420.039999999</v>
      </c>
      <c r="U121" s="9">
        <f>+'Fall 2022 Data'!O84</f>
        <v>145020.79999999999</v>
      </c>
      <c r="V121" s="9">
        <f>+'Fall 2022 Data'!U84</f>
        <v>39015945.32</v>
      </c>
      <c r="W121" s="9">
        <f t="shared" si="994"/>
        <v>3924.3858626262627</v>
      </c>
      <c r="X121" s="9">
        <f t="shared" si="995"/>
        <v>3917.6569253941161</v>
      </c>
      <c r="Z121" s="47">
        <f t="shared" ref="Z121" si="1130">+C121-P121</f>
        <v>362</v>
      </c>
      <c r="AA121" s="43">
        <f t="shared" ref="AA121" si="1131">+Z121/P121</f>
        <v>3.634903102721157E-2</v>
      </c>
      <c r="AB121" s="9">
        <f t="shared" ref="AB121" si="1132">+I121-V121</f>
        <v>4495642.3999999985</v>
      </c>
      <c r="AC121" s="43">
        <f t="shared" ref="AC121" si="1133">+AB121/V124</f>
        <v>0.11523438372104471</v>
      </c>
      <c r="AD121" s="43">
        <f t="shared" ref="AD121" si="1134">+K121/W121-1</f>
        <v>7.1585092763460256E-2</v>
      </c>
      <c r="AE121" s="43">
        <f t="shared" ref="AE121" si="1135">+L121/X121-1</f>
        <v>7.6110208147681879E-2</v>
      </c>
      <c r="AG121" s="43">
        <f t="shared" si="669"/>
        <v>1.0009977212622438</v>
      </c>
      <c r="AH121" s="5">
        <f t="shared" ref="AH121" si="1136">+I121/AG121</f>
        <v>43468218.554116696</v>
      </c>
      <c r="AI121" s="47">
        <f t="shared" ref="AI121" si="1137">AVERAGE(AH117:AH121)</f>
        <v>43459667.7489485</v>
      </c>
      <c r="AJ121" s="47">
        <f t="shared" ref="AJ121" si="1138">+AH121-J121</f>
        <v>692528.55411669612</v>
      </c>
      <c r="AL121" s="43">
        <f t="shared" si="673"/>
        <v>0.99676891552815561</v>
      </c>
      <c r="AM121" s="5">
        <f t="shared" ref="AM121" si="1139">+G121/AL121</f>
        <v>42716819.7128608</v>
      </c>
      <c r="AN121" s="47">
        <f t="shared" ref="AN121" si="1140">AVERAGE(AM117:AM121)</f>
        <v>42652961.935146026</v>
      </c>
      <c r="AO121" s="5">
        <f t="shared" ref="AO121" si="1141">+AM121-J121</f>
        <v>-58870.287139199674</v>
      </c>
      <c r="AQ121" s="47">
        <f t="shared" ref="AQ121" si="1142">(+AH121+AM121)/2</f>
        <v>43092519.133488744</v>
      </c>
      <c r="AR121" s="5">
        <f t="shared" ref="AR121" si="1143">(+AO121+AJ121)/2</f>
        <v>316829.13348874822</v>
      </c>
    </row>
    <row r="122" spans="1:44">
      <c r="A122" s="70">
        <f>+'Fall 2023 Data'!A80</f>
        <v>45233</v>
      </c>
      <c r="B122" s="5">
        <f>+'Fall 2023 Data'!D80</f>
        <v>-67</v>
      </c>
      <c r="C122" s="5">
        <f>+'Fall 2023 Data'!J80</f>
        <v>10305</v>
      </c>
      <c r="D122" s="5">
        <f>+'Fall 2023 Data'!I80</f>
        <v>10131</v>
      </c>
      <c r="E122" s="5">
        <f>+'Fall 2023 Data'!G80</f>
        <v>162</v>
      </c>
      <c r="F122" s="43">
        <f>+'Fall 2023 Data'!M80</f>
        <v>0.98311499272197966</v>
      </c>
      <c r="G122" s="9">
        <f>+'Fall 2023 Data'!Q80</f>
        <v>42615600.859999999</v>
      </c>
      <c r="H122" s="9">
        <f>+'Fall 2023 Data'!O80</f>
        <v>795287.2</v>
      </c>
      <c r="I122" s="9">
        <f>+'Fall 2023 Data'!U80</f>
        <v>43410888.060000002</v>
      </c>
      <c r="J122" s="9">
        <f>+'Fall 2023 Data'!B80</f>
        <v>42775690</v>
      </c>
      <c r="K122" s="9">
        <f t="shared" ref="K122" si="1144">+G122/D122</f>
        <v>4206.4555187049646</v>
      </c>
      <c r="L122" s="9">
        <f t="shared" ref="L122" si="1145">+I122/C122</f>
        <v>4212.6043726346434</v>
      </c>
      <c r="N122" s="77">
        <f>+'Fall 2022 Data'!A84</f>
        <v>44868</v>
      </c>
      <c r="O122" s="5">
        <f>+'Fall 2022 Data'!D85</f>
        <v>-67</v>
      </c>
      <c r="P122" s="5">
        <f>+'Fall 2022 Data'!J85</f>
        <v>9960</v>
      </c>
      <c r="Q122" s="5">
        <f>+'Fall 2022 Data'!I85</f>
        <v>9901</v>
      </c>
      <c r="R122" s="5">
        <f>+'Fall 2022 Data'!G85</f>
        <v>27</v>
      </c>
      <c r="S122" s="43">
        <f>+'Fall 2022 Data'!M85</f>
        <v>0.99407630522088353</v>
      </c>
      <c r="T122" s="9">
        <f>+'Fall 2022 Data'!Q85</f>
        <v>38848504.119999997</v>
      </c>
      <c r="U122" s="9">
        <f>+'Fall 2022 Data'!O85</f>
        <v>145020.79999999999</v>
      </c>
      <c r="V122" s="9">
        <f>+'Fall 2022 Data'!U85</f>
        <v>39013029.399999999</v>
      </c>
      <c r="W122" s="9">
        <f t="shared" si="994"/>
        <v>3923.6949924250075</v>
      </c>
      <c r="X122" s="9">
        <f t="shared" si="995"/>
        <v>3916.9708232931725</v>
      </c>
      <c r="Z122" s="47">
        <f t="shared" ref="Z122:Z124" si="1146">+C122-P122</f>
        <v>345</v>
      </c>
      <c r="AA122" s="43">
        <f t="shared" ref="AA122:AA124" si="1147">+Z122/P122</f>
        <v>3.463855421686747E-2</v>
      </c>
      <c r="AB122" s="9">
        <f t="shared" ref="AB122:AB124" si="1148">+I122-V122</f>
        <v>4397858.6600000039</v>
      </c>
      <c r="AC122" s="43">
        <f t="shared" ref="AC122:AC124" si="1149">+AB122/V125</f>
        <v>0.11259097635903453</v>
      </c>
      <c r="AD122" s="43">
        <f t="shared" ref="AD122:AD124" si="1150">+K122/W122-1</f>
        <v>7.2064858972434864E-2</v>
      </c>
      <c r="AE122" s="43">
        <f t="shared" ref="AE122:AE124" si="1151">+L122/X122-1</f>
        <v>7.5475045048438272E-2</v>
      </c>
      <c r="AG122" s="43">
        <f t="shared" si="669"/>
        <v>1.0009899629121051</v>
      </c>
      <c r="AH122" s="5">
        <f t="shared" ref="AH122:AH124" si="1152">+I122/AG122</f>
        <v>43367955.392587513</v>
      </c>
      <c r="AI122" s="47">
        <f t="shared" ref="AI122:AI124" si="1153">AVERAGE(AH118:AH122)</f>
        <v>43440233.430742428</v>
      </c>
      <c r="AJ122" s="47">
        <f t="shared" ref="AJ122:AJ124" si="1154">+AH122-J122</f>
        <v>592265.39258751273</v>
      </c>
      <c r="AL122" s="43">
        <f t="shared" si="673"/>
        <v>0.99669410491857746</v>
      </c>
      <c r="AM122" s="5">
        <f t="shared" ref="AM122:AM124" si="1155">+G122/AL122</f>
        <v>42756950.853523284</v>
      </c>
      <c r="AN122" s="47">
        <f t="shared" ref="AN122:AN124" si="1156">AVERAGE(AM118:AM122)</f>
        <v>42680846.902779594</v>
      </c>
      <c r="AO122" s="5">
        <f t="shared" ref="AO122:AO124" si="1157">+AM122-J122</f>
        <v>-18739.146476715803</v>
      </c>
      <c r="AQ122" s="47">
        <f t="shared" ref="AQ122:AQ124" si="1158">(+AH122+AM122)/2</f>
        <v>43062453.123055398</v>
      </c>
      <c r="AR122" s="5">
        <f t="shared" ref="AR122:AR124" si="1159">(+AO122+AJ122)/2</f>
        <v>286763.12305539846</v>
      </c>
    </row>
    <row r="123" spans="1:44">
      <c r="A123" s="144">
        <f t="shared" ref="A123:A124" si="1160">+A122+1</f>
        <v>45234</v>
      </c>
      <c r="B123" s="147">
        <f>+B122-1</f>
        <v>-68</v>
      </c>
      <c r="C123" s="147">
        <f t="shared" ref="C123:L123" si="1161">+C122</f>
        <v>10305</v>
      </c>
      <c r="D123" s="147">
        <f t="shared" si="1161"/>
        <v>10131</v>
      </c>
      <c r="E123" s="147">
        <f t="shared" si="1161"/>
        <v>162</v>
      </c>
      <c r="F123" s="145">
        <f t="shared" si="1161"/>
        <v>0.98311499272197966</v>
      </c>
      <c r="G123" s="146">
        <f t="shared" si="1161"/>
        <v>42615600.859999999</v>
      </c>
      <c r="H123" s="146">
        <f t="shared" si="1161"/>
        <v>795287.2</v>
      </c>
      <c r="I123" s="146">
        <f t="shared" si="1161"/>
        <v>43410888.060000002</v>
      </c>
      <c r="J123" s="146">
        <f t="shared" si="1161"/>
        <v>42775690</v>
      </c>
      <c r="K123" s="146">
        <f t="shared" si="1161"/>
        <v>4206.4555187049646</v>
      </c>
      <c r="L123" s="146">
        <f t="shared" si="1161"/>
        <v>4212.6043726346434</v>
      </c>
      <c r="N123" s="118">
        <f>+N122+1</f>
        <v>44869</v>
      </c>
      <c r="O123" s="99">
        <f t="shared" ref="O123:O126" si="1162">+O122-1</f>
        <v>-68</v>
      </c>
      <c r="P123" s="99">
        <f t="shared" ref="P123:X123" si="1163">+P122</f>
        <v>9960</v>
      </c>
      <c r="Q123" s="99">
        <f t="shared" si="1163"/>
        <v>9901</v>
      </c>
      <c r="R123" s="99">
        <f t="shared" si="1163"/>
        <v>27</v>
      </c>
      <c r="S123" s="100">
        <f t="shared" si="1163"/>
        <v>0.99407630522088353</v>
      </c>
      <c r="T123" s="101">
        <f t="shared" si="1163"/>
        <v>38848504.119999997</v>
      </c>
      <c r="U123" s="101">
        <f t="shared" si="1163"/>
        <v>145020.79999999999</v>
      </c>
      <c r="V123" s="101">
        <f t="shared" si="1163"/>
        <v>39013029.399999999</v>
      </c>
      <c r="W123" s="101">
        <f t="shared" si="1163"/>
        <v>3923.6949924250075</v>
      </c>
      <c r="X123" s="101">
        <f t="shared" si="1163"/>
        <v>3916.9708232931725</v>
      </c>
      <c r="Z123" s="47">
        <f t="shared" si="1146"/>
        <v>345</v>
      </c>
      <c r="AA123" s="43">
        <f t="shared" si="1147"/>
        <v>3.463855421686747E-2</v>
      </c>
      <c r="AB123" s="9">
        <f t="shared" si="1148"/>
        <v>4397858.6600000039</v>
      </c>
      <c r="AC123" s="43">
        <f t="shared" si="1149"/>
        <v>0.11259097635903453</v>
      </c>
      <c r="AD123" s="43">
        <f t="shared" si="1150"/>
        <v>7.2064858972434864E-2</v>
      </c>
      <c r="AE123" s="43">
        <f t="shared" si="1151"/>
        <v>7.5475045048438272E-2</v>
      </c>
      <c r="AG123" s="43">
        <f t="shared" si="669"/>
        <v>1.000915152302527</v>
      </c>
      <c r="AH123" s="5">
        <f t="shared" si="1152"/>
        <v>43371196.809376545</v>
      </c>
      <c r="AI123" s="47">
        <f t="shared" si="1153"/>
        <v>43422878.242595077</v>
      </c>
      <c r="AJ123" s="47">
        <f t="shared" si="1154"/>
        <v>595506.80937654525</v>
      </c>
      <c r="AL123" s="43">
        <f t="shared" si="673"/>
        <v>0.99669410491857746</v>
      </c>
      <c r="AM123" s="5">
        <f t="shared" si="1155"/>
        <v>42756950.853523284</v>
      </c>
      <c r="AN123" s="47">
        <f t="shared" si="1156"/>
        <v>42710296.13557969</v>
      </c>
      <c r="AO123" s="5">
        <f t="shared" si="1157"/>
        <v>-18739.146476715803</v>
      </c>
      <c r="AQ123" s="47">
        <f t="shared" si="1158"/>
        <v>43064073.831449911</v>
      </c>
      <c r="AR123" s="5">
        <f t="shared" si="1159"/>
        <v>288383.83144991472</v>
      </c>
    </row>
    <row r="124" spans="1:44">
      <c r="A124" s="144">
        <f t="shared" si="1160"/>
        <v>45235</v>
      </c>
      <c r="B124" s="147">
        <f>+B123-1</f>
        <v>-69</v>
      </c>
      <c r="C124" s="147">
        <f t="shared" ref="C124:L124" si="1164">+C123</f>
        <v>10305</v>
      </c>
      <c r="D124" s="147">
        <f t="shared" si="1164"/>
        <v>10131</v>
      </c>
      <c r="E124" s="147">
        <f t="shared" si="1164"/>
        <v>162</v>
      </c>
      <c r="F124" s="145">
        <f t="shared" si="1164"/>
        <v>0.98311499272197966</v>
      </c>
      <c r="G124" s="146">
        <f t="shared" si="1164"/>
        <v>42615600.859999999</v>
      </c>
      <c r="H124" s="146">
        <f t="shared" si="1164"/>
        <v>795287.2</v>
      </c>
      <c r="I124" s="146">
        <f t="shared" si="1164"/>
        <v>43410888.060000002</v>
      </c>
      <c r="J124" s="146">
        <f t="shared" si="1164"/>
        <v>42775690</v>
      </c>
      <c r="K124" s="146">
        <f t="shared" si="1164"/>
        <v>4206.4555187049646</v>
      </c>
      <c r="L124" s="146">
        <f t="shared" si="1164"/>
        <v>4212.6043726346434</v>
      </c>
      <c r="N124" s="118">
        <f>+N123+1</f>
        <v>44870</v>
      </c>
      <c r="O124" s="99">
        <f t="shared" si="1162"/>
        <v>-69</v>
      </c>
      <c r="P124" s="99">
        <f t="shared" ref="P124:X124" si="1165">+P123</f>
        <v>9960</v>
      </c>
      <c r="Q124" s="99">
        <f t="shared" si="1165"/>
        <v>9901</v>
      </c>
      <c r="R124" s="99">
        <f t="shared" si="1165"/>
        <v>27</v>
      </c>
      <c r="S124" s="100">
        <f t="shared" si="1165"/>
        <v>0.99407630522088353</v>
      </c>
      <c r="T124" s="101">
        <f t="shared" si="1165"/>
        <v>38848504.119999997</v>
      </c>
      <c r="U124" s="101">
        <f t="shared" si="1165"/>
        <v>145020.79999999999</v>
      </c>
      <c r="V124" s="101">
        <f t="shared" si="1165"/>
        <v>39013029.399999999</v>
      </c>
      <c r="W124" s="101">
        <f t="shared" si="1165"/>
        <v>3923.6949924250075</v>
      </c>
      <c r="X124" s="101">
        <f t="shared" si="1165"/>
        <v>3916.9708232931725</v>
      </c>
      <c r="Z124" s="47">
        <f t="shared" si="1146"/>
        <v>345</v>
      </c>
      <c r="AA124" s="43">
        <f t="shared" si="1147"/>
        <v>3.463855421686747E-2</v>
      </c>
      <c r="AB124" s="9">
        <f t="shared" si="1148"/>
        <v>4397858.6600000039</v>
      </c>
      <c r="AC124" s="43">
        <f t="shared" si="1149"/>
        <v>0.11258162810824608</v>
      </c>
      <c r="AD124" s="43">
        <f t="shared" si="1150"/>
        <v>7.2064858972434864E-2</v>
      </c>
      <c r="AE124" s="43">
        <f t="shared" si="1151"/>
        <v>7.5475045048438272E-2</v>
      </c>
      <c r="AG124" s="43">
        <f t="shared" si="669"/>
        <v>1.000915152302527</v>
      </c>
      <c r="AH124" s="5">
        <f t="shared" si="1152"/>
        <v>43371196.809376545</v>
      </c>
      <c r="AI124" s="47">
        <f t="shared" si="1153"/>
        <v>43406268.817127988</v>
      </c>
      <c r="AJ124" s="47">
        <f t="shared" si="1154"/>
        <v>595506.80937654525</v>
      </c>
      <c r="AL124" s="43">
        <f t="shared" si="673"/>
        <v>0.99669410491857746</v>
      </c>
      <c r="AM124" s="5">
        <f t="shared" si="1155"/>
        <v>42756950.853523284</v>
      </c>
      <c r="AN124" s="47">
        <f t="shared" si="1156"/>
        <v>42729964.708065465</v>
      </c>
      <c r="AO124" s="5">
        <f t="shared" si="1157"/>
        <v>-18739.146476715803</v>
      </c>
      <c r="AQ124" s="47">
        <f t="shared" si="1158"/>
        <v>43064073.831449911</v>
      </c>
      <c r="AR124" s="5">
        <f t="shared" si="1159"/>
        <v>288383.83144991472</v>
      </c>
    </row>
    <row r="125" spans="1:44">
      <c r="A125" s="70">
        <f>+'Fall 2023 Data'!A81</f>
        <v>45236</v>
      </c>
      <c r="B125" s="5">
        <f>+'Fall 2023 Data'!D81</f>
        <v>-70</v>
      </c>
      <c r="C125" s="5">
        <f>+'Fall 2023 Data'!J81</f>
        <v>10305</v>
      </c>
      <c r="D125" s="5">
        <f>+'Fall 2023 Data'!I81</f>
        <v>10143</v>
      </c>
      <c r="E125" s="5">
        <f>+'Fall 2023 Data'!G81</f>
        <v>150</v>
      </c>
      <c r="F125" s="43">
        <f>+'Fall 2023 Data'!M81</f>
        <v>0.98427947598253274</v>
      </c>
      <c r="G125" s="9">
        <f>+'Fall 2023 Data'!Q81</f>
        <v>42659341.859999999</v>
      </c>
      <c r="H125" s="9">
        <f>+'Fall 2023 Data'!O81</f>
        <v>749173.24</v>
      </c>
      <c r="I125" s="9">
        <f>+'Fall 2023 Data'!U81</f>
        <v>43408515.100000001</v>
      </c>
      <c r="J125" s="9">
        <f>+'Fall 2023 Data'!B81</f>
        <v>42775690</v>
      </c>
      <c r="K125" s="9">
        <f t="shared" ref="K125" si="1166">+G125/D125</f>
        <v>4205.7913694173321</v>
      </c>
      <c r="L125" s="9">
        <f t="shared" ref="L125" si="1167">+I125/C125</f>
        <v>4212.3740999514803</v>
      </c>
      <c r="N125" s="77">
        <f>+'Fall 2022 Data'!A85</f>
        <v>44869</v>
      </c>
      <c r="O125" s="5">
        <f>+'Fall 2022 Data'!D86</f>
        <v>-70</v>
      </c>
      <c r="P125" s="5">
        <f>+'Fall 2022 Data'!J86</f>
        <v>9960</v>
      </c>
      <c r="Q125" s="5">
        <f>+'Fall 2022 Data'!I86</f>
        <v>9905</v>
      </c>
      <c r="R125" s="5">
        <f>+'Fall 2022 Data'!G86</f>
        <v>27</v>
      </c>
      <c r="S125" s="43">
        <f>+'Fall 2022 Data'!M86</f>
        <v>0.99447791164658639</v>
      </c>
      <c r="T125" s="9">
        <f>+'Fall 2022 Data'!Q86</f>
        <v>38907316.589999996</v>
      </c>
      <c r="U125" s="9">
        <f>+'Fall 2022 Data'!O86</f>
        <v>145020.79999999999</v>
      </c>
      <c r="V125" s="9">
        <f>+'Fall 2022 Data'!U86</f>
        <v>39060489.589999996</v>
      </c>
      <c r="W125" s="9">
        <f t="shared" si="994"/>
        <v>3928.0481161029779</v>
      </c>
      <c r="X125" s="9">
        <f t="shared" si="995"/>
        <v>3921.7359026104414</v>
      </c>
      <c r="Z125" s="47">
        <f t="shared" ref="Z125" si="1168">+C125-P125</f>
        <v>345</v>
      </c>
      <c r="AA125" s="43">
        <f t="shared" ref="AA125" si="1169">+Z125/P125</f>
        <v>3.463855421686747E-2</v>
      </c>
      <c r="AB125" s="9">
        <f t="shared" ref="AB125" si="1170">+I125-V125</f>
        <v>4348025.5100000054</v>
      </c>
      <c r="AC125" s="43">
        <f t="shared" ref="AC125" si="1171">+AB125/V128</f>
        <v>0.11126643053941256</v>
      </c>
      <c r="AD125" s="43">
        <f t="shared" ref="AD125" si="1172">+K125/W125-1</f>
        <v>7.0707701409193469E-2</v>
      </c>
      <c r="AE125" s="43">
        <f t="shared" ref="AE125" si="1173">+L125/X125-1</f>
        <v>7.4109579165588357E-2</v>
      </c>
      <c r="AG125" s="43">
        <f t="shared" si="669"/>
        <v>1.000915152302527</v>
      </c>
      <c r="AH125" s="5">
        <f t="shared" ref="AH125" si="1174">+I125/AG125</f>
        <v>43368826.019010812</v>
      </c>
      <c r="AI125" s="47">
        <f t="shared" ref="AI125" si="1175">AVERAGE(AH121:AH125)</f>
        <v>43389478.716893621</v>
      </c>
      <c r="AJ125" s="47">
        <f t="shared" ref="AJ125" si="1176">+AH125-J125</f>
        <v>593136.01901081204</v>
      </c>
      <c r="AL125" s="43">
        <f t="shared" si="673"/>
        <v>0.99820299293042036</v>
      </c>
      <c r="AM125" s="5">
        <f t="shared" ref="AM125" si="1177">+G125/AL125</f>
        <v>42736139.003916577</v>
      </c>
      <c r="AN125" s="47">
        <f t="shared" ref="AN125" si="1178">AVERAGE(AM121:AM125)</f>
        <v>42744762.255469441</v>
      </c>
      <c r="AO125" s="5">
        <f t="shared" ref="AO125" si="1179">+AM125-J125</f>
        <v>-39550.996083423495</v>
      </c>
      <c r="AQ125" s="47">
        <f t="shared" ref="AQ125" si="1180">(+AH125+AM125)/2</f>
        <v>43052482.511463694</v>
      </c>
      <c r="AR125" s="5">
        <f t="shared" ref="AR125" si="1181">(+AO125+AJ125)/2</f>
        <v>276792.51146369427</v>
      </c>
    </row>
    <row r="126" spans="1:44">
      <c r="A126" s="70">
        <f>+'Fall 2023 Data'!A82</f>
        <v>45237</v>
      </c>
      <c r="B126" s="5">
        <f>+'Fall 2023 Data'!D82</f>
        <v>-71</v>
      </c>
      <c r="C126" s="5">
        <f>+'Fall 2023 Data'!J82</f>
        <v>10297</v>
      </c>
      <c r="D126" s="5">
        <f>+'Fall 2023 Data'!I82</f>
        <v>10143</v>
      </c>
      <c r="E126" s="5">
        <f>+'Fall 2023 Data'!G82</f>
        <v>143</v>
      </c>
      <c r="F126" s="43">
        <f>+'Fall 2023 Data'!M82</f>
        <v>0.98504418762746426</v>
      </c>
      <c r="G126" s="9">
        <f>+'Fall 2023 Data'!Q82</f>
        <v>42662488.859999999</v>
      </c>
      <c r="H126" s="9">
        <f>+'Fall 2023 Data'!O82</f>
        <v>722026.24</v>
      </c>
      <c r="I126" s="9">
        <f>+'Fall 2023 Data'!U82</f>
        <v>43384515.100000001</v>
      </c>
      <c r="J126" s="9">
        <f>+'Fall 2023 Data'!B82</f>
        <v>42775690</v>
      </c>
      <c r="K126" s="9">
        <f t="shared" ref="K126" si="1182">+G126/D126</f>
        <v>4206.1016326530607</v>
      </c>
      <c r="L126" s="9">
        <f t="shared" ref="L126" si="1183">+I126/C126</f>
        <v>4213.3160240846846</v>
      </c>
      <c r="N126" s="118">
        <f>+N125+1</f>
        <v>44870</v>
      </c>
      <c r="O126" s="99">
        <f t="shared" si="1162"/>
        <v>-71</v>
      </c>
      <c r="P126" s="99">
        <f t="shared" ref="P126:X126" si="1184">+P125</f>
        <v>9960</v>
      </c>
      <c r="Q126" s="99">
        <f t="shared" si="1184"/>
        <v>9905</v>
      </c>
      <c r="R126" s="99">
        <f t="shared" si="1184"/>
        <v>27</v>
      </c>
      <c r="S126" s="100">
        <f t="shared" si="1184"/>
        <v>0.99447791164658639</v>
      </c>
      <c r="T126" s="101">
        <f t="shared" si="1184"/>
        <v>38907316.589999996</v>
      </c>
      <c r="U126" s="101">
        <f t="shared" si="1184"/>
        <v>145020.79999999999</v>
      </c>
      <c r="V126" s="101">
        <f t="shared" si="1184"/>
        <v>39060489.589999996</v>
      </c>
      <c r="W126" s="101">
        <f t="shared" si="1184"/>
        <v>3928.0481161029779</v>
      </c>
      <c r="X126" s="101">
        <f t="shared" si="1184"/>
        <v>3921.7359026104414</v>
      </c>
      <c r="Z126" s="47">
        <f t="shared" ref="Z126" si="1185">+C126-P126</f>
        <v>337</v>
      </c>
      <c r="AA126" s="43">
        <f t="shared" ref="AA126" si="1186">+Z126/P126</f>
        <v>3.3835341365461846E-2</v>
      </c>
      <c r="AB126" s="9">
        <f t="shared" ref="AB126" si="1187">+I126-V126</f>
        <v>4324025.5100000054</v>
      </c>
      <c r="AC126" s="43">
        <f t="shared" ref="AC126" si="1188">+AB126/V129</f>
        <v>0.11065226801281186</v>
      </c>
      <c r="AD126" s="43">
        <f t="shared" ref="AD126" si="1189">+K126/W126-1</f>
        <v>7.0786688027116185E-2</v>
      </c>
      <c r="AE126" s="43">
        <f t="shared" ref="AE126" si="1190">+L126/X126-1</f>
        <v>7.4349759574620311E-2</v>
      </c>
      <c r="AG126" s="43">
        <f t="shared" si="669"/>
        <v>1.0021327871294743</v>
      </c>
      <c r="AH126" s="5">
        <f t="shared" ref="AH126" si="1191">+I126/AG126</f>
        <v>43292182.091228969</v>
      </c>
      <c r="AI126" s="47">
        <f t="shared" ref="AI126" si="1192">AVERAGE(AH122:AH126)</f>
        <v>43354271.424316071</v>
      </c>
      <c r="AJ126" s="47">
        <f t="shared" ref="AJ126" si="1193">+AH126-J126</f>
        <v>516492.0912289694</v>
      </c>
      <c r="AL126" s="43">
        <f t="shared" si="673"/>
        <v>0.99820299293042036</v>
      </c>
      <c r="AM126" s="5">
        <f t="shared" ref="AM126" si="1194">+G126/AL126</f>
        <v>42739291.669278517</v>
      </c>
      <c r="AN126" s="47">
        <f t="shared" ref="AN126" si="1195">AVERAGE(AM122:AM126)</f>
        <v>42749256.646752991</v>
      </c>
      <c r="AO126" s="5">
        <f t="shared" ref="AO126" si="1196">+AM126-J126</f>
        <v>-36398.330721482635</v>
      </c>
      <c r="AQ126" s="47">
        <f t="shared" ref="AQ126" si="1197">(+AH126+AM126)/2</f>
        <v>43015736.880253747</v>
      </c>
      <c r="AR126" s="5">
        <f t="shared" ref="AR126" si="1198">(+AO126+AJ126)/2</f>
        <v>240046.88025374338</v>
      </c>
    </row>
    <row r="127" spans="1:44">
      <c r="A127" s="70">
        <f>+'Fall 2023 Data'!A83</f>
        <v>45238</v>
      </c>
      <c r="B127" s="5">
        <f>+'Fall 2023 Data'!D83</f>
        <v>-72</v>
      </c>
      <c r="C127" s="5">
        <f>+'Fall 2023 Data'!J83</f>
        <v>10292</v>
      </c>
      <c r="D127" s="5">
        <f>+'Fall 2023 Data'!I83</f>
        <v>10150</v>
      </c>
      <c r="E127" s="5">
        <f>+'Fall 2023 Data'!G83</f>
        <v>131</v>
      </c>
      <c r="F127" s="43">
        <f>+'Fall 2023 Data'!M83</f>
        <v>0.98620287602020984</v>
      </c>
      <c r="G127" s="9">
        <f>+'Fall 2023 Data'!Q83</f>
        <v>42721658.259999998</v>
      </c>
      <c r="H127" s="9">
        <f>+'Fall 2023 Data'!O83</f>
        <v>657357.31999999995</v>
      </c>
      <c r="I127" s="9">
        <f>+'Fall 2023 Data'!U83</f>
        <v>43379015.579999998</v>
      </c>
      <c r="J127" s="9">
        <f>+'Fall 2023 Data'!B83</f>
        <v>42775690</v>
      </c>
      <c r="K127" s="9">
        <f t="shared" ref="K127" si="1199">+G127/D127</f>
        <v>4209.03037044335</v>
      </c>
      <c r="L127" s="9">
        <f t="shared" ref="L127" si="1200">+I127/C127</f>
        <v>4214.8285639331516</v>
      </c>
      <c r="N127" s="77">
        <f>+'Fall 2022 Data'!A86</f>
        <v>44872</v>
      </c>
      <c r="O127" s="5">
        <f>+'Fall 2022 Data'!D87</f>
        <v>-72</v>
      </c>
      <c r="P127" s="5">
        <f>+'Fall 2022 Data'!J87</f>
        <v>9956</v>
      </c>
      <c r="Q127" s="5">
        <f>+'Fall 2022 Data'!I87</f>
        <v>9902</v>
      </c>
      <c r="R127" s="5">
        <f>+'Fall 2022 Data'!G87</f>
        <v>27</v>
      </c>
      <c r="S127" s="43">
        <f>+'Fall 2022 Data'!M87</f>
        <v>0.99457613499397346</v>
      </c>
      <c r="T127" s="9">
        <f>+'Fall 2022 Data'!Q87</f>
        <v>38910730</v>
      </c>
      <c r="U127" s="9">
        <f>+'Fall 2022 Data'!O87</f>
        <v>145020.79999999999</v>
      </c>
      <c r="V127" s="9">
        <f>+'Fall 2022 Data'!U87</f>
        <v>39063732.990000002</v>
      </c>
      <c r="W127" s="9">
        <f t="shared" si="994"/>
        <v>3929.5829125429204</v>
      </c>
      <c r="X127" s="9">
        <f t="shared" si="995"/>
        <v>3923.6373031337889</v>
      </c>
      <c r="Z127" s="47">
        <f t="shared" ref="Z127" si="1201">+C127-P127</f>
        <v>336</v>
      </c>
      <c r="AA127" s="43">
        <f t="shared" ref="AA127" si="1202">+Z127/P127</f>
        <v>3.3748493370831661E-2</v>
      </c>
      <c r="AB127" s="9">
        <f t="shared" ref="AB127" si="1203">+I127-V127</f>
        <v>4315282.5899999961</v>
      </c>
      <c r="AC127" s="43">
        <f t="shared" ref="AC127" si="1204">+AB127/V130</f>
        <v>0.11042853576960046</v>
      </c>
      <c r="AD127" s="43">
        <f t="shared" ref="AD127" si="1205">+K127/W127-1</f>
        <v>7.1113770626509698E-2</v>
      </c>
      <c r="AE127" s="43">
        <f t="shared" ref="AE127" si="1206">+L127/X127-1</f>
        <v>7.4214622377758888E-2</v>
      </c>
      <c r="AG127" s="43">
        <f t="shared" si="669"/>
        <v>1.0021327871294743</v>
      </c>
      <c r="AH127" s="5">
        <f t="shared" ref="AH127" si="1207">+I127/AG127</f>
        <v>43286694.27557157</v>
      </c>
      <c r="AI127" s="47">
        <f t="shared" ref="AI127" si="1208">AVERAGE(AH123:AH127)</f>
        <v>43338019.200912893</v>
      </c>
      <c r="AJ127" s="47">
        <f t="shared" ref="AJ127" si="1209">+AH127-J127</f>
        <v>511004.2755715698</v>
      </c>
      <c r="AL127" s="43">
        <f t="shared" si="673"/>
        <v>0.99829056710352537</v>
      </c>
      <c r="AM127" s="5">
        <f t="shared" ref="AM127" si="1210">+G127/AL127</f>
        <v>42794813.121348113</v>
      </c>
      <c r="AN127" s="47">
        <f t="shared" ref="AN127" si="1211">AVERAGE(AM123:AM127)</f>
        <v>42756829.100317955</v>
      </c>
      <c r="AO127" s="5">
        <f t="shared" ref="AO127" si="1212">+AM127-J127</f>
        <v>19123.121348112822</v>
      </c>
      <c r="AQ127" s="47">
        <f t="shared" ref="AQ127" si="1213">(+AH127+AM127)/2</f>
        <v>43040753.698459841</v>
      </c>
      <c r="AR127" s="5">
        <f t="shared" ref="AR127" si="1214">(+AO127+AJ127)/2</f>
        <v>265063.69845984131</v>
      </c>
    </row>
    <row r="128" spans="1:44">
      <c r="N128" s="77">
        <f>+'Fall 2022 Data'!A87</f>
        <v>44874</v>
      </c>
      <c r="O128" s="5">
        <f>+'Fall 2022 Data'!D88</f>
        <v>-73</v>
      </c>
      <c r="P128" s="5">
        <f>+'Fall 2022 Data'!J88</f>
        <v>9950</v>
      </c>
      <c r="Q128" s="5">
        <f>+'Fall 2022 Data'!I88</f>
        <v>9897</v>
      </c>
      <c r="R128" s="5">
        <f>+'Fall 2022 Data'!G88</f>
        <v>26</v>
      </c>
      <c r="S128" s="43">
        <f>+'Fall 2022 Data'!M88</f>
        <v>0.99467336683417085</v>
      </c>
      <c r="T128" s="9">
        <f>+'Fall 2022 Data'!Q88</f>
        <v>38924771.009999998</v>
      </c>
      <c r="U128" s="9">
        <f>+'Fall 2022 Data'!O88</f>
        <v>131436.79999999999</v>
      </c>
      <c r="V128" s="9">
        <f>+'Fall 2022 Data'!U88</f>
        <v>39077603.989999995</v>
      </c>
      <c r="W128" s="9">
        <f t="shared" si="994"/>
        <v>3932.9868657168836</v>
      </c>
      <c r="X128" s="9">
        <f t="shared" si="995"/>
        <v>3927.3973859296475</v>
      </c>
      <c r="Z128" s="47"/>
      <c r="AA128" s="43"/>
      <c r="AC128" s="43"/>
      <c r="AG128" s="43">
        <f t="shared" si="669"/>
        <v>1.0022159995396589</v>
      </c>
      <c r="AI128" s="47"/>
      <c r="AJ128" s="47"/>
      <c r="AL128" s="43">
        <f t="shared" si="673"/>
        <v>0.99865080212958646</v>
      </c>
      <c r="AN128" s="47"/>
      <c r="AR128" s="5"/>
    </row>
    <row r="129" spans="14:44">
      <c r="N129" s="118">
        <f>+N128+1</f>
        <v>44875</v>
      </c>
      <c r="O129" s="99">
        <f t="shared" ref="O129:O131" si="1215">+O128-1</f>
        <v>-74</v>
      </c>
      <c r="P129" s="99">
        <f t="shared" ref="P129:X129" si="1216">+P128</f>
        <v>9950</v>
      </c>
      <c r="Q129" s="99">
        <f t="shared" si="1216"/>
        <v>9897</v>
      </c>
      <c r="R129" s="99">
        <f t="shared" si="1216"/>
        <v>26</v>
      </c>
      <c r="S129" s="100">
        <f t="shared" si="1216"/>
        <v>0.99467336683417085</v>
      </c>
      <c r="T129" s="101">
        <f t="shared" si="1216"/>
        <v>38924771.009999998</v>
      </c>
      <c r="U129" s="101">
        <f t="shared" si="1216"/>
        <v>131436.79999999999</v>
      </c>
      <c r="V129" s="101">
        <f t="shared" si="1216"/>
        <v>39077603.989999995</v>
      </c>
      <c r="W129" s="101">
        <f t="shared" si="1216"/>
        <v>3932.9868657168836</v>
      </c>
      <c r="X129" s="101">
        <f t="shared" si="1216"/>
        <v>3927.3973859296475</v>
      </c>
      <c r="Z129" s="47"/>
      <c r="AA129" s="43"/>
      <c r="AC129" s="43"/>
      <c r="AG129" s="43">
        <f t="shared" si="669"/>
        <v>1.0025718728027997</v>
      </c>
      <c r="AI129" s="47"/>
      <c r="AJ129" s="47"/>
      <c r="AL129" s="43">
        <f t="shared" si="673"/>
        <v>0.99865080212958646</v>
      </c>
      <c r="AN129" s="47"/>
      <c r="AR129" s="5"/>
    </row>
    <row r="130" spans="14:44">
      <c r="N130" s="118">
        <f>+N129+1</f>
        <v>44876</v>
      </c>
      <c r="O130" s="99">
        <f t="shared" si="1215"/>
        <v>-75</v>
      </c>
      <c r="P130" s="99">
        <f t="shared" ref="P130:X131" si="1217">+P129</f>
        <v>9950</v>
      </c>
      <c r="Q130" s="99">
        <f t="shared" si="1217"/>
        <v>9897</v>
      </c>
      <c r="R130" s="99">
        <f t="shared" si="1217"/>
        <v>26</v>
      </c>
      <c r="S130" s="100">
        <f t="shared" si="1217"/>
        <v>0.99467336683417085</v>
      </c>
      <c r="T130" s="101">
        <f t="shared" si="1217"/>
        <v>38924771.009999998</v>
      </c>
      <c r="U130" s="101">
        <f t="shared" si="1217"/>
        <v>131436.79999999999</v>
      </c>
      <c r="V130" s="101">
        <f t="shared" si="1217"/>
        <v>39077603.989999995</v>
      </c>
      <c r="W130" s="101">
        <f t="shared" si="1217"/>
        <v>3932.9868657168836</v>
      </c>
      <c r="X130" s="101">
        <f t="shared" si="1217"/>
        <v>3927.3973859296475</v>
      </c>
      <c r="Z130" s="47"/>
      <c r="AA130" s="43"/>
      <c r="AC130" s="43"/>
      <c r="AG130" s="43">
        <f t="shared" si="669"/>
        <v>1.0025718728027997</v>
      </c>
      <c r="AI130" s="47"/>
      <c r="AJ130" s="47"/>
      <c r="AL130" s="43">
        <f t="shared" si="673"/>
        <v>0.99865080212958646</v>
      </c>
      <c r="AN130" s="47"/>
      <c r="AR130" s="5"/>
    </row>
    <row r="131" spans="14:44">
      <c r="N131" s="118">
        <f>+N130+1</f>
        <v>44877</v>
      </c>
      <c r="O131" s="99">
        <f t="shared" si="1215"/>
        <v>-76</v>
      </c>
      <c r="P131" s="99">
        <f t="shared" si="1217"/>
        <v>9950</v>
      </c>
      <c r="Q131" s="99">
        <f t="shared" si="1217"/>
        <v>9897</v>
      </c>
      <c r="R131" s="99">
        <f t="shared" si="1217"/>
        <v>26</v>
      </c>
      <c r="S131" s="100">
        <f t="shared" si="1217"/>
        <v>0.99467336683417085</v>
      </c>
      <c r="T131" s="101">
        <f t="shared" si="1217"/>
        <v>38924771.009999998</v>
      </c>
      <c r="U131" s="101">
        <f t="shared" si="1217"/>
        <v>131436.79999999999</v>
      </c>
      <c r="V131" s="101">
        <f t="shared" si="1217"/>
        <v>39077603.989999995</v>
      </c>
      <c r="W131" s="101">
        <f t="shared" si="1217"/>
        <v>3932.9868657168836</v>
      </c>
      <c r="X131" s="101">
        <f t="shared" si="1217"/>
        <v>3927.3973859296475</v>
      </c>
      <c r="Z131" s="47"/>
      <c r="AA131" s="43"/>
      <c r="AC131" s="43"/>
      <c r="AG131" s="43">
        <f t="shared" si="669"/>
        <v>1.0025718728027997</v>
      </c>
      <c r="AI131" s="47"/>
      <c r="AJ131" s="47"/>
      <c r="AL131" s="43">
        <f t="shared" si="673"/>
        <v>0.99865080212958646</v>
      </c>
      <c r="AN131" s="47"/>
      <c r="AR131" s="5"/>
    </row>
    <row r="132" spans="14:44">
      <c r="N132" s="77">
        <f>+'Fall 2022 Data'!A88</f>
        <v>44875</v>
      </c>
      <c r="O132" s="5">
        <f>+'Fall 2022 Data'!D89</f>
        <v>-77</v>
      </c>
      <c r="P132" s="5">
        <f>+'Fall 2022 Data'!J89</f>
        <v>9947</v>
      </c>
      <c r="Q132" s="5">
        <f>+'Fall 2022 Data'!I89</f>
        <v>9900</v>
      </c>
      <c r="R132" s="5">
        <f>+'Fall 2022 Data'!G89</f>
        <v>25</v>
      </c>
      <c r="S132" s="43">
        <f>+'Fall 2022 Data'!M89</f>
        <v>0.99527495727354987</v>
      </c>
      <c r="T132" s="9">
        <f>+'Fall 2022 Data'!Q89</f>
        <v>38942483.640000001</v>
      </c>
      <c r="U132" s="9">
        <f>+'Fall 2022 Data'!O89</f>
        <v>128679.2</v>
      </c>
      <c r="V132" s="9">
        <f>+'Fall 2022 Data'!U89</f>
        <v>39078464.990000002</v>
      </c>
      <c r="W132" s="9">
        <f t="shared" si="994"/>
        <v>3933.584206060606</v>
      </c>
      <c r="X132" s="9">
        <f t="shared" si="995"/>
        <v>3928.6684417412289</v>
      </c>
      <c r="Z132" s="47"/>
      <c r="AA132" s="43"/>
      <c r="AC132" s="43"/>
      <c r="AG132" s="43">
        <f t="shared" si="669"/>
        <v>1.0025718728027997</v>
      </c>
      <c r="AI132" s="47"/>
      <c r="AJ132" s="47"/>
      <c r="AL132" s="43">
        <f t="shared" si="673"/>
        <v>0.99910523594379641</v>
      </c>
      <c r="AN132" s="47"/>
      <c r="AR132" s="5"/>
    </row>
    <row r="133" spans="14:44">
      <c r="N133" s="77">
        <f>+'Fall 2022 Data'!A89</f>
        <v>44879</v>
      </c>
      <c r="O133" s="5">
        <f>+'Fall 2022 Data'!D90</f>
        <v>-78</v>
      </c>
      <c r="P133" s="5">
        <f>+'Fall 2022 Data'!J90</f>
        <v>9947</v>
      </c>
      <c r="Q133" s="5">
        <f>+'Fall 2022 Data'!I90</f>
        <v>9898</v>
      </c>
      <c r="R133" s="5">
        <f>+'Fall 2022 Data'!G90</f>
        <v>24</v>
      </c>
      <c r="S133" s="43">
        <f>+'Fall 2022 Data'!M90</f>
        <v>0.99507389162561577</v>
      </c>
      <c r="T133" s="9">
        <f>+'Fall 2022 Data'!Q90</f>
        <v>38954343.840000004</v>
      </c>
      <c r="U133" s="9">
        <f>+'Fall 2022 Data'!O90</f>
        <v>120579.2</v>
      </c>
      <c r="V133" s="9">
        <f>+'Fall 2022 Data'!U90</f>
        <v>39092728.190000005</v>
      </c>
      <c r="W133" s="9">
        <f t="shared" si="994"/>
        <v>3935.5772721761978</v>
      </c>
      <c r="X133" s="9">
        <f t="shared" si="995"/>
        <v>3930.1023615160357</v>
      </c>
      <c r="Z133" s="47"/>
      <c r="AA133" s="43"/>
      <c r="AC133" s="43"/>
      <c r="AG133" s="43">
        <f t="shared" si="669"/>
        <v>1.0025939625497224</v>
      </c>
      <c r="AI133" s="47"/>
      <c r="AJ133" s="47"/>
      <c r="AL133" s="43">
        <f t="shared" si="673"/>
        <v>0.9994095202834623</v>
      </c>
      <c r="AN133" s="47"/>
      <c r="AR133" s="5"/>
    </row>
    <row r="134" spans="14:44">
      <c r="N134" s="77">
        <f>+'Fall 2022 Data'!A90</f>
        <v>44880</v>
      </c>
      <c r="O134" s="5">
        <f>+'Fall 2022 Data'!D91</f>
        <v>-79</v>
      </c>
      <c r="P134" s="5">
        <f>+'Fall 2022 Data'!J91</f>
        <v>9942</v>
      </c>
      <c r="Q134" s="5">
        <f>+'Fall 2022 Data'!I91</f>
        <v>9900</v>
      </c>
      <c r="R134" s="5">
        <f>+'Fall 2022 Data'!G91</f>
        <v>17</v>
      </c>
      <c r="S134" s="43">
        <f>+'Fall 2022 Data'!M91</f>
        <v>0.99577549788774899</v>
      </c>
      <c r="T134" s="9">
        <f>+'Fall 2022 Data'!Q91</f>
        <v>38955771.539999999</v>
      </c>
      <c r="U134" s="9">
        <f>+'Fall 2022 Data'!O91</f>
        <v>92062.2</v>
      </c>
      <c r="V134" s="9">
        <f>+'Fall 2022 Data'!U91</f>
        <v>39065752.229999997</v>
      </c>
      <c r="W134" s="9">
        <f t="shared" si="994"/>
        <v>3934.926418181818</v>
      </c>
      <c r="X134" s="9">
        <f t="shared" si="995"/>
        <v>3929.3655431502712</v>
      </c>
      <c r="Z134" s="47"/>
      <c r="AA134" s="43"/>
      <c r="AC134" s="43"/>
      <c r="AG134" s="43">
        <f t="shared" si="669"/>
        <v>1.0029598980645975</v>
      </c>
      <c r="AI134" s="47"/>
      <c r="AJ134" s="47"/>
      <c r="AL134" s="43">
        <f t="shared" si="673"/>
        <v>0.99944614924011888</v>
      </c>
      <c r="AN134" s="47"/>
      <c r="AR134" s="5"/>
    </row>
    <row r="135" spans="14:44">
      <c r="N135" s="77">
        <f>+'Fall 2022 Data'!A91</f>
        <v>44881</v>
      </c>
      <c r="O135" s="5">
        <f>+'Fall 2022 Data'!D92</f>
        <v>-80</v>
      </c>
      <c r="P135" s="5">
        <f>+'Fall 2022 Data'!J92</f>
        <v>9939</v>
      </c>
      <c r="Q135" s="5">
        <f>+'Fall 2022 Data'!I92</f>
        <v>9894</v>
      </c>
      <c r="R135" s="5">
        <f>+'Fall 2022 Data'!G92</f>
        <v>17</v>
      </c>
      <c r="S135" s="43">
        <f>+'Fall 2022 Data'!M92</f>
        <v>0.99547238152731665</v>
      </c>
      <c r="T135" s="9">
        <f>+'Fall 2022 Data'!Q92</f>
        <v>38955771.539999999</v>
      </c>
      <c r="U135" s="9">
        <f>+'Fall 2022 Data'!O92</f>
        <v>92062.2</v>
      </c>
      <c r="V135" s="9">
        <f>+'Fall 2022 Data'!U92</f>
        <v>39066432.269999996</v>
      </c>
      <c r="W135" s="9">
        <f t="shared" si="994"/>
        <v>3937.3126682838083</v>
      </c>
      <c r="X135" s="9">
        <f t="shared" si="995"/>
        <v>3930.6200090552366</v>
      </c>
      <c r="Z135" s="47"/>
      <c r="AA135" s="43"/>
      <c r="AC135" s="43"/>
      <c r="AG135" s="43">
        <f t="shared" ref="AG135:AG174" si="1218">+V134/$V$174</f>
        <v>1.0022678049990967</v>
      </c>
      <c r="AI135" s="47"/>
      <c r="AJ135" s="47"/>
      <c r="AL135" s="43">
        <f t="shared" ref="AL135:AL174" si="1219">+T135/$T$174</f>
        <v>0.99944614924011888</v>
      </c>
      <c r="AN135" s="47"/>
      <c r="AR135" s="5"/>
    </row>
    <row r="136" spans="14:44">
      <c r="N136" s="77">
        <f>+'Fall 2022 Data'!A92</f>
        <v>44882</v>
      </c>
      <c r="O136" s="5">
        <f>+'Fall 2022 Data'!D93</f>
        <v>-81</v>
      </c>
      <c r="P136" s="5">
        <f>+'Fall 2022 Data'!J93</f>
        <v>9941</v>
      </c>
      <c r="Q136" s="5">
        <f>+'Fall 2022 Data'!I93</f>
        <v>9896</v>
      </c>
      <c r="R136" s="5">
        <f>+'Fall 2022 Data'!G93</f>
        <v>16</v>
      </c>
      <c r="S136" s="43">
        <f>+'Fall 2022 Data'!M93</f>
        <v>0.99547329242530935</v>
      </c>
      <c r="T136" s="9">
        <f>+'Fall 2022 Data'!Q93</f>
        <v>38970110.5</v>
      </c>
      <c r="U136" s="9">
        <f>+'Fall 2022 Data'!O93</f>
        <v>78478.2</v>
      </c>
      <c r="V136" s="9">
        <f>+'Fall 2022 Data'!U93</f>
        <v>39066779.590000004</v>
      </c>
      <c r="W136" s="9">
        <f t="shared" si="994"/>
        <v>3937.9658953112366</v>
      </c>
      <c r="X136" s="9">
        <f t="shared" si="995"/>
        <v>3929.8641575294241</v>
      </c>
      <c r="Z136" s="47"/>
      <c r="AA136" s="43"/>
      <c r="AC136" s="43"/>
      <c r="AG136" s="43">
        <f t="shared" si="1218"/>
        <v>1.0022852520507777</v>
      </c>
      <c r="AI136" s="47"/>
      <c r="AJ136" s="47"/>
      <c r="AL136" s="43">
        <f t="shared" si="1219"/>
        <v>0.9998140284474758</v>
      </c>
      <c r="AN136" s="47"/>
      <c r="AR136" s="5"/>
    </row>
    <row r="137" spans="14:44">
      <c r="N137" s="118">
        <f>+N136+1</f>
        <v>44883</v>
      </c>
      <c r="O137" s="99">
        <f t="shared" ref="O137:O138" si="1220">+O136-1</f>
        <v>-82</v>
      </c>
      <c r="P137" s="99">
        <f t="shared" ref="P137:X137" si="1221">+P136</f>
        <v>9941</v>
      </c>
      <c r="Q137" s="99">
        <f t="shared" si="1221"/>
        <v>9896</v>
      </c>
      <c r="R137" s="99">
        <f t="shared" si="1221"/>
        <v>16</v>
      </c>
      <c r="S137" s="100">
        <f t="shared" si="1221"/>
        <v>0.99547329242530935</v>
      </c>
      <c r="T137" s="101">
        <f t="shared" si="1221"/>
        <v>38970110.5</v>
      </c>
      <c r="U137" s="101">
        <f t="shared" si="1221"/>
        <v>78478.2</v>
      </c>
      <c r="V137" s="101">
        <f t="shared" si="1221"/>
        <v>39066779.590000004</v>
      </c>
      <c r="W137" s="101">
        <f t="shared" si="1221"/>
        <v>3937.9658953112366</v>
      </c>
      <c r="X137" s="101">
        <f t="shared" si="1221"/>
        <v>3929.8641575294241</v>
      </c>
      <c r="Z137" s="47"/>
      <c r="AA137" s="43"/>
      <c r="AC137" s="43"/>
      <c r="AG137" s="43">
        <f t="shared" si="1218"/>
        <v>1.0022941628648327</v>
      </c>
      <c r="AI137" s="47"/>
      <c r="AJ137" s="47"/>
      <c r="AL137" s="43">
        <f t="shared" si="1219"/>
        <v>0.9998140284474758</v>
      </c>
      <c r="AN137" s="47"/>
      <c r="AR137" s="5"/>
    </row>
    <row r="138" spans="14:44">
      <c r="N138" s="118">
        <f>+N137+1</f>
        <v>44884</v>
      </c>
      <c r="O138" s="99">
        <f t="shared" si="1220"/>
        <v>-83</v>
      </c>
      <c r="P138" s="99">
        <f t="shared" ref="P138:X138" si="1222">+P137</f>
        <v>9941</v>
      </c>
      <c r="Q138" s="99">
        <f t="shared" si="1222"/>
        <v>9896</v>
      </c>
      <c r="R138" s="99">
        <f t="shared" si="1222"/>
        <v>16</v>
      </c>
      <c r="S138" s="100">
        <f t="shared" si="1222"/>
        <v>0.99547329242530935</v>
      </c>
      <c r="T138" s="101">
        <f t="shared" si="1222"/>
        <v>38970110.5</v>
      </c>
      <c r="U138" s="101">
        <f t="shared" si="1222"/>
        <v>78478.2</v>
      </c>
      <c r="V138" s="101">
        <f t="shared" si="1222"/>
        <v>39066779.590000004</v>
      </c>
      <c r="W138" s="101">
        <f t="shared" si="1222"/>
        <v>3937.9658953112366</v>
      </c>
      <c r="X138" s="101">
        <f t="shared" si="1222"/>
        <v>3929.8641575294241</v>
      </c>
      <c r="Z138" s="47"/>
      <c r="AA138" s="43"/>
      <c r="AC138" s="43"/>
      <c r="AG138" s="43">
        <f t="shared" si="1218"/>
        <v>1.0022941628648327</v>
      </c>
      <c r="AI138" s="47"/>
      <c r="AJ138" s="47"/>
      <c r="AL138" s="43">
        <f t="shared" si="1219"/>
        <v>0.9998140284474758</v>
      </c>
      <c r="AN138" s="47"/>
      <c r="AR138" s="5"/>
    </row>
    <row r="139" spans="14:44">
      <c r="N139" s="77">
        <f>+'Fall 2022 Data'!A93</f>
        <v>44883</v>
      </c>
      <c r="O139" s="5">
        <f>+'Fall 2022 Data'!D94</f>
        <v>-84</v>
      </c>
      <c r="P139" s="5">
        <f>+'Fall 2022 Data'!J94</f>
        <v>9941</v>
      </c>
      <c r="Q139" s="5">
        <f>+'Fall 2022 Data'!I94</f>
        <v>9896</v>
      </c>
      <c r="R139" s="5">
        <f>+'Fall 2022 Data'!G94</f>
        <v>16</v>
      </c>
      <c r="S139" s="43">
        <f>+'Fall 2022 Data'!M94</f>
        <v>0.99547329242530935</v>
      </c>
      <c r="T139" s="9">
        <f>+'Fall 2022 Data'!Q94</f>
        <v>38969019.700000003</v>
      </c>
      <c r="U139" s="9">
        <f>+'Fall 2022 Data'!O94</f>
        <v>78478.2</v>
      </c>
      <c r="V139" s="9">
        <f>+'Fall 2022 Data'!U94</f>
        <v>39065688.790000007</v>
      </c>
      <c r="W139" s="9">
        <f t="shared" si="994"/>
        <v>3937.8556689571546</v>
      </c>
      <c r="X139" s="9">
        <f t="shared" si="995"/>
        <v>3929.7544301378139</v>
      </c>
      <c r="Z139" s="47"/>
      <c r="AA139" s="43"/>
      <c r="AC139" s="43"/>
      <c r="AG139" s="43">
        <f t="shared" si="1218"/>
        <v>1.0022941628648327</v>
      </c>
      <c r="AI139" s="47"/>
      <c r="AJ139" s="47"/>
      <c r="AL139" s="43">
        <f t="shared" si="1219"/>
        <v>0.9997860429701898</v>
      </c>
      <c r="AN139" s="47"/>
      <c r="AR139" s="5"/>
    </row>
    <row r="140" spans="14:44">
      <c r="N140" s="77">
        <f>+'Fall 2022 Data'!A94</f>
        <v>44886</v>
      </c>
      <c r="O140" s="5">
        <f>+'Fall 2022 Data'!D95</f>
        <v>-85</v>
      </c>
      <c r="P140" s="5">
        <f>+'Fall 2022 Data'!J95</f>
        <v>9942</v>
      </c>
      <c r="Q140" s="5">
        <f>+'Fall 2022 Data'!I95</f>
        <v>9898</v>
      </c>
      <c r="R140" s="5">
        <f>+'Fall 2022 Data'!G95</f>
        <v>15</v>
      </c>
      <c r="S140" s="43">
        <f>+'Fall 2022 Data'!M95</f>
        <v>0.99557433112049887</v>
      </c>
      <c r="T140" s="9">
        <f>+'Fall 2022 Data'!Q95</f>
        <v>38969016.579999998</v>
      </c>
      <c r="U140" s="9">
        <f>+'Fall 2022 Data'!O95</f>
        <v>78478.2</v>
      </c>
      <c r="V140" s="9">
        <f>+'Fall 2022 Data'!U95</f>
        <v>39055696.350000001</v>
      </c>
      <c r="W140" s="9">
        <f t="shared" si="994"/>
        <v>3937.059666599313</v>
      </c>
      <c r="X140" s="9">
        <f t="shared" si="995"/>
        <v>3928.3540887145446</v>
      </c>
      <c r="Z140" s="47"/>
      <c r="AA140" s="43"/>
      <c r="AC140" s="43"/>
      <c r="AG140" s="43">
        <f t="shared" si="1218"/>
        <v>1.0022661773875468</v>
      </c>
      <c r="AI140" s="47"/>
      <c r="AJ140" s="47"/>
      <c r="AL140" s="43">
        <f t="shared" si="1219"/>
        <v>0.99978596292372002</v>
      </c>
      <c r="AN140" s="47"/>
      <c r="AR140" s="5"/>
    </row>
    <row r="141" spans="14:44">
      <c r="N141" s="77">
        <f>+'Fall 2022 Data'!A95</f>
        <v>44887</v>
      </c>
      <c r="O141" s="5">
        <f>+'Fall 2022 Data'!D96</f>
        <v>-86</v>
      </c>
      <c r="P141" s="5">
        <f>+'Fall 2022 Data'!J96</f>
        <v>9938</v>
      </c>
      <c r="Q141" s="5">
        <f>+'Fall 2022 Data'!I96</f>
        <v>9896</v>
      </c>
      <c r="R141" s="5">
        <f>+'Fall 2022 Data'!G96</f>
        <v>14</v>
      </c>
      <c r="S141" s="43">
        <f>+'Fall 2022 Data'!M96</f>
        <v>0.99577379754477757</v>
      </c>
      <c r="T141" s="9">
        <f>+'Fall 2022 Data'!Q96</f>
        <v>38970682.380000003</v>
      </c>
      <c r="U141" s="9">
        <f>+'Fall 2022 Data'!O96</f>
        <v>77099.399999999994</v>
      </c>
      <c r="V141" s="9">
        <f>+'Fall 2022 Data'!U96</f>
        <v>39055696.350000001</v>
      </c>
      <c r="W141" s="9">
        <f t="shared" si="994"/>
        <v>3938.0236843168959</v>
      </c>
      <c r="X141" s="9">
        <f t="shared" si="995"/>
        <v>3929.9352334473738</v>
      </c>
      <c r="Z141" s="47"/>
      <c r="AA141" s="43"/>
      <c r="AC141" s="43"/>
      <c r="AG141" s="43">
        <f t="shared" si="1218"/>
        <v>1.0020098121485921</v>
      </c>
      <c r="AI141" s="47"/>
      <c r="AJ141" s="47"/>
      <c r="AL141" s="43">
        <f t="shared" si="1219"/>
        <v>0.99982870055487438</v>
      </c>
      <c r="AN141" s="47"/>
      <c r="AR141" s="5"/>
    </row>
    <row r="142" spans="14:44">
      <c r="N142" s="118">
        <f>+N141+1</f>
        <v>44888</v>
      </c>
      <c r="O142" s="99">
        <f t="shared" ref="O142:O145" si="1223">+O141-1</f>
        <v>-87</v>
      </c>
      <c r="P142" s="99">
        <f t="shared" ref="P142:X142" si="1224">+P141</f>
        <v>9938</v>
      </c>
      <c r="Q142" s="99">
        <f t="shared" si="1224"/>
        <v>9896</v>
      </c>
      <c r="R142" s="99">
        <f t="shared" si="1224"/>
        <v>14</v>
      </c>
      <c r="S142" s="100">
        <f t="shared" si="1224"/>
        <v>0.99577379754477757</v>
      </c>
      <c r="T142" s="101">
        <f t="shared" si="1224"/>
        <v>38970682.380000003</v>
      </c>
      <c r="U142" s="101">
        <f t="shared" si="1224"/>
        <v>77099.399999999994</v>
      </c>
      <c r="V142" s="101">
        <f t="shared" si="1224"/>
        <v>39055696.350000001</v>
      </c>
      <c r="W142" s="101">
        <f t="shared" si="1224"/>
        <v>3938.0236843168959</v>
      </c>
      <c r="X142" s="101">
        <f t="shared" si="1224"/>
        <v>3929.9352334473738</v>
      </c>
      <c r="Z142" s="47"/>
      <c r="AA142" s="43"/>
      <c r="AC142" s="43"/>
      <c r="AG142" s="43">
        <f t="shared" si="1218"/>
        <v>1.0020098121485921</v>
      </c>
      <c r="AI142" s="47"/>
      <c r="AJ142" s="47"/>
      <c r="AL142" s="43">
        <f t="shared" si="1219"/>
        <v>0.99982870055487438</v>
      </c>
      <c r="AN142" s="47"/>
      <c r="AR142" s="5"/>
    </row>
    <row r="143" spans="14:44">
      <c r="N143" s="118">
        <f>+N142+1</f>
        <v>44889</v>
      </c>
      <c r="O143" s="99">
        <f t="shared" si="1223"/>
        <v>-88</v>
      </c>
      <c r="P143" s="99">
        <f t="shared" ref="P143:X143" si="1225">+P142</f>
        <v>9938</v>
      </c>
      <c r="Q143" s="99">
        <f t="shared" si="1225"/>
        <v>9896</v>
      </c>
      <c r="R143" s="99">
        <f t="shared" si="1225"/>
        <v>14</v>
      </c>
      <c r="S143" s="100">
        <f t="shared" si="1225"/>
        <v>0.99577379754477757</v>
      </c>
      <c r="T143" s="101">
        <f t="shared" si="1225"/>
        <v>38970682.380000003</v>
      </c>
      <c r="U143" s="101">
        <f t="shared" si="1225"/>
        <v>77099.399999999994</v>
      </c>
      <c r="V143" s="101">
        <f t="shared" si="1225"/>
        <v>39055696.350000001</v>
      </c>
      <c r="W143" s="101">
        <f t="shared" si="1225"/>
        <v>3938.0236843168959</v>
      </c>
      <c r="X143" s="101">
        <f t="shared" si="1225"/>
        <v>3929.9352334473738</v>
      </c>
      <c r="Z143" s="47"/>
      <c r="AA143" s="43"/>
      <c r="AC143" s="43"/>
      <c r="AG143" s="43">
        <f t="shared" si="1218"/>
        <v>1.0020098121485921</v>
      </c>
      <c r="AI143" s="47"/>
      <c r="AJ143" s="47"/>
      <c r="AL143" s="43">
        <f t="shared" si="1219"/>
        <v>0.99982870055487438</v>
      </c>
      <c r="AN143" s="47"/>
      <c r="AR143" s="5"/>
    </row>
    <row r="144" spans="14:44">
      <c r="N144" s="118">
        <f>+N143+1</f>
        <v>44890</v>
      </c>
      <c r="O144" s="99">
        <f t="shared" si="1223"/>
        <v>-89</v>
      </c>
      <c r="P144" s="99">
        <f t="shared" ref="P144:X145" si="1226">+P143</f>
        <v>9938</v>
      </c>
      <c r="Q144" s="99">
        <f t="shared" si="1226"/>
        <v>9896</v>
      </c>
      <c r="R144" s="99">
        <f t="shared" si="1226"/>
        <v>14</v>
      </c>
      <c r="S144" s="100">
        <f t="shared" si="1226"/>
        <v>0.99577379754477757</v>
      </c>
      <c r="T144" s="101">
        <f t="shared" si="1226"/>
        <v>38970682.380000003</v>
      </c>
      <c r="U144" s="101">
        <f t="shared" si="1226"/>
        <v>77099.399999999994</v>
      </c>
      <c r="V144" s="101">
        <f t="shared" si="1226"/>
        <v>39055696.350000001</v>
      </c>
      <c r="W144" s="101">
        <f t="shared" si="1226"/>
        <v>3938.0236843168959</v>
      </c>
      <c r="X144" s="101">
        <f t="shared" si="1226"/>
        <v>3929.9352334473738</v>
      </c>
      <c r="Z144" s="47"/>
      <c r="AA144" s="43"/>
      <c r="AC144" s="43"/>
      <c r="AG144" s="43">
        <f t="shared" si="1218"/>
        <v>1.0020098121485921</v>
      </c>
      <c r="AI144" s="47"/>
      <c r="AJ144" s="47"/>
      <c r="AL144" s="43">
        <f t="shared" si="1219"/>
        <v>0.99982870055487438</v>
      </c>
      <c r="AN144" s="47"/>
      <c r="AR144" s="5"/>
    </row>
    <row r="145" spans="14:44">
      <c r="N145" s="118">
        <f>+N144+1</f>
        <v>44891</v>
      </c>
      <c r="O145" s="99">
        <f t="shared" si="1223"/>
        <v>-90</v>
      </c>
      <c r="P145" s="99">
        <f t="shared" si="1226"/>
        <v>9938</v>
      </c>
      <c r="Q145" s="99">
        <f t="shared" si="1226"/>
        <v>9896</v>
      </c>
      <c r="R145" s="99">
        <f t="shared" si="1226"/>
        <v>14</v>
      </c>
      <c r="S145" s="100">
        <f t="shared" si="1226"/>
        <v>0.99577379754477757</v>
      </c>
      <c r="T145" s="101">
        <f t="shared" si="1226"/>
        <v>38970682.380000003</v>
      </c>
      <c r="U145" s="101">
        <f t="shared" si="1226"/>
        <v>77099.399999999994</v>
      </c>
      <c r="V145" s="101">
        <f t="shared" si="1226"/>
        <v>39055696.350000001</v>
      </c>
      <c r="W145" s="101">
        <f t="shared" si="1226"/>
        <v>3938.0236843168959</v>
      </c>
      <c r="X145" s="101">
        <f t="shared" si="1226"/>
        <v>3929.9352334473738</v>
      </c>
      <c r="Z145" s="47"/>
      <c r="AA145" s="43"/>
      <c r="AC145" s="43"/>
      <c r="AG145" s="43">
        <f t="shared" si="1218"/>
        <v>1.0020098121485921</v>
      </c>
      <c r="AI145" s="47"/>
      <c r="AJ145" s="47"/>
      <c r="AL145" s="43">
        <f t="shared" si="1219"/>
        <v>0.99982870055487438</v>
      </c>
      <c r="AN145" s="47"/>
      <c r="AR145" s="5"/>
    </row>
    <row r="146" spans="14:44">
      <c r="N146" s="77">
        <f>+'Fall 2022 Data'!A96</f>
        <v>44888</v>
      </c>
      <c r="O146" s="5">
        <f>+'Fall 2022 Data'!D97</f>
        <v>-91</v>
      </c>
      <c r="P146" s="5">
        <f>+'Fall 2022 Data'!J97</f>
        <v>9937</v>
      </c>
      <c r="Q146" s="5">
        <f>+'Fall 2022 Data'!I97</f>
        <v>9896</v>
      </c>
      <c r="R146" s="5">
        <f>+'Fall 2022 Data'!G97</f>
        <v>12</v>
      </c>
      <c r="S146" s="43">
        <f>+'Fall 2022 Data'!M97</f>
        <v>0.99587400623930766</v>
      </c>
      <c r="T146" s="9">
        <f>+'Fall 2022 Data'!Q97</f>
        <v>38970682.380000003</v>
      </c>
      <c r="U146" s="9">
        <f>+'Fall 2022 Data'!O97</f>
        <v>71859.839999999997</v>
      </c>
      <c r="V146" s="9">
        <f>+'Fall 2022 Data'!U97</f>
        <v>39050683.470000006</v>
      </c>
      <c r="W146" s="9">
        <f t="shared" si="994"/>
        <v>3938.0236843168959</v>
      </c>
      <c r="X146" s="9">
        <f t="shared" si="995"/>
        <v>3929.826252390058</v>
      </c>
      <c r="Z146" s="47"/>
      <c r="AA146" s="43"/>
      <c r="AC146" s="43"/>
      <c r="AG146" s="43">
        <f t="shared" si="1218"/>
        <v>1.0020098121485921</v>
      </c>
      <c r="AI146" s="47"/>
      <c r="AJ146" s="47"/>
      <c r="AL146" s="43">
        <f t="shared" si="1219"/>
        <v>0.99982870055487438</v>
      </c>
      <c r="AN146" s="47"/>
      <c r="AR146" s="5"/>
    </row>
    <row r="147" spans="14:44">
      <c r="N147" s="77">
        <f>+'Fall 2022 Data'!A97</f>
        <v>44893</v>
      </c>
      <c r="O147" s="5">
        <f>+'Fall 2022 Data'!D98</f>
        <v>-92</v>
      </c>
      <c r="P147" s="5">
        <f>+'Fall 2022 Data'!J98</f>
        <v>9937</v>
      </c>
      <c r="Q147" s="5">
        <f>+'Fall 2022 Data'!I98</f>
        <v>9896</v>
      </c>
      <c r="R147" s="5">
        <f>+'Fall 2022 Data'!G98</f>
        <v>12</v>
      </c>
      <c r="S147" s="43">
        <f>+'Fall 2022 Data'!M98</f>
        <v>0.99587400623930766</v>
      </c>
      <c r="T147" s="9">
        <f>+'Fall 2022 Data'!Q98</f>
        <v>38960496.579999998</v>
      </c>
      <c r="U147" s="9">
        <f>+'Fall 2022 Data'!O98</f>
        <v>74580</v>
      </c>
      <c r="V147" s="9">
        <f>+'Fall 2022 Data'!U98</f>
        <v>39040630.239999995</v>
      </c>
      <c r="W147" s="9">
        <f t="shared" si="994"/>
        <v>3936.9943997574774</v>
      </c>
      <c r="X147" s="9">
        <f t="shared" si="995"/>
        <v>3928.8145557009152</v>
      </c>
      <c r="Z147" s="47"/>
      <c r="AA147" s="43"/>
      <c r="AC147" s="43"/>
      <c r="AG147" s="43">
        <f t="shared" si="1218"/>
        <v>1.0018812021014916</v>
      </c>
      <c r="AI147" s="47"/>
      <c r="AJ147" s="47"/>
      <c r="AL147" s="43">
        <f t="shared" si="1219"/>
        <v>0.99956737448727273</v>
      </c>
      <c r="AN147" s="47"/>
      <c r="AR147" s="5"/>
    </row>
    <row r="148" spans="14:44">
      <c r="N148" s="77">
        <f>+'Fall 2022 Data'!A98</f>
        <v>44894</v>
      </c>
      <c r="O148" s="5">
        <f>+'Fall 2022 Data'!D99</f>
        <v>-93</v>
      </c>
      <c r="P148" s="5">
        <f>+'Fall 2022 Data'!J99</f>
        <v>9937</v>
      </c>
      <c r="Q148" s="5">
        <f>+'Fall 2022 Data'!I99</f>
        <v>9896</v>
      </c>
      <c r="R148" s="5">
        <f>+'Fall 2022 Data'!G99</f>
        <v>11</v>
      </c>
      <c r="S148" s="43">
        <f>+'Fall 2022 Data'!M99</f>
        <v>0.99587400623930766</v>
      </c>
      <c r="T148" s="9">
        <f>+'Fall 2022 Data'!Q99</f>
        <v>38963254.18</v>
      </c>
      <c r="U148" s="9">
        <f>+'Fall 2022 Data'!O99</f>
        <v>71822.399999999994</v>
      </c>
      <c r="V148" s="9">
        <f>+'Fall 2022 Data'!U99</f>
        <v>39054214.240000002</v>
      </c>
      <c r="W148" s="9">
        <f t="shared" si="994"/>
        <v>3937.2730578011319</v>
      </c>
      <c r="X148" s="9">
        <f t="shared" si="995"/>
        <v>3930.1815678776293</v>
      </c>
      <c r="Z148" s="47"/>
      <c r="AA148" s="43"/>
      <c r="AC148" s="43"/>
      <c r="AG148" s="43">
        <f t="shared" si="1218"/>
        <v>1.0016232772391738</v>
      </c>
      <c r="AI148" s="47"/>
      <c r="AJ148" s="47"/>
      <c r="AL148" s="43">
        <f t="shared" si="1219"/>
        <v>0.99963812325163282</v>
      </c>
      <c r="AN148" s="47"/>
      <c r="AR148" s="5"/>
    </row>
    <row r="149" spans="14:44">
      <c r="N149" s="77">
        <f>+'Fall 2022 Data'!A99</f>
        <v>44895</v>
      </c>
      <c r="O149" s="5">
        <f>+'Fall 2022 Data'!D100</f>
        <v>-94</v>
      </c>
      <c r="P149" s="5">
        <f>+'Fall 2022 Data'!J100</f>
        <v>9937</v>
      </c>
      <c r="Q149" s="5">
        <f>+'Fall 2022 Data'!I100</f>
        <v>9896</v>
      </c>
      <c r="R149" s="5">
        <f>+'Fall 2022 Data'!G100</f>
        <v>11</v>
      </c>
      <c r="S149" s="43">
        <f>+'Fall 2022 Data'!M100</f>
        <v>0.99587400623930766</v>
      </c>
      <c r="T149" s="9">
        <f>+'Fall 2022 Data'!Q100</f>
        <v>38960772.340000004</v>
      </c>
      <c r="U149" s="9">
        <f>+'Fall 2022 Data'!O100</f>
        <v>71822.399999999994</v>
      </c>
      <c r="V149" s="9">
        <f>+'Fall 2022 Data'!U100</f>
        <v>39051732.400000006</v>
      </c>
      <c r="W149" s="9">
        <f t="shared" si="994"/>
        <v>3937.0222655618436</v>
      </c>
      <c r="X149" s="9">
        <f t="shared" si="995"/>
        <v>3929.9318104055556</v>
      </c>
      <c r="Z149" s="47"/>
      <c r="AA149" s="43"/>
      <c r="AC149" s="43"/>
      <c r="AG149" s="43">
        <f t="shared" si="1218"/>
        <v>1.0019717872533407</v>
      </c>
      <c r="AI149" s="47"/>
      <c r="AJ149" s="47"/>
      <c r="AL149" s="43">
        <f t="shared" si="1219"/>
        <v>0.99957444936370887</v>
      </c>
      <c r="AN149" s="47"/>
      <c r="AR149" s="5"/>
    </row>
    <row r="150" spans="14:44">
      <c r="N150" s="77">
        <f>+'Fall 2022 Data'!A100</f>
        <v>44896</v>
      </c>
      <c r="O150" s="5">
        <f>+'Fall 2022 Data'!D101</f>
        <v>-95</v>
      </c>
      <c r="P150" s="5">
        <f>+'Fall 2022 Data'!J101</f>
        <v>9936</v>
      </c>
      <c r="Q150" s="5">
        <f>+'Fall 2022 Data'!I101</f>
        <v>9895</v>
      </c>
      <c r="R150" s="5">
        <f>+'Fall 2022 Data'!G101</f>
        <v>11</v>
      </c>
      <c r="S150" s="43">
        <f>+'Fall 2022 Data'!M101</f>
        <v>0.99587359098228667</v>
      </c>
      <c r="T150" s="9">
        <f>+'Fall 2022 Data'!Q101</f>
        <v>38959589.259999998</v>
      </c>
      <c r="U150" s="9">
        <f>+'Fall 2022 Data'!O101</f>
        <v>70720.38</v>
      </c>
      <c r="V150" s="9">
        <f>+'Fall 2022 Data'!U101</f>
        <v>39049447.299999997</v>
      </c>
      <c r="W150" s="9">
        <f t="shared" si="994"/>
        <v>3937.3005821121778</v>
      </c>
      <c r="X150" s="9">
        <f t="shared" si="995"/>
        <v>3930.0973530595811</v>
      </c>
      <c r="Z150" s="47"/>
      <c r="AA150" s="43"/>
      <c r="AC150" s="43"/>
      <c r="AG150" s="43">
        <f t="shared" si="1218"/>
        <v>1.0019081133654166</v>
      </c>
      <c r="AI150" s="47"/>
      <c r="AJ150" s="47"/>
      <c r="AL150" s="43">
        <f t="shared" si="1219"/>
        <v>0.99954409635814634</v>
      </c>
      <c r="AN150" s="47"/>
      <c r="AR150" s="5"/>
    </row>
    <row r="151" spans="14:44">
      <c r="N151" s="118">
        <f>+N150+1</f>
        <v>44897</v>
      </c>
      <c r="O151" s="99">
        <f t="shared" ref="O151:O152" si="1227">+O150-1</f>
        <v>-96</v>
      </c>
      <c r="P151" s="99">
        <f t="shared" ref="P151:X151" si="1228">+P150</f>
        <v>9936</v>
      </c>
      <c r="Q151" s="99">
        <f t="shared" si="1228"/>
        <v>9895</v>
      </c>
      <c r="R151" s="99">
        <f t="shared" si="1228"/>
        <v>11</v>
      </c>
      <c r="S151" s="100">
        <f t="shared" si="1228"/>
        <v>0.99587359098228667</v>
      </c>
      <c r="T151" s="101">
        <f t="shared" si="1228"/>
        <v>38959589.259999998</v>
      </c>
      <c r="U151" s="101">
        <f t="shared" si="1228"/>
        <v>70720.38</v>
      </c>
      <c r="V151" s="101">
        <f t="shared" si="1228"/>
        <v>39049447.299999997</v>
      </c>
      <c r="W151" s="101">
        <f t="shared" si="1228"/>
        <v>3937.3005821121778</v>
      </c>
      <c r="X151" s="101">
        <f t="shared" si="1228"/>
        <v>3930.0973530595811</v>
      </c>
      <c r="Z151" s="47"/>
      <c r="AA151" s="43"/>
      <c r="AC151" s="43"/>
      <c r="AG151" s="43">
        <f t="shared" si="1218"/>
        <v>1.0018494870231482</v>
      </c>
      <c r="AI151" s="47"/>
      <c r="AJ151" s="47"/>
      <c r="AL151" s="43">
        <f t="shared" si="1219"/>
        <v>0.99954409635814634</v>
      </c>
      <c r="AN151" s="47"/>
      <c r="AR151" s="5"/>
    </row>
    <row r="152" spans="14:44">
      <c r="N152" s="118">
        <f>+N151+1</f>
        <v>44898</v>
      </c>
      <c r="O152" s="99">
        <f t="shared" si="1227"/>
        <v>-97</v>
      </c>
      <c r="P152" s="99">
        <f t="shared" ref="P152:X152" si="1229">+P151</f>
        <v>9936</v>
      </c>
      <c r="Q152" s="99">
        <f t="shared" si="1229"/>
        <v>9895</v>
      </c>
      <c r="R152" s="99">
        <f t="shared" si="1229"/>
        <v>11</v>
      </c>
      <c r="S152" s="100">
        <f t="shared" si="1229"/>
        <v>0.99587359098228667</v>
      </c>
      <c r="T152" s="101">
        <f t="shared" si="1229"/>
        <v>38959589.259999998</v>
      </c>
      <c r="U152" s="101">
        <f t="shared" si="1229"/>
        <v>70720.38</v>
      </c>
      <c r="V152" s="101">
        <f t="shared" si="1229"/>
        <v>39049447.299999997</v>
      </c>
      <c r="W152" s="101">
        <f t="shared" si="1229"/>
        <v>3937.3005821121778</v>
      </c>
      <c r="X152" s="101">
        <f t="shared" si="1229"/>
        <v>3930.0973530595811</v>
      </c>
      <c r="Z152" s="47"/>
      <c r="AA152" s="43"/>
      <c r="AC152" s="43"/>
      <c r="AG152" s="43">
        <f t="shared" si="1218"/>
        <v>1.0018494870231482</v>
      </c>
      <c r="AI152" s="47"/>
      <c r="AJ152" s="47"/>
      <c r="AL152" s="43">
        <f t="shared" si="1219"/>
        <v>0.99954409635814634</v>
      </c>
      <c r="AN152" s="47"/>
      <c r="AR152" s="5"/>
    </row>
    <row r="153" spans="14:44">
      <c r="N153" s="77">
        <f>+'Fall 2022 Data'!A101</f>
        <v>44897</v>
      </c>
      <c r="O153" s="5">
        <f>+'Fall 2022 Data'!D102</f>
        <v>-98</v>
      </c>
      <c r="P153" s="5">
        <f>+'Fall 2022 Data'!J102</f>
        <v>9951</v>
      </c>
      <c r="Q153" s="5">
        <f>+'Fall 2022 Data'!I102</f>
        <v>9886</v>
      </c>
      <c r="R153" s="5">
        <f>+'Fall 2022 Data'!G102</f>
        <v>11</v>
      </c>
      <c r="S153" s="43">
        <f>+'Fall 2022 Data'!M102</f>
        <v>0.99346799316651591</v>
      </c>
      <c r="T153" s="9">
        <f>+'Fall 2022 Data'!Q102</f>
        <v>38959583.5</v>
      </c>
      <c r="U153" s="9">
        <f>+'Fall 2022 Data'!O102</f>
        <v>70720.38</v>
      </c>
      <c r="V153" s="9">
        <f>+'Fall 2022 Data'!U102</f>
        <v>39049441.539999999</v>
      </c>
      <c r="W153" s="9">
        <f t="shared" si="994"/>
        <v>3940.8844325308519</v>
      </c>
      <c r="X153" s="9">
        <f t="shared" si="995"/>
        <v>3924.1725997387198</v>
      </c>
      <c r="Z153" s="47"/>
      <c r="AA153" s="43"/>
      <c r="AC153" s="43"/>
      <c r="AG153" s="43">
        <f t="shared" si="1218"/>
        <v>1.0018494870231482</v>
      </c>
      <c r="AI153" s="47"/>
      <c r="AJ153" s="47"/>
      <c r="AL153" s="43">
        <f t="shared" si="1219"/>
        <v>0.99954394858004847</v>
      </c>
      <c r="AN153" s="47"/>
      <c r="AR153" s="5"/>
    </row>
    <row r="154" spans="14:44">
      <c r="N154" s="77">
        <f>+'Fall 2022 Data'!A102</f>
        <v>44900</v>
      </c>
      <c r="O154" s="5">
        <f>+'Fall 2022 Data'!D103</f>
        <v>-99</v>
      </c>
      <c r="P154" s="5">
        <f>+'Fall 2022 Data'!J103</f>
        <v>9951</v>
      </c>
      <c r="Q154" s="5">
        <f>+'Fall 2022 Data'!I103</f>
        <v>9922</v>
      </c>
      <c r="R154" s="5">
        <f>+'Fall 2022 Data'!G103</f>
        <v>11</v>
      </c>
      <c r="S154" s="43">
        <f>+'Fall 2022 Data'!M103</f>
        <v>0.99708572002813789</v>
      </c>
      <c r="T154" s="9">
        <f>+'Fall 2022 Data'!Q103</f>
        <v>38959550.649999999</v>
      </c>
      <c r="U154" s="9">
        <f>+'Fall 2022 Data'!O103</f>
        <v>70720.38</v>
      </c>
      <c r="V154" s="9">
        <f>+'Fall 2022 Data'!U103</f>
        <v>39047028.549999997</v>
      </c>
      <c r="W154" s="9">
        <f t="shared" si="994"/>
        <v>3926.5824077806892</v>
      </c>
      <c r="X154" s="9">
        <f t="shared" si="995"/>
        <v>3923.9301125515021</v>
      </c>
      <c r="Z154" s="47"/>
      <c r="AA154" s="43"/>
      <c r="AC154" s="43"/>
      <c r="AG154" s="43">
        <f t="shared" si="1218"/>
        <v>1.0018493392450505</v>
      </c>
      <c r="AI154" s="47"/>
      <c r="AJ154" s="47"/>
      <c r="AL154" s="43">
        <f t="shared" si="1219"/>
        <v>0.99954310578308392</v>
      </c>
      <c r="AN154" s="47"/>
      <c r="AR154" s="5"/>
    </row>
    <row r="155" spans="14:44">
      <c r="N155" s="77">
        <f>+'Fall 2022 Data'!A103</f>
        <v>44901</v>
      </c>
      <c r="O155" s="5">
        <f>+'Fall 2022 Data'!D104</f>
        <v>-100</v>
      </c>
      <c r="P155" s="5">
        <f>+'Fall 2022 Data'!J104</f>
        <v>9945</v>
      </c>
      <c r="Q155" s="5">
        <f>+'Fall 2022 Data'!I104</f>
        <v>9923</v>
      </c>
      <c r="R155" s="5">
        <f>+'Fall 2022 Data'!G104</f>
        <v>8</v>
      </c>
      <c r="S155" s="43">
        <f>+'Fall 2022 Data'!M104</f>
        <v>0.99778783308195074</v>
      </c>
      <c r="T155" s="9">
        <f>+'Fall 2022 Data'!Q104</f>
        <v>38963721.880000003</v>
      </c>
      <c r="U155" s="9">
        <f>+'Fall 2022 Data'!O104</f>
        <v>66719.16</v>
      </c>
      <c r="V155" s="9">
        <f>+'Fall 2022 Data'!U104</f>
        <v>39046518.520000003</v>
      </c>
      <c r="W155" s="9">
        <f t="shared" si="994"/>
        <v>3926.6070623803289</v>
      </c>
      <c r="X155" s="9">
        <f t="shared" si="995"/>
        <v>3926.246206133736</v>
      </c>
      <c r="Z155" s="47"/>
      <c r="AA155" s="43"/>
      <c r="AC155" s="43"/>
      <c r="AG155" s="43">
        <f t="shared" si="1218"/>
        <v>1.0017874317672026</v>
      </c>
      <c r="AI155" s="47"/>
      <c r="AJ155" s="47"/>
      <c r="AL155" s="43">
        <f t="shared" si="1219"/>
        <v>0.9996501225253096</v>
      </c>
      <c r="AN155" s="47"/>
      <c r="AR155" s="5"/>
    </row>
    <row r="156" spans="14:44">
      <c r="N156" s="77">
        <f>+'Fall 2022 Data'!A104</f>
        <v>44902</v>
      </c>
      <c r="O156" s="5">
        <f>+'Fall 2022 Data'!D105</f>
        <v>-101</v>
      </c>
      <c r="P156" s="5">
        <f>+'Fall 2022 Data'!J105</f>
        <v>9944</v>
      </c>
      <c r="Q156" s="5">
        <f>+'Fall 2022 Data'!I105</f>
        <v>9923</v>
      </c>
      <c r="R156" s="5">
        <f>+'Fall 2022 Data'!G105</f>
        <v>8</v>
      </c>
      <c r="S156" s="43">
        <f>+'Fall 2022 Data'!M105</f>
        <v>0.99788817377312955</v>
      </c>
      <c r="T156" s="9">
        <f>+'Fall 2022 Data'!Q105</f>
        <v>38963891.890000001</v>
      </c>
      <c r="U156" s="9">
        <f>+'Fall 2022 Data'!O105</f>
        <v>66719.16</v>
      </c>
      <c r="V156" s="9">
        <f>+'Fall 2022 Data'!U105</f>
        <v>39046518.520000003</v>
      </c>
      <c r="W156" s="9">
        <f t="shared" si="994"/>
        <v>3926.6241953038398</v>
      </c>
      <c r="X156" s="9">
        <f t="shared" si="995"/>
        <v>3926.6410418342721</v>
      </c>
      <c r="Z156" s="47"/>
      <c r="AA156" s="43"/>
      <c r="AC156" s="43"/>
      <c r="AG156" s="43">
        <f t="shared" si="1218"/>
        <v>1.0017743464784421</v>
      </c>
      <c r="AI156" s="47"/>
      <c r="AJ156" s="47"/>
      <c r="AL156" s="43">
        <f t="shared" si="1219"/>
        <v>0.99965448428822978</v>
      </c>
      <c r="AN156" s="47"/>
      <c r="AR156" s="5"/>
    </row>
    <row r="157" spans="14:44">
      <c r="N157" s="77">
        <f>+'Fall 2022 Data'!A105</f>
        <v>44903</v>
      </c>
      <c r="O157" s="5">
        <f>+'Fall 2022 Data'!D106</f>
        <v>-102</v>
      </c>
      <c r="P157" s="5">
        <f>+'Fall 2022 Data'!J106</f>
        <v>9934</v>
      </c>
      <c r="Q157" s="5">
        <f>+'Fall 2022 Data'!I106</f>
        <v>9918</v>
      </c>
      <c r="R157" s="5">
        <f>+'Fall 2022 Data'!G106</f>
        <v>7</v>
      </c>
      <c r="S157" s="43">
        <f>+'Fall 2022 Data'!M106</f>
        <v>0.99838936984095028</v>
      </c>
      <c r="T157" s="9">
        <f>+'Fall 2022 Data'!Q106</f>
        <v>38956509.909999996</v>
      </c>
      <c r="U157" s="9">
        <f>+'Fall 2022 Data'!O106</f>
        <v>53135.16</v>
      </c>
      <c r="V157" s="9">
        <f>+'Fall 2022 Data'!U106</f>
        <v>39024872.5</v>
      </c>
      <c r="W157" s="9">
        <f t="shared" si="994"/>
        <v>3927.8594383948375</v>
      </c>
      <c r="X157" s="9">
        <f t="shared" si="995"/>
        <v>3928.414787598148</v>
      </c>
      <c r="Z157" s="47"/>
      <c r="AA157" s="43"/>
      <c r="AC157" s="43"/>
      <c r="AG157" s="43">
        <f t="shared" si="1218"/>
        <v>1.0017743464784421</v>
      </c>
      <c r="AI157" s="47"/>
      <c r="AJ157" s="47"/>
      <c r="AL157" s="43">
        <f t="shared" si="1219"/>
        <v>0.99946509280160001</v>
      </c>
      <c r="AN157" s="47"/>
      <c r="AR157" s="5"/>
    </row>
    <row r="158" spans="14:44">
      <c r="N158" s="118">
        <f>+N157+1</f>
        <v>44904</v>
      </c>
      <c r="O158" s="99">
        <f t="shared" ref="O158:O159" si="1230">+O157-1</f>
        <v>-103</v>
      </c>
      <c r="P158" s="99">
        <f t="shared" ref="P158:X158" si="1231">+P157</f>
        <v>9934</v>
      </c>
      <c r="Q158" s="99">
        <f t="shared" si="1231"/>
        <v>9918</v>
      </c>
      <c r="R158" s="99">
        <f t="shared" si="1231"/>
        <v>7</v>
      </c>
      <c r="S158" s="100">
        <f t="shared" si="1231"/>
        <v>0.99838936984095028</v>
      </c>
      <c r="T158" s="101">
        <f t="shared" si="1231"/>
        <v>38956509.909999996</v>
      </c>
      <c r="U158" s="101">
        <f t="shared" si="1231"/>
        <v>53135.16</v>
      </c>
      <c r="V158" s="101">
        <f t="shared" si="1231"/>
        <v>39024872.5</v>
      </c>
      <c r="W158" s="101">
        <f t="shared" si="1231"/>
        <v>3927.8594383948375</v>
      </c>
      <c r="X158" s="101">
        <f t="shared" si="1231"/>
        <v>3928.414787598148</v>
      </c>
      <c r="Z158" s="47"/>
      <c r="AA158" s="43"/>
      <c r="AC158" s="43"/>
      <c r="AG158" s="43">
        <f t="shared" si="1218"/>
        <v>1.0012189979259647</v>
      </c>
      <c r="AI158" s="47"/>
      <c r="AJ158" s="47"/>
      <c r="AL158" s="43">
        <f t="shared" si="1219"/>
        <v>0.99946509280160001</v>
      </c>
      <c r="AN158" s="47"/>
      <c r="AR158" s="5"/>
    </row>
    <row r="159" spans="14:44">
      <c r="N159" s="118">
        <f>+N158+1</f>
        <v>44905</v>
      </c>
      <c r="O159" s="99">
        <f t="shared" si="1230"/>
        <v>-104</v>
      </c>
      <c r="P159" s="99">
        <f t="shared" ref="P159:X159" si="1232">+P158</f>
        <v>9934</v>
      </c>
      <c r="Q159" s="99">
        <f t="shared" si="1232"/>
        <v>9918</v>
      </c>
      <c r="R159" s="99">
        <f t="shared" si="1232"/>
        <v>7</v>
      </c>
      <c r="S159" s="100">
        <f t="shared" si="1232"/>
        <v>0.99838936984095028</v>
      </c>
      <c r="T159" s="101">
        <f t="shared" si="1232"/>
        <v>38956509.909999996</v>
      </c>
      <c r="U159" s="101">
        <f t="shared" si="1232"/>
        <v>53135.16</v>
      </c>
      <c r="V159" s="101">
        <f t="shared" si="1232"/>
        <v>39024872.5</v>
      </c>
      <c r="W159" s="101">
        <f t="shared" si="1232"/>
        <v>3927.8594383948375</v>
      </c>
      <c r="X159" s="101">
        <f t="shared" si="1232"/>
        <v>3928.414787598148</v>
      </c>
      <c r="Z159" s="47"/>
      <c r="AA159" s="43"/>
      <c r="AC159" s="43"/>
      <c r="AG159" s="43">
        <f t="shared" si="1218"/>
        <v>1.0012189979259647</v>
      </c>
      <c r="AI159" s="47"/>
      <c r="AJ159" s="47"/>
      <c r="AL159" s="43">
        <f t="shared" si="1219"/>
        <v>0.99946509280160001</v>
      </c>
      <c r="AN159" s="47"/>
      <c r="AR159" s="5"/>
    </row>
    <row r="160" spans="14:44">
      <c r="N160" s="77">
        <f>+'Fall 2022 Data'!A106</f>
        <v>44904</v>
      </c>
      <c r="O160" s="5">
        <f>+'Fall 2022 Data'!D107</f>
        <v>-105</v>
      </c>
      <c r="P160" s="5">
        <f>+'Fall 2022 Data'!J107</f>
        <v>9924</v>
      </c>
      <c r="Q160" s="5">
        <f>+'Fall 2022 Data'!I107</f>
        <v>9915</v>
      </c>
      <c r="R160" s="5">
        <f>+'Fall 2022 Data'!G107</f>
        <v>0</v>
      </c>
      <c r="S160" s="43">
        <f>+'Fall 2022 Data'!M107</f>
        <v>0.99909310761789605</v>
      </c>
      <c r="T160" s="9">
        <f>+'Fall 2022 Data'!Q107</f>
        <v>38956963.270000003</v>
      </c>
      <c r="U160" s="9">
        <f>+'Fall 2022 Data'!O107</f>
        <v>0</v>
      </c>
      <c r="V160" s="9">
        <f>+'Fall 2022 Data'!U107</f>
        <v>38972190.700000003</v>
      </c>
      <c r="W160" s="9">
        <f t="shared" si="994"/>
        <v>3929.0936227937473</v>
      </c>
      <c r="X160" s="9">
        <f t="shared" si="995"/>
        <v>3927.0647621926646</v>
      </c>
      <c r="Z160" s="47"/>
      <c r="AA160" s="43"/>
      <c r="AC160" s="43"/>
      <c r="AG160" s="43">
        <f t="shared" si="1218"/>
        <v>1.0012189979259647</v>
      </c>
      <c r="AI160" s="47"/>
      <c r="AJ160" s="47"/>
      <c r="AL160" s="43">
        <f t="shared" si="1219"/>
        <v>0.99947672416938749</v>
      </c>
      <c r="AN160" s="47"/>
      <c r="AR160" s="5"/>
    </row>
    <row r="161" spans="14:44">
      <c r="N161" s="77">
        <f>+'Fall 2022 Data'!A107</f>
        <v>44907</v>
      </c>
      <c r="O161" s="5">
        <f>+'Fall 2022 Data'!D108</f>
        <v>-106</v>
      </c>
      <c r="P161" s="5">
        <f>+'Fall 2022 Data'!J108</f>
        <v>9923</v>
      </c>
      <c r="Q161" s="5">
        <f>+'Fall 2022 Data'!I108</f>
        <v>9918</v>
      </c>
      <c r="R161" s="5">
        <f>+'Fall 2022 Data'!G108</f>
        <v>0</v>
      </c>
      <c r="S161" s="43">
        <f>+'Fall 2022 Data'!M108</f>
        <v>0.99949612012496225</v>
      </c>
      <c r="T161" s="9">
        <f>+'Fall 2022 Data'!Q108</f>
        <v>38957582.990000002</v>
      </c>
      <c r="U161" s="9">
        <f>+'Fall 2022 Data'!O108</f>
        <v>0</v>
      </c>
      <c r="V161" s="9">
        <f>+'Fall 2022 Data'!U108</f>
        <v>38971903.700000003</v>
      </c>
      <c r="W161" s="9">
        <f t="shared" si="994"/>
        <v>3927.9676335954832</v>
      </c>
      <c r="X161" s="9">
        <f t="shared" si="995"/>
        <v>3927.4315932681652</v>
      </c>
      <c r="Z161" s="47"/>
      <c r="AA161" s="43"/>
      <c r="AC161" s="43"/>
      <c r="AG161" s="43">
        <f t="shared" si="1218"/>
        <v>0.99986739789178303</v>
      </c>
      <c r="AI161" s="47"/>
      <c r="AJ161" s="47"/>
      <c r="AL161" s="43">
        <f t="shared" si="1219"/>
        <v>0.99949262365598779</v>
      </c>
      <c r="AN161" s="47"/>
      <c r="AR161" s="5"/>
    </row>
    <row r="162" spans="14:44">
      <c r="N162" s="77">
        <f>+'Fall 2022 Data'!A108</f>
        <v>44908</v>
      </c>
      <c r="O162" s="5">
        <f>+'Fall 2022 Data'!D109</f>
        <v>-107</v>
      </c>
      <c r="P162" s="5">
        <f>+'Fall 2022 Data'!J109</f>
        <v>9903</v>
      </c>
      <c r="Q162" s="5">
        <f>+'Fall 2022 Data'!I109</f>
        <v>9901</v>
      </c>
      <c r="R162" s="5">
        <f>+'Fall 2022 Data'!G109</f>
        <v>0</v>
      </c>
      <c r="S162" s="43">
        <f>+'Fall 2022 Data'!M109</f>
        <v>0.99979804099767744</v>
      </c>
      <c r="T162" s="9">
        <f>+'Fall 2022 Data'!Q109</f>
        <v>38962688.490000002</v>
      </c>
      <c r="U162" s="9">
        <f>+'Fall 2022 Data'!O109</f>
        <v>0</v>
      </c>
      <c r="V162" s="9">
        <f>+'Fall 2022 Data'!U109</f>
        <v>38976442.5</v>
      </c>
      <c r="W162" s="9">
        <f t="shared" si="994"/>
        <v>3935.2276022623978</v>
      </c>
      <c r="X162" s="9">
        <f t="shared" si="995"/>
        <v>3935.8217206906997</v>
      </c>
      <c r="Z162" s="47"/>
      <c r="AA162" s="43"/>
      <c r="AC162" s="43"/>
      <c r="AG162" s="43">
        <f t="shared" si="1218"/>
        <v>0.99986003464280881</v>
      </c>
      <c r="AI162" s="47"/>
      <c r="AJ162" s="47"/>
      <c r="AL162" s="43">
        <f t="shared" si="1219"/>
        <v>0.99962360995437771</v>
      </c>
      <c r="AN162" s="47"/>
    </row>
    <row r="163" spans="14:44">
      <c r="N163" s="77">
        <f>+'Fall 2022 Data'!A109</f>
        <v>44909</v>
      </c>
      <c r="O163" s="5">
        <f>+'Fall 2022 Data'!D110</f>
        <v>-109</v>
      </c>
      <c r="P163" s="5">
        <f>+'Fall 2022 Data'!J110</f>
        <v>9903</v>
      </c>
      <c r="Q163" s="5">
        <f>+'Fall 2022 Data'!I110</f>
        <v>9901</v>
      </c>
      <c r="R163" s="5">
        <f>+'Fall 2022 Data'!G110</f>
        <v>0</v>
      </c>
      <c r="S163" s="43">
        <f>+'Fall 2022 Data'!M110</f>
        <v>0.99979804099767744</v>
      </c>
      <c r="T163" s="9">
        <f>+'Fall 2022 Data'!Q110</f>
        <v>38976272.490000002</v>
      </c>
      <c r="U163" s="9">
        <f>+'Fall 2022 Data'!O110</f>
        <v>0</v>
      </c>
      <c r="V163" s="9">
        <f>+'Fall 2022 Data'!U110</f>
        <v>38990026.5</v>
      </c>
      <c r="W163" s="9">
        <f t="shared" si="994"/>
        <v>3936.5995848904154</v>
      </c>
      <c r="X163" s="9">
        <f t="shared" si="995"/>
        <v>3937.1934262344744</v>
      </c>
      <c r="Z163" s="47"/>
      <c r="AA163" s="43"/>
      <c r="AC163" s="43"/>
      <c r="AG163" s="43">
        <f t="shared" si="1218"/>
        <v>0.99997648173146447</v>
      </c>
      <c r="AI163" s="47"/>
      <c r="AJ163" s="47"/>
      <c r="AL163" s="43">
        <f t="shared" si="1219"/>
        <v>0.99997211996854429</v>
      </c>
      <c r="AN163" s="47"/>
    </row>
    <row r="164" spans="14:44">
      <c r="N164" s="118">
        <f>+N163+1</f>
        <v>44910</v>
      </c>
      <c r="O164" s="99">
        <f t="shared" ref="O164:O165" si="1233">+O163-1</f>
        <v>-110</v>
      </c>
      <c r="P164" s="99">
        <f t="shared" ref="P164:X164" si="1234">+P163</f>
        <v>9903</v>
      </c>
      <c r="Q164" s="99">
        <f t="shared" si="1234"/>
        <v>9901</v>
      </c>
      <c r="R164" s="99">
        <f t="shared" si="1234"/>
        <v>0</v>
      </c>
      <c r="S164" s="100">
        <f t="shared" si="1234"/>
        <v>0.99979804099767744</v>
      </c>
      <c r="T164" s="101">
        <f t="shared" si="1234"/>
        <v>38976272.490000002</v>
      </c>
      <c r="U164" s="101">
        <f t="shared" si="1234"/>
        <v>0</v>
      </c>
      <c r="V164" s="101">
        <f t="shared" si="1234"/>
        <v>38990026.5</v>
      </c>
      <c r="W164" s="101">
        <f t="shared" si="1234"/>
        <v>3936.5995848904154</v>
      </c>
      <c r="X164" s="101">
        <f t="shared" si="1234"/>
        <v>3937.1934262344744</v>
      </c>
      <c r="Z164" s="47"/>
      <c r="AA164" s="43"/>
      <c r="AC164" s="43"/>
      <c r="AG164" s="43">
        <f t="shared" si="1218"/>
        <v>1.0003249917456312</v>
      </c>
      <c r="AI164" s="47"/>
      <c r="AJ164" s="47"/>
      <c r="AL164" s="43">
        <f t="shared" si="1219"/>
        <v>0.99997211996854429</v>
      </c>
      <c r="AN164" s="47"/>
    </row>
    <row r="165" spans="14:44">
      <c r="N165" s="118">
        <f>+N164+1</f>
        <v>44911</v>
      </c>
      <c r="O165" s="99">
        <f t="shared" si="1233"/>
        <v>-111</v>
      </c>
      <c r="P165" s="99">
        <f t="shared" ref="P165:X165" si="1235">+P164</f>
        <v>9903</v>
      </c>
      <c r="Q165" s="99">
        <f t="shared" si="1235"/>
        <v>9901</v>
      </c>
      <c r="R165" s="99">
        <f t="shared" si="1235"/>
        <v>0</v>
      </c>
      <c r="S165" s="100">
        <f t="shared" si="1235"/>
        <v>0.99979804099767744</v>
      </c>
      <c r="T165" s="101">
        <f t="shared" si="1235"/>
        <v>38976272.490000002</v>
      </c>
      <c r="U165" s="101">
        <f t="shared" si="1235"/>
        <v>0</v>
      </c>
      <c r="V165" s="101">
        <f t="shared" si="1235"/>
        <v>38990026.5</v>
      </c>
      <c r="W165" s="101">
        <f t="shared" si="1235"/>
        <v>3936.5995848904154</v>
      </c>
      <c r="X165" s="101">
        <f t="shared" si="1235"/>
        <v>3937.1934262344744</v>
      </c>
      <c r="Z165" s="47"/>
      <c r="AA165" s="43"/>
      <c r="AC165" s="43"/>
      <c r="AG165" s="43">
        <f t="shared" si="1218"/>
        <v>1.0003249917456312</v>
      </c>
      <c r="AI165" s="47"/>
      <c r="AJ165" s="47"/>
      <c r="AL165" s="43">
        <f t="shared" si="1219"/>
        <v>0.99997211996854429</v>
      </c>
      <c r="AN165" s="47"/>
    </row>
    <row r="166" spans="14:44">
      <c r="N166" s="77">
        <f>+'Fall 2022 Data'!A110</f>
        <v>44911</v>
      </c>
      <c r="O166" s="5">
        <f>+'Fall 2022 Data'!D111</f>
        <v>-112</v>
      </c>
      <c r="P166" s="5">
        <f>+'Fall 2022 Data'!J111</f>
        <v>9903</v>
      </c>
      <c r="Q166" s="5">
        <f>+'Fall 2022 Data'!I111</f>
        <v>9901</v>
      </c>
      <c r="R166" s="5">
        <f>+'Fall 2022 Data'!G111</f>
        <v>0</v>
      </c>
      <c r="S166" s="43">
        <f>+'Fall 2022 Data'!M111</f>
        <v>0.99979804099767744</v>
      </c>
      <c r="T166" s="9">
        <f>+'Fall 2022 Data'!Q111</f>
        <v>38976272.490000002</v>
      </c>
      <c r="U166" s="9">
        <f>+'Fall 2022 Data'!O111</f>
        <v>0</v>
      </c>
      <c r="V166" s="9">
        <f>+'Fall 2022 Data'!U111</f>
        <v>38990026.5</v>
      </c>
      <c r="W166" s="9">
        <f t="shared" si="994"/>
        <v>3936.5995848904154</v>
      </c>
      <c r="X166" s="9">
        <f t="shared" si="995"/>
        <v>3937.1934262344744</v>
      </c>
      <c r="Z166" s="47"/>
      <c r="AA166" s="43"/>
      <c r="AC166" s="43"/>
      <c r="AG166" s="43">
        <f t="shared" si="1218"/>
        <v>1.0003249917456312</v>
      </c>
      <c r="AI166" s="47"/>
      <c r="AJ166" s="47"/>
      <c r="AL166" s="43">
        <f t="shared" si="1219"/>
        <v>0.99997211996854429</v>
      </c>
      <c r="AN166" s="47"/>
    </row>
    <row r="167" spans="14:44">
      <c r="N167" s="77">
        <f>+'Fall 2022 Data'!A111</f>
        <v>44914</v>
      </c>
      <c r="O167" s="5">
        <f>+'Fall 2022 Data'!D112</f>
        <v>-113</v>
      </c>
      <c r="P167" s="5">
        <f>+'Fall 2022 Data'!J112</f>
        <v>9903</v>
      </c>
      <c r="Q167" s="5">
        <f>+'Fall 2022 Data'!I112</f>
        <v>9901</v>
      </c>
      <c r="R167" s="5">
        <f>+'Fall 2022 Data'!G112</f>
        <v>0</v>
      </c>
      <c r="S167" s="43">
        <f>+'Fall 2022 Data'!M112</f>
        <v>0.99979804099767744</v>
      </c>
      <c r="T167" s="9">
        <f>+'Fall 2022 Data'!Q112</f>
        <v>38976272.490000002</v>
      </c>
      <c r="U167" s="9">
        <f>+'Fall 2022 Data'!O112</f>
        <v>0</v>
      </c>
      <c r="V167" s="9">
        <f>+'Fall 2022 Data'!U112</f>
        <v>38990026.5</v>
      </c>
      <c r="W167" s="9">
        <f t="shared" si="994"/>
        <v>3936.5995848904154</v>
      </c>
      <c r="X167" s="9">
        <f t="shared" si="995"/>
        <v>3937.1934262344744</v>
      </c>
      <c r="Z167" s="47"/>
      <c r="AA167" s="43"/>
      <c r="AC167" s="43"/>
      <c r="AG167" s="43">
        <f t="shared" si="1218"/>
        <v>1.0003249917456312</v>
      </c>
      <c r="AI167" s="47"/>
      <c r="AJ167" s="47"/>
      <c r="AL167" s="43">
        <f t="shared" si="1219"/>
        <v>0.99997211996854429</v>
      </c>
      <c r="AN167" s="47"/>
    </row>
    <row r="168" spans="14:44">
      <c r="N168" s="77">
        <f>+'Fall 2022 Data'!A112</f>
        <v>44915</v>
      </c>
      <c r="O168" s="5">
        <f>+'Fall 2022 Data'!D113</f>
        <v>-114</v>
      </c>
      <c r="P168" s="5">
        <f>+'Fall 2022 Data'!J113</f>
        <v>9902</v>
      </c>
      <c r="Q168" s="5">
        <f>+'Fall 2022 Data'!I113</f>
        <v>9900</v>
      </c>
      <c r="R168" s="5">
        <f>+'Fall 2022 Data'!G113</f>
        <v>0</v>
      </c>
      <c r="S168" s="43">
        <f>+'Fall 2022 Data'!M113</f>
        <v>0.9997980206018986</v>
      </c>
      <c r="T168" s="9">
        <f>+'Fall 2022 Data'!Q113</f>
        <v>38976499.170000002</v>
      </c>
      <c r="U168" s="9">
        <f>+'Fall 2022 Data'!O113</f>
        <v>0</v>
      </c>
      <c r="V168" s="9">
        <f>+'Fall 2022 Data'!U113</f>
        <v>38990253.18</v>
      </c>
      <c r="W168" s="9">
        <f t="shared" si="994"/>
        <v>3937.0201181818184</v>
      </c>
      <c r="X168" s="9">
        <f t="shared" si="995"/>
        <v>3937.6139345586748</v>
      </c>
      <c r="Z168" s="47"/>
      <c r="AA168" s="43"/>
      <c r="AC168" s="43"/>
      <c r="AG168" s="43">
        <f t="shared" si="1218"/>
        <v>1.0003249917456312</v>
      </c>
      <c r="AI168" s="47"/>
      <c r="AJ168" s="47"/>
      <c r="AL168" s="43">
        <f t="shared" si="1219"/>
        <v>0.99997793565243798</v>
      </c>
      <c r="AN168" s="47"/>
    </row>
    <row r="169" spans="14:44">
      <c r="N169" s="77">
        <f>+'Fall 2022 Data'!A113</f>
        <v>44916</v>
      </c>
      <c r="O169" s="5">
        <f>+'Fall 2022 Data'!D114</f>
        <v>-115</v>
      </c>
      <c r="P169" s="5">
        <f>+'Fall 2022 Data'!J114</f>
        <v>9901</v>
      </c>
      <c r="Q169" s="5">
        <f>+'Fall 2022 Data'!I114</f>
        <v>9899</v>
      </c>
      <c r="R169" s="5">
        <f>+'Fall 2022 Data'!G114</f>
        <v>0</v>
      </c>
      <c r="S169" s="43">
        <f>+'Fall 2022 Data'!M114</f>
        <v>0.99979800020199983</v>
      </c>
      <c r="T169" s="9">
        <f>+'Fall 2022 Data'!Q114</f>
        <v>38977189.170000002</v>
      </c>
      <c r="U169" s="9">
        <f>+'Fall 2022 Data'!O114</f>
        <v>0</v>
      </c>
      <c r="V169" s="9">
        <f>+'Fall 2022 Data'!U114</f>
        <v>38990943.18</v>
      </c>
      <c r="W169" s="9">
        <f t="shared" si="994"/>
        <v>3937.4875411657745</v>
      </c>
      <c r="X169" s="9">
        <f t="shared" si="995"/>
        <v>3938.0813230986769</v>
      </c>
      <c r="Z169" s="47"/>
      <c r="AA169" s="43"/>
      <c r="AC169" s="43"/>
      <c r="AG169" s="43">
        <f t="shared" si="1218"/>
        <v>1.0003308074295247</v>
      </c>
      <c r="AI169" s="47"/>
      <c r="AJ169" s="47"/>
      <c r="AL169" s="43">
        <f t="shared" si="1219"/>
        <v>0.99999563823707982</v>
      </c>
      <c r="AN169" s="47"/>
    </row>
    <row r="170" spans="14:44">
      <c r="N170" s="77">
        <f>+'Fall 2022 Data'!A114</f>
        <v>44917</v>
      </c>
      <c r="O170" s="5">
        <f>+'Fall 2022 Data'!D115</f>
        <v>-116</v>
      </c>
      <c r="P170" s="5">
        <f>+'Fall 2022 Data'!J115</f>
        <v>9901</v>
      </c>
      <c r="Q170" s="5">
        <f>+'Fall 2022 Data'!I115</f>
        <v>9900</v>
      </c>
      <c r="R170" s="5">
        <f>+'Fall 2022 Data'!G115</f>
        <v>0</v>
      </c>
      <c r="S170" s="43">
        <f>+'Fall 2022 Data'!M115</f>
        <v>0.99989900010099986</v>
      </c>
      <c r="T170" s="9">
        <f>+'Fall 2022 Data'!Q115</f>
        <v>38977359.18</v>
      </c>
      <c r="U170" s="9">
        <f>+'Fall 2022 Data'!O115</f>
        <v>0</v>
      </c>
      <c r="V170" s="9">
        <f>+'Fall 2022 Data'!U115</f>
        <v>38991113.18</v>
      </c>
      <c r="W170" s="9">
        <f t="shared" si="994"/>
        <v>3937.106987878788</v>
      </c>
      <c r="X170" s="9">
        <f t="shared" si="995"/>
        <v>3938.0984930815071</v>
      </c>
      <c r="Z170" s="47"/>
      <c r="AA170" s="43"/>
      <c r="AC170" s="43"/>
      <c r="AG170" s="43">
        <f t="shared" si="1218"/>
        <v>1.0003485100141667</v>
      </c>
      <c r="AI170" s="47"/>
      <c r="AJ170" s="47"/>
      <c r="AL170" s="43">
        <f t="shared" si="1219"/>
        <v>1</v>
      </c>
      <c r="AN170" s="47"/>
    </row>
    <row r="171" spans="14:44">
      <c r="N171" s="118">
        <f>+N170+1</f>
        <v>44918</v>
      </c>
      <c r="O171" s="99">
        <f t="shared" ref="O171:O173" si="1236">+O170-1</f>
        <v>-117</v>
      </c>
      <c r="P171" s="99">
        <f t="shared" ref="P171:X171" si="1237">+P170</f>
        <v>9901</v>
      </c>
      <c r="Q171" s="99">
        <f t="shared" si="1237"/>
        <v>9900</v>
      </c>
      <c r="R171" s="99">
        <f t="shared" si="1237"/>
        <v>0</v>
      </c>
      <c r="S171" s="100">
        <f t="shared" si="1237"/>
        <v>0.99989900010099986</v>
      </c>
      <c r="T171" s="101">
        <f t="shared" si="1237"/>
        <v>38977359.18</v>
      </c>
      <c r="U171" s="101">
        <f t="shared" si="1237"/>
        <v>0</v>
      </c>
      <c r="V171" s="101">
        <f t="shared" si="1237"/>
        <v>38991113.18</v>
      </c>
      <c r="W171" s="101">
        <f t="shared" si="1237"/>
        <v>3937.106987878788</v>
      </c>
      <c r="X171" s="101">
        <f t="shared" si="1237"/>
        <v>3938.0984930815071</v>
      </c>
      <c r="Z171" s="47"/>
      <c r="AA171" s="43"/>
      <c r="AC171" s="43"/>
      <c r="AG171" s="43">
        <f t="shared" si="1218"/>
        <v>1.0003528715205277</v>
      </c>
      <c r="AI171" s="47"/>
      <c r="AJ171" s="47"/>
      <c r="AL171" s="43">
        <f t="shared" si="1219"/>
        <v>1</v>
      </c>
      <c r="AN171" s="47"/>
    </row>
    <row r="172" spans="14:44">
      <c r="N172" s="118">
        <f>+N171+1</f>
        <v>44919</v>
      </c>
      <c r="O172" s="99">
        <f t="shared" si="1236"/>
        <v>-118</v>
      </c>
      <c r="P172" s="99">
        <f t="shared" ref="P172:X173" si="1238">+P171</f>
        <v>9901</v>
      </c>
      <c r="Q172" s="99">
        <f t="shared" si="1238"/>
        <v>9900</v>
      </c>
      <c r="R172" s="99">
        <f t="shared" si="1238"/>
        <v>0</v>
      </c>
      <c r="S172" s="100">
        <f t="shared" si="1238"/>
        <v>0.99989900010099986</v>
      </c>
      <c r="T172" s="101">
        <f t="shared" si="1238"/>
        <v>38977359.18</v>
      </c>
      <c r="U172" s="101">
        <f t="shared" si="1238"/>
        <v>0</v>
      </c>
      <c r="V172" s="101">
        <f t="shared" si="1238"/>
        <v>38991113.18</v>
      </c>
      <c r="W172" s="101">
        <f t="shared" si="1238"/>
        <v>3937.106987878788</v>
      </c>
      <c r="X172" s="101">
        <f t="shared" si="1238"/>
        <v>3938.0984930815071</v>
      </c>
      <c r="Z172" s="47"/>
      <c r="AA172" s="43"/>
      <c r="AC172" s="43"/>
      <c r="AG172" s="43">
        <f t="shared" si="1218"/>
        <v>1.0003528715205277</v>
      </c>
      <c r="AI172" s="47"/>
      <c r="AJ172" s="47"/>
      <c r="AL172" s="43">
        <f t="shared" si="1219"/>
        <v>1</v>
      </c>
      <c r="AN172" s="47"/>
    </row>
    <row r="173" spans="14:44">
      <c r="N173" s="118">
        <f>+N172+1</f>
        <v>44920</v>
      </c>
      <c r="O173" s="99">
        <f t="shared" si="1236"/>
        <v>-119</v>
      </c>
      <c r="P173" s="99">
        <f t="shared" si="1238"/>
        <v>9901</v>
      </c>
      <c r="Q173" s="99">
        <f t="shared" si="1238"/>
        <v>9900</v>
      </c>
      <c r="R173" s="99">
        <f t="shared" si="1238"/>
        <v>0</v>
      </c>
      <c r="S173" s="100">
        <f t="shared" si="1238"/>
        <v>0.99989900010099986</v>
      </c>
      <c r="T173" s="101">
        <f t="shared" si="1238"/>
        <v>38977359.18</v>
      </c>
      <c r="U173" s="101">
        <f t="shared" si="1238"/>
        <v>0</v>
      </c>
      <c r="V173" s="101">
        <f t="shared" si="1238"/>
        <v>38991113.18</v>
      </c>
      <c r="W173" s="101">
        <f t="shared" si="1238"/>
        <v>3937.106987878788</v>
      </c>
      <c r="X173" s="101">
        <f t="shared" si="1238"/>
        <v>3938.0984930815071</v>
      </c>
      <c r="Z173" s="47"/>
      <c r="AA173" s="43"/>
      <c r="AC173" s="43"/>
      <c r="AG173" s="43">
        <f t="shared" si="1218"/>
        <v>1.0003528715205277</v>
      </c>
      <c r="AI173" s="47"/>
      <c r="AJ173" s="47"/>
      <c r="AL173" s="43">
        <f t="shared" si="1219"/>
        <v>1</v>
      </c>
      <c r="AN173" s="47"/>
    </row>
    <row r="174" spans="14:44">
      <c r="N174" s="77">
        <f>+'Fall 2022 Data'!A115</f>
        <v>44918</v>
      </c>
      <c r="O174" s="5">
        <f>+'Fall 2022 Data'!D116</f>
        <v>-120</v>
      </c>
      <c r="P174" s="5">
        <f>+'Fall 2022 Data'!J116</f>
        <v>9900</v>
      </c>
      <c r="Q174" s="5">
        <f>+'Fall 2022 Data'!I116</f>
        <v>9900</v>
      </c>
      <c r="R174" s="5">
        <f>+'Fall 2022 Data'!G116</f>
        <v>0</v>
      </c>
      <c r="S174" s="43">
        <f>+'Fall 2022 Data'!M116</f>
        <v>1</v>
      </c>
      <c r="T174" s="9">
        <f>+'Fall 2022 Data'!Q116</f>
        <v>38977359.18</v>
      </c>
      <c r="U174" s="9">
        <f>+'Fall 2022 Data'!O116</f>
        <v>0</v>
      </c>
      <c r="V174" s="9">
        <f>+'Fall 2022 Data'!U116</f>
        <v>38977359.18</v>
      </c>
      <c r="W174" s="9">
        <f t="shared" si="994"/>
        <v>3937.106987878788</v>
      </c>
      <c r="X174" s="9">
        <f t="shared" si="995"/>
        <v>3937.106987878788</v>
      </c>
      <c r="Z174" s="47"/>
      <c r="AA174" s="43"/>
      <c r="AC174" s="43"/>
      <c r="AG174" s="43">
        <f t="shared" si="1218"/>
        <v>1.0003528715205277</v>
      </c>
      <c r="AI174" s="47"/>
      <c r="AJ174" s="47"/>
      <c r="AL174" s="43">
        <f t="shared" si="1219"/>
        <v>1</v>
      </c>
      <c r="AN174" s="47"/>
    </row>
  </sheetData>
  <mergeCells count="2">
    <mergeCell ref="B2:I2"/>
    <mergeCell ref="O2:V2"/>
  </mergeCells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N131"/>
  <sheetViews>
    <sheetView zoomScale="90" zoomScaleNormal="90" workbookViewId="0">
      <pane xSplit="1" ySplit="4" topLeftCell="S106" activePane="bottomRight" state="frozen"/>
      <selection activeCell="G24" sqref="G24"/>
      <selection pane="topRight" activeCell="G24" sqref="G24"/>
      <selection pane="bottomLeft" activeCell="G24" sqref="G24"/>
      <selection pane="bottomRight" activeCell="AK131" sqref="AK131"/>
    </sheetView>
  </sheetViews>
  <sheetFormatPr defaultRowHeight="15"/>
  <cols>
    <col min="1" max="1" width="11.5703125" bestFit="1" customWidth="1"/>
    <col min="2" max="2" width="18.7109375" style="5" bestFit="1" customWidth="1"/>
    <col min="3" max="6" width="15" style="5" bestFit="1" customWidth="1"/>
    <col min="7" max="7" width="19.28515625" style="5" bestFit="1" customWidth="1"/>
    <col min="8" max="8" width="17.7109375" style="43" bestFit="1" customWidth="1"/>
    <col min="9" max="9" width="17.7109375" style="5" bestFit="1" customWidth="1"/>
    <col min="10" max="10" width="16.28515625" style="43" bestFit="1" customWidth="1"/>
    <col min="11" max="11" width="18.28515625" style="5" bestFit="1" customWidth="1"/>
    <col min="12" max="12" width="18.28515625" style="43" customWidth="1"/>
    <col min="13" max="13" width="23.7109375" style="5" bestFit="1" customWidth="1"/>
    <col min="14" max="14" width="26.7109375" style="5" bestFit="1" customWidth="1"/>
    <col min="15" max="16" width="24.28515625" style="5" customWidth="1"/>
    <col min="17" max="18" width="17.28515625" style="43" customWidth="1"/>
    <col min="19" max="19" width="14.85546875" style="43" customWidth="1"/>
    <col min="20" max="20" width="13.7109375" style="43" customWidth="1"/>
    <col min="21" max="21" width="18.7109375" style="43" bestFit="1" customWidth="1"/>
    <col min="22" max="22" width="16.28515625" style="9" bestFit="1" customWidth="1"/>
    <col min="23" max="23" width="15.28515625" style="9" bestFit="1" customWidth="1"/>
    <col min="24" max="24" width="16.28515625" style="9" bestFit="1" customWidth="1"/>
    <col min="25" max="25" width="15.28515625" style="9" bestFit="1" customWidth="1"/>
    <col min="26" max="26" width="11" style="43" bestFit="1" customWidth="1"/>
    <col min="27" max="27" width="13.7109375" style="43" bestFit="1" customWidth="1"/>
    <col min="28" max="28" width="14.28515625" style="43" bestFit="1" customWidth="1"/>
    <col min="29" max="29" width="16.28515625" style="9" bestFit="1" customWidth="1"/>
    <col min="30" max="30" width="15" style="9" bestFit="1" customWidth="1"/>
    <col min="31" max="31" width="2.85546875" customWidth="1"/>
    <col min="32" max="32" width="14.42578125" style="9" bestFit="1" customWidth="1"/>
    <col min="33" max="33" width="14.28515625" style="9" bestFit="1" customWidth="1"/>
    <col min="34" max="35" width="14.42578125" style="9" bestFit="1" customWidth="1"/>
    <col min="36" max="36" width="13.28515625" style="9" bestFit="1" customWidth="1"/>
    <col min="37" max="37" width="14.42578125" style="9" bestFit="1" customWidth="1"/>
    <col min="38" max="38" width="14.28515625" style="9" bestFit="1" customWidth="1"/>
    <col min="39" max="39" width="14.42578125" style="9" bestFit="1" customWidth="1"/>
    <col min="40" max="40" width="10" bestFit="1" customWidth="1"/>
  </cols>
  <sheetData>
    <row r="3" spans="1:40">
      <c r="C3" s="74"/>
      <c r="D3" s="74"/>
      <c r="E3" s="74"/>
      <c r="F3" s="74"/>
      <c r="G3" s="74"/>
      <c r="H3" s="74"/>
      <c r="I3" s="74"/>
      <c r="J3" s="74"/>
      <c r="M3" s="74"/>
      <c r="N3" s="74"/>
      <c r="O3" s="74"/>
      <c r="P3" s="74"/>
      <c r="U3" s="94"/>
      <c r="AF3" s="323" t="s">
        <v>100</v>
      </c>
      <c r="AG3" s="323"/>
      <c r="AH3" s="323"/>
      <c r="AI3" s="323"/>
      <c r="AJ3" s="323"/>
      <c r="AK3" s="323"/>
      <c r="AL3" s="323"/>
      <c r="AM3" s="323"/>
    </row>
    <row r="4" spans="1:40" s="92" customFormat="1" ht="45">
      <c r="A4" s="88" t="s">
        <v>44</v>
      </c>
      <c r="B4" s="89" t="s">
        <v>45</v>
      </c>
      <c r="C4" s="87" t="s">
        <v>71</v>
      </c>
      <c r="D4" s="87" t="s">
        <v>72</v>
      </c>
      <c r="E4" s="87" t="s">
        <v>61</v>
      </c>
      <c r="F4" s="87" t="s">
        <v>62</v>
      </c>
      <c r="G4" s="87" t="s">
        <v>63</v>
      </c>
      <c r="H4" s="81" t="s">
        <v>63</v>
      </c>
      <c r="I4" s="87" t="s">
        <v>64</v>
      </c>
      <c r="J4" s="81" t="s">
        <v>64</v>
      </c>
      <c r="K4" s="89" t="s">
        <v>46</v>
      </c>
      <c r="L4" s="90" t="s">
        <v>58</v>
      </c>
      <c r="M4" s="87" t="s">
        <v>73</v>
      </c>
      <c r="N4" s="87" t="s">
        <v>74</v>
      </c>
      <c r="O4" s="87" t="s">
        <v>75</v>
      </c>
      <c r="P4" s="87" t="s">
        <v>76</v>
      </c>
      <c r="Q4" s="81" t="s">
        <v>77</v>
      </c>
      <c r="R4" s="81" t="s">
        <v>59</v>
      </c>
      <c r="S4" s="81" t="s">
        <v>91</v>
      </c>
      <c r="T4" s="81" t="s">
        <v>78</v>
      </c>
      <c r="U4" s="81" t="s">
        <v>65</v>
      </c>
      <c r="V4" s="93" t="s">
        <v>66</v>
      </c>
      <c r="W4" s="93" t="s">
        <v>67</v>
      </c>
      <c r="X4" s="91" t="s">
        <v>47</v>
      </c>
      <c r="Y4" s="91" t="s">
        <v>48</v>
      </c>
      <c r="Z4" s="90" t="s">
        <v>49</v>
      </c>
      <c r="AA4" s="81" t="s">
        <v>50</v>
      </c>
      <c r="AB4" s="81" t="s">
        <v>106</v>
      </c>
      <c r="AC4" s="93" t="s">
        <v>103</v>
      </c>
      <c r="AD4" s="93" t="s">
        <v>68</v>
      </c>
      <c r="AF4" s="102" t="s">
        <v>92</v>
      </c>
      <c r="AG4" s="102" t="s">
        <v>93</v>
      </c>
      <c r="AH4" s="102" t="s">
        <v>94</v>
      </c>
      <c r="AI4" s="102" t="s">
        <v>95</v>
      </c>
      <c r="AJ4" s="102" t="s">
        <v>96</v>
      </c>
      <c r="AK4" s="102" t="s">
        <v>97</v>
      </c>
      <c r="AL4" s="102" t="s">
        <v>98</v>
      </c>
      <c r="AM4" s="102" t="s">
        <v>99</v>
      </c>
    </row>
    <row r="5" spans="1:40">
      <c r="A5" s="70"/>
      <c r="Q5" s="9"/>
      <c r="R5" s="9"/>
      <c r="S5" s="9"/>
      <c r="AB5" s="9"/>
    </row>
    <row r="6" spans="1:40">
      <c r="A6" s="70"/>
      <c r="Q6" s="9"/>
      <c r="R6" s="9"/>
      <c r="S6" s="9"/>
      <c r="AB6" s="9"/>
      <c r="AN6" s="25"/>
    </row>
    <row r="7" spans="1:40">
      <c r="A7" s="70"/>
      <c r="Q7" s="9"/>
      <c r="R7" s="9"/>
      <c r="S7" s="9"/>
      <c r="AB7" s="9"/>
    </row>
    <row r="8" spans="1:40">
      <c r="A8" s="70"/>
      <c r="Q8" s="9"/>
      <c r="R8" s="9"/>
      <c r="S8" s="9"/>
      <c r="AB8" s="9"/>
    </row>
    <row r="9" spans="1:40">
      <c r="A9" s="70"/>
      <c r="Q9" s="9"/>
      <c r="R9" s="9"/>
      <c r="S9" s="9"/>
      <c r="AB9" s="9"/>
    </row>
    <row r="10" spans="1:40">
      <c r="A10" s="70"/>
      <c r="Q10" s="9"/>
      <c r="R10" s="9"/>
      <c r="S10" s="9"/>
      <c r="AB10" s="9"/>
    </row>
    <row r="11" spans="1:40">
      <c r="A11" s="70"/>
      <c r="Q11" s="9"/>
      <c r="R11" s="9"/>
      <c r="S11" s="9"/>
      <c r="AB11" s="9"/>
    </row>
    <row r="12" spans="1:40">
      <c r="A12" s="70"/>
      <c r="Q12" s="9"/>
      <c r="R12" s="9"/>
      <c r="S12" s="9"/>
      <c r="AB12" s="9"/>
    </row>
    <row r="13" spans="1:40">
      <c r="A13" s="70">
        <f>+'Days Before Start Data'!A12</f>
        <v>45123</v>
      </c>
      <c r="B13" s="5">
        <f>+'Days Before Start Data'!B12</f>
        <v>43</v>
      </c>
      <c r="C13" s="5">
        <f>+'Days Before Start Data'!C12</f>
        <v>7494</v>
      </c>
      <c r="D13" s="5">
        <f>+'Days Before Start Data'!D12</f>
        <v>0</v>
      </c>
      <c r="E13" s="5">
        <f>+'Days Before Start Data'!P11</f>
        <v>7406</v>
      </c>
      <c r="F13" s="5">
        <f>+'Days Before Start Data'!Q11</f>
        <v>386</v>
      </c>
      <c r="G13" s="5">
        <f t="shared" ref="G13" si="0">+C13-E13</f>
        <v>88</v>
      </c>
      <c r="H13" s="43">
        <f t="shared" ref="H13" si="1">+G13/E13</f>
        <v>1.18822576289495E-2</v>
      </c>
      <c r="I13" s="5">
        <f t="shared" ref="I13" si="2">+D13-F13</f>
        <v>-386</v>
      </c>
      <c r="J13" s="43">
        <f>+I13/F13</f>
        <v>-1</v>
      </c>
      <c r="K13" s="5">
        <f t="shared" ref="K13" si="3">+M13-N13</f>
        <v>88</v>
      </c>
      <c r="L13" s="43">
        <f t="shared" ref="L13" si="4">+K13/N13</f>
        <v>1.18822576289495E-2</v>
      </c>
      <c r="M13" s="5">
        <f>+'Days Before Start Data'!C12</f>
        <v>7494</v>
      </c>
      <c r="N13" s="5">
        <f>+'Days Before Start Data'!P12</f>
        <v>7406</v>
      </c>
      <c r="O13" s="5">
        <f>+'Days Before Start Data'!D12</f>
        <v>0</v>
      </c>
      <c r="P13" s="5">
        <f>+'Days Before Start Data'!Q12</f>
        <v>386</v>
      </c>
      <c r="Q13" s="9"/>
      <c r="R13" s="9">
        <f>+'Days Before Start Data'!W12</f>
        <v>2939.4311398963728</v>
      </c>
      <c r="S13" s="9"/>
      <c r="U13" s="43">
        <f t="shared" ref="U13" si="5">+V13/W13-1</f>
        <v>0.10347480957206145</v>
      </c>
      <c r="V13" s="9">
        <f>+'Days Before Start Data'!I12</f>
        <v>38150967.039999999</v>
      </c>
      <c r="W13" s="9">
        <f>+'Days Before Start Data'!V12</f>
        <v>34573482.520000003</v>
      </c>
      <c r="X13" s="9">
        <f>+'Days Before Start Data'!J12</f>
        <v>42775690</v>
      </c>
      <c r="Y13" s="9">
        <f t="shared" ref="Y13" si="6">+V13-X13</f>
        <v>-4624722.9600000009</v>
      </c>
      <c r="Z13" s="43">
        <f>+'Days Before Start Data'!F12</f>
        <v>0</v>
      </c>
      <c r="AA13" s="43">
        <f>+'Days Before Start Data'!S12</f>
        <v>5.211990278152849E-2</v>
      </c>
      <c r="AB13" s="9">
        <f>+'Days Before Start Data'!G12</f>
        <v>0</v>
      </c>
      <c r="AC13" s="9">
        <f>+'Days Before Start Data'!AQ12</f>
        <v>21505266.999386173</v>
      </c>
      <c r="AD13" s="9">
        <f t="shared" ref="AD13" si="7">+AC13-X13</f>
        <v>-21270423.000613827</v>
      </c>
      <c r="AF13" s="9">
        <f>(+'Days Before Start Data'!L12-'Days Before Start Data'!X12)*'Days Before Start Data'!P12</f>
        <v>3129488.1096023475</v>
      </c>
      <c r="AG13" s="9">
        <f>(+'Days Before Start Data'!C12-'Days Before Start Data'!P12)*'Days Before Start Data'!X12</f>
        <v>410811.02643262222</v>
      </c>
      <c r="AH13" s="9">
        <f>(+'Days Before Start Data'!I12-'Days Before Start Data'!V12)-AF13-AG13</f>
        <v>37185.383965026122</v>
      </c>
      <c r="AI13" s="9">
        <f t="shared" ref="AI13" si="8">ABS(AF13)/(ABS(AF13)+ABS(AG13))*AH13</f>
        <v>32870.447523787312</v>
      </c>
      <c r="AJ13" s="9">
        <f t="shared" ref="AJ13" si="9">ABS(AG13)/(ABS(AF13)+ABS(AG13))*AH13</f>
        <v>4314.9364412388068</v>
      </c>
      <c r="AK13" s="9">
        <f t="shared" ref="AK13" si="10">+AF13+AI13</f>
        <v>3162358.5571261346</v>
      </c>
      <c r="AL13" s="9">
        <f t="shared" ref="AL13" si="11">+AG13+AJ13</f>
        <v>415125.96287386102</v>
      </c>
      <c r="AM13" s="9">
        <f t="shared" ref="AM13" si="12">+AK13+AL13</f>
        <v>3577484.5199999958</v>
      </c>
    </row>
    <row r="14" spans="1:40">
      <c r="A14" s="70">
        <f>+'Days Before Start Data'!A13</f>
        <v>45124</v>
      </c>
      <c r="B14" s="5">
        <f>+'Days Before Start Data'!B13</f>
        <v>42</v>
      </c>
      <c r="C14" s="5">
        <f>+'Days Before Start Data'!C13</f>
        <v>7494</v>
      </c>
      <c r="D14" s="5">
        <f>+'Days Before Start Data'!D13</f>
        <v>0</v>
      </c>
      <c r="E14" s="5">
        <f>+'Days Before Start Data'!P12</f>
        <v>7406</v>
      </c>
      <c r="F14" s="5">
        <f>+'Days Before Start Data'!Q12</f>
        <v>386</v>
      </c>
      <c r="G14" s="5">
        <f t="shared" ref="G14:G16" si="13">+C14-E14</f>
        <v>88</v>
      </c>
      <c r="H14" s="43">
        <f t="shared" ref="H14:H16" si="14">+G14/E14</f>
        <v>1.18822576289495E-2</v>
      </c>
      <c r="I14" s="5">
        <f t="shared" ref="I14:I16" si="15">+D14-F14</f>
        <v>-386</v>
      </c>
      <c r="J14" s="43">
        <f t="shared" ref="J14:J17" si="16">+I14/F14</f>
        <v>-1</v>
      </c>
      <c r="K14" s="5">
        <f t="shared" ref="K14:K16" si="17">+M14-N14</f>
        <v>34</v>
      </c>
      <c r="L14" s="43">
        <f t="shared" ref="L14:L16" si="18">+K14/N14</f>
        <v>4.5576407506702412E-3</v>
      </c>
      <c r="M14" s="5">
        <f>+'Days Before Start Data'!C13</f>
        <v>7494</v>
      </c>
      <c r="N14" s="5">
        <f>+'Days Before Start Data'!P13</f>
        <v>7460</v>
      </c>
      <c r="O14" s="5">
        <f>+'Days Before Start Data'!D13</f>
        <v>0</v>
      </c>
      <c r="P14" s="5">
        <f>+'Days Before Start Data'!Q13</f>
        <v>466</v>
      </c>
      <c r="Q14" s="9"/>
      <c r="R14" s="9">
        <f>+'Days Before Start Data'!W13</f>
        <v>3029.4298712446348</v>
      </c>
      <c r="S14" s="9"/>
      <c r="U14" s="43">
        <f t="shared" ref="U14:U16" si="19">+V14/W14-1</f>
        <v>6.3263726912538676E-2</v>
      </c>
      <c r="V14" s="9">
        <f>+'Days Before Start Data'!I13</f>
        <v>38150967.039999999</v>
      </c>
      <c r="W14" s="9">
        <f>+'Days Before Start Data'!V13</f>
        <v>35881001.18</v>
      </c>
      <c r="X14" s="9">
        <f>+'Days Before Start Data'!J13</f>
        <v>42775690</v>
      </c>
      <c r="Y14" s="9">
        <f t="shared" ref="Y14:Y16" si="20">+V14-X14</f>
        <v>-4624722.9600000009</v>
      </c>
      <c r="Z14" s="43">
        <f>+'Days Before Start Data'!F13</f>
        <v>0</v>
      </c>
      <c r="AA14" s="43">
        <f>+'Days Before Start Data'!S13</f>
        <v>6.2466487935656838E-2</v>
      </c>
      <c r="AB14" s="9">
        <f>+'Days Before Start Data'!G13</f>
        <v>0</v>
      </c>
      <c r="AC14" s="9">
        <f>+'Days Before Start Data'!AQ13</f>
        <v>21505266.999386173</v>
      </c>
      <c r="AD14" s="9">
        <f t="shared" ref="AD14:AD16" si="21">+AC14-X14</f>
        <v>-21270423.000613827</v>
      </c>
      <c r="AF14" s="9">
        <f>(+'Days Before Start Data'!L13-'Days Before Start Data'!X13)*'Days Before Start Data'!P13</f>
        <v>2096876.3378009058</v>
      </c>
      <c r="AG14" s="9">
        <f>(+'Days Before Start Data'!C13-'Days Before Start Data'!P13)*'Days Before Start Data'!X13</f>
        <v>163532.71315281501</v>
      </c>
      <c r="AH14" s="9">
        <f>(+'Days Before Start Data'!I13-'Days Before Start Data'!V13)-AF14-AG14</f>
        <v>9556.8090462785913</v>
      </c>
      <c r="AI14" s="9">
        <f t="shared" ref="AI14:AI16" si="22">ABS(AF14)/(ABS(AF14)+ABS(AG14))*AH14</f>
        <v>8865.407234840126</v>
      </c>
      <c r="AJ14" s="9">
        <f t="shared" ref="AJ14:AJ16" si="23">ABS(AG14)/(ABS(AF14)+ABS(AG14))*AH14</f>
        <v>691.40181143846507</v>
      </c>
      <c r="AK14" s="9">
        <f t="shared" ref="AK14:AK16" si="24">+AF14+AI14</f>
        <v>2105741.7450357461</v>
      </c>
      <c r="AL14" s="9">
        <f t="shared" ref="AL14:AL16" si="25">+AG14+AJ14</f>
        <v>164224.11496425347</v>
      </c>
      <c r="AM14" s="9">
        <f t="shared" ref="AM14:AM16" si="26">+AK14+AL14</f>
        <v>2269965.8599999994</v>
      </c>
    </row>
    <row r="15" spans="1:40">
      <c r="A15" s="70">
        <f>+'Days Before Start Data'!A14</f>
        <v>45125</v>
      </c>
      <c r="B15" s="5">
        <f>+'Days Before Start Data'!B14</f>
        <v>41</v>
      </c>
      <c r="C15" s="5">
        <f>+'Days Before Start Data'!C14</f>
        <v>7909</v>
      </c>
      <c r="D15" s="5">
        <f>+'Days Before Start Data'!D14</f>
        <v>164</v>
      </c>
      <c r="E15" s="5">
        <f>+'Days Before Start Data'!P13</f>
        <v>7460</v>
      </c>
      <c r="F15" s="5">
        <f>+'Days Before Start Data'!Q13</f>
        <v>466</v>
      </c>
      <c r="G15" s="5">
        <f t="shared" si="13"/>
        <v>449</v>
      </c>
      <c r="H15" s="43">
        <f t="shared" si="14"/>
        <v>6.0187667560321713E-2</v>
      </c>
      <c r="I15" s="5">
        <f t="shared" si="15"/>
        <v>-302</v>
      </c>
      <c r="J15" s="43">
        <f t="shared" si="16"/>
        <v>-0.64806866952789699</v>
      </c>
      <c r="K15" s="5">
        <f t="shared" si="17"/>
        <v>404</v>
      </c>
      <c r="L15" s="43">
        <f t="shared" si="18"/>
        <v>5.3830779480346438E-2</v>
      </c>
      <c r="M15" s="5">
        <f>+'Days Before Start Data'!C14</f>
        <v>7909</v>
      </c>
      <c r="N15" s="5">
        <f>+'Days Before Start Data'!P14</f>
        <v>7505</v>
      </c>
      <c r="O15" s="5">
        <f>+'Days Before Start Data'!D14</f>
        <v>164</v>
      </c>
      <c r="P15" s="5">
        <f>+'Days Before Start Data'!Q14</f>
        <v>516</v>
      </c>
      <c r="Q15" s="9">
        <f>+'Days Before Start Data'!K14</f>
        <v>148.17804878048781</v>
      </c>
      <c r="R15" s="9">
        <f>+'Days Before Start Data'!W14</f>
        <v>3070.855813953488</v>
      </c>
      <c r="S15" s="9">
        <f t="shared" ref="S15:S16" si="27">+Q15-R15</f>
        <v>-2922.6777651730004</v>
      </c>
      <c r="T15" s="43">
        <f>+S15/R15</f>
        <v>-0.95174698593558515</v>
      </c>
      <c r="U15" s="43">
        <f t="shared" si="19"/>
        <v>7.799524823527304E-2</v>
      </c>
      <c r="V15" s="9">
        <f>+'Days Before Start Data'!I14</f>
        <v>38569984.420000002</v>
      </c>
      <c r="W15" s="9">
        <f>+'Days Before Start Data'!V14</f>
        <v>35779364.039999999</v>
      </c>
      <c r="X15" s="9">
        <f>+'Days Before Start Data'!J14</f>
        <v>42775690</v>
      </c>
      <c r="Y15" s="9">
        <f t="shared" si="20"/>
        <v>-4205705.5799999982</v>
      </c>
      <c r="Z15" s="43">
        <f>+'Days Before Start Data'!F14</f>
        <v>2.073587052724744E-2</v>
      </c>
      <c r="AA15" s="43">
        <f>+'Days Before Start Data'!S14</f>
        <v>6.8754163890739503E-2</v>
      </c>
      <c r="AB15" s="9">
        <f>+'Days Before Start Data'!G14</f>
        <v>24301.200000000001</v>
      </c>
      <c r="AC15" s="9">
        <f>+'Days Before Start Data'!AQ14</f>
        <v>21248077.235247038</v>
      </c>
      <c r="AD15" s="9">
        <f t="shared" si="21"/>
        <v>-21527612.764752962</v>
      </c>
      <c r="AF15" s="9">
        <f>(+'Days Before Start Data'!L14-'Days Before Start Data'!X14)*'Days Before Start Data'!P14</f>
        <v>820425.19657857914</v>
      </c>
      <c r="AG15" s="9">
        <f>(+'Days Before Start Data'!C14-'Days Before Start Data'!P14)*'Days Before Start Data'!X14</f>
        <v>1926031.0555842773</v>
      </c>
      <c r="AH15" s="9">
        <f>(+'Days Before Start Data'!I14-'Days Before Start Data'!V14)-AF15-AG15</f>
        <v>44164.1278371464</v>
      </c>
      <c r="AI15" s="9">
        <f t="shared" si="22"/>
        <v>13192.769130758325</v>
      </c>
      <c r="AJ15" s="9">
        <f t="shared" si="23"/>
        <v>30971.358706388073</v>
      </c>
      <c r="AK15" s="9">
        <f t="shared" si="24"/>
        <v>833617.9657093375</v>
      </c>
      <c r="AL15" s="9">
        <f t="shared" si="25"/>
        <v>1957002.4142906654</v>
      </c>
      <c r="AM15" s="9">
        <f t="shared" si="26"/>
        <v>2790620.3800000027</v>
      </c>
    </row>
    <row r="16" spans="1:40">
      <c r="A16" s="70">
        <f>+'Days Before Start Data'!A15</f>
        <v>45126</v>
      </c>
      <c r="B16" s="5">
        <f>+'Days Before Start Data'!B15</f>
        <v>40</v>
      </c>
      <c r="C16" s="5">
        <f>+'Days Before Start Data'!C15</f>
        <v>7943</v>
      </c>
      <c r="D16" s="5">
        <f>+'Days Before Start Data'!D15</f>
        <v>214</v>
      </c>
      <c r="E16" s="5">
        <f>+'Days Before Start Data'!P14</f>
        <v>7505</v>
      </c>
      <c r="F16" s="5">
        <f>+'Days Before Start Data'!Q14</f>
        <v>516</v>
      </c>
      <c r="G16" s="5">
        <f t="shared" si="13"/>
        <v>438</v>
      </c>
      <c r="H16" s="43">
        <f t="shared" si="14"/>
        <v>5.8361092604930047E-2</v>
      </c>
      <c r="I16" s="5">
        <f t="shared" si="15"/>
        <v>-302</v>
      </c>
      <c r="J16" s="43">
        <f t="shared" si="16"/>
        <v>-0.5852713178294574</v>
      </c>
      <c r="K16" s="5">
        <f t="shared" si="17"/>
        <v>374</v>
      </c>
      <c r="L16" s="43">
        <f t="shared" si="18"/>
        <v>4.9412075571409697E-2</v>
      </c>
      <c r="M16" s="5">
        <f>+'Days Before Start Data'!C15</f>
        <v>7943</v>
      </c>
      <c r="N16" s="5">
        <f>+'Days Before Start Data'!P15</f>
        <v>7569</v>
      </c>
      <c r="O16" s="5">
        <f>+'Days Before Start Data'!D15</f>
        <v>214</v>
      </c>
      <c r="P16" s="5">
        <f>+'Days Before Start Data'!Q15</f>
        <v>564</v>
      </c>
      <c r="Q16" s="9">
        <f>+'Days Before Start Data'!K15</f>
        <v>3030.0436915887849</v>
      </c>
      <c r="R16" s="9">
        <f>+'Days Before Start Data'!W15</f>
        <v>3105.0465957446809</v>
      </c>
      <c r="S16" s="9">
        <f t="shared" si="27"/>
        <v>-75.002904155895976</v>
      </c>
      <c r="T16" s="43">
        <f>+S16/R16</f>
        <v>-2.4155162199074209E-2</v>
      </c>
      <c r="U16" s="43">
        <f t="shared" si="19"/>
        <v>9.3789485398760863E-2</v>
      </c>
      <c r="V16" s="9">
        <f>+'Days Before Start Data'!I15</f>
        <v>39376950.07</v>
      </c>
      <c r="W16" s="9">
        <f>+'Days Before Start Data'!V15</f>
        <v>36000483.270000003</v>
      </c>
      <c r="X16" s="9">
        <f>+'Days Before Start Data'!J15</f>
        <v>42775690</v>
      </c>
      <c r="Y16" s="9">
        <f t="shared" si="20"/>
        <v>-3398739.9299999997</v>
      </c>
      <c r="Z16" s="43">
        <f>+'Days Before Start Data'!F15</f>
        <v>2.6941961475513029E-2</v>
      </c>
      <c r="AA16" s="43">
        <f>+'Days Before Start Data'!S15</f>
        <v>7.4514466904478799E-2</v>
      </c>
      <c r="AB16" s="9">
        <f>+'Days Before Start Data'!G15</f>
        <v>648429.35</v>
      </c>
      <c r="AC16" s="9">
        <f>+'Days Before Start Data'!AQ15</f>
        <v>28664272.602067158</v>
      </c>
      <c r="AD16" s="9">
        <f t="shared" si="21"/>
        <v>-14111417.397932842</v>
      </c>
      <c r="AF16" s="9">
        <f>(+'Days Before Start Data'!L15-'Days Before Start Data'!X15)*'Days Before Start Data'!P15</f>
        <v>1522384.0445952439</v>
      </c>
      <c r="AG16" s="9">
        <f>(+'Days Before Start Data'!C15-'Days Before Start Data'!P15)*'Days Before Start Data'!X15</f>
        <v>1778858.5999445105</v>
      </c>
      <c r="AH16" s="9">
        <f>(+'Days Before Start Data'!I15-'Days Before Start Data'!V15)-AF16-AG16</f>
        <v>75224.155460242648</v>
      </c>
      <c r="AI16" s="9">
        <f t="shared" si="22"/>
        <v>34689.98385509209</v>
      </c>
      <c r="AJ16" s="9">
        <f t="shared" si="23"/>
        <v>40534.17160515055</v>
      </c>
      <c r="AK16" s="9">
        <f t="shared" si="24"/>
        <v>1557074.0284503361</v>
      </c>
      <c r="AL16" s="9">
        <f t="shared" si="25"/>
        <v>1819392.7715496609</v>
      </c>
      <c r="AM16" s="9">
        <f t="shared" si="26"/>
        <v>3376466.799999997</v>
      </c>
    </row>
    <row r="17" spans="1:39">
      <c r="A17" s="70">
        <f>+'Days Before Start Data'!A16</f>
        <v>45127</v>
      </c>
      <c r="B17" s="5">
        <f>+'Days Before Start Data'!B16</f>
        <v>39</v>
      </c>
      <c r="C17" s="5">
        <f>+'Days Before Start Data'!C16</f>
        <v>7976</v>
      </c>
      <c r="D17" s="5">
        <f>+'Days Before Start Data'!D16</f>
        <v>274</v>
      </c>
      <c r="E17" s="5">
        <f>+'Days Before Start Data'!P15</f>
        <v>7569</v>
      </c>
      <c r="F17" s="5">
        <f>+'Days Before Start Data'!Q15</f>
        <v>564</v>
      </c>
      <c r="G17" s="5">
        <f t="shared" ref="G17" si="28">+C17-E17</f>
        <v>407</v>
      </c>
      <c r="H17" s="43">
        <f t="shared" ref="H17" si="29">+G17/E17</f>
        <v>5.3771964592416434E-2</v>
      </c>
      <c r="I17" s="5">
        <f t="shared" ref="I17" si="30">+D17-F17</f>
        <v>-290</v>
      </c>
      <c r="J17" s="43">
        <f t="shared" si="16"/>
        <v>-0.51418439716312059</v>
      </c>
      <c r="K17" s="5">
        <f t="shared" ref="K17" si="31">+M17-N17</f>
        <v>348</v>
      </c>
      <c r="L17" s="43">
        <f t="shared" ref="L17" si="32">+K17/N17</f>
        <v>4.5621394861038278E-2</v>
      </c>
      <c r="M17" s="5">
        <f>+'Days Before Start Data'!C16</f>
        <v>7976</v>
      </c>
      <c r="N17" s="5">
        <f>+'Days Before Start Data'!P16</f>
        <v>7628</v>
      </c>
      <c r="O17" s="5">
        <f>+'Days Before Start Data'!D16</f>
        <v>274</v>
      </c>
      <c r="P17" s="5">
        <f>+'Days Before Start Data'!Q16</f>
        <v>616</v>
      </c>
      <c r="Q17" s="9">
        <f>+'Days Before Start Data'!K16</f>
        <v>2957.4067518248175</v>
      </c>
      <c r="R17" s="9">
        <f>+'Days Before Start Data'!W16</f>
        <v>3208.0357142857142</v>
      </c>
      <c r="S17" s="9">
        <f t="shared" ref="S17" si="33">+Q17-R17</f>
        <v>-250.62896246089667</v>
      </c>
      <c r="T17" s="43">
        <f>+S17/R17</f>
        <v>-7.8125365420596796E-2</v>
      </c>
      <c r="U17" s="43">
        <f t="shared" ref="U17" si="34">+V17/W17-1</f>
        <v>0.11088447882107899</v>
      </c>
      <c r="V17" s="9">
        <f>+'Days Before Start Data'!I16</f>
        <v>40257006.030000001</v>
      </c>
      <c r="W17" s="9">
        <f>+'Days Before Start Data'!V16</f>
        <v>36238697</v>
      </c>
      <c r="X17" s="9">
        <f>+'Days Before Start Data'!J16</f>
        <v>42775690</v>
      </c>
      <c r="Y17" s="9">
        <f t="shared" ref="Y17" si="35">+V17-X17</f>
        <v>-2518683.9699999988</v>
      </c>
      <c r="Z17" s="43">
        <f>+'Days Before Start Data'!F16</f>
        <v>3.4353059177532598E-2</v>
      </c>
      <c r="AA17" s="43">
        <f>+'Days Before Start Data'!S16</f>
        <v>8.0755112742527529E-2</v>
      </c>
      <c r="AB17" s="9">
        <f>+'Days Before Start Data'!G16</f>
        <v>810329.45</v>
      </c>
      <c r="AC17" s="9">
        <f>+'Days Before Start Data'!AQ16</f>
        <v>29784349.892689317</v>
      </c>
      <c r="AD17" s="9">
        <f t="shared" ref="AD17" si="36">+AC17-X17</f>
        <v>-12991340.107310683</v>
      </c>
      <c r="AF17" s="9">
        <f>(+'Days Before Start Data'!L16-'Days Before Start Data'!X16)*'Days Before Start Data'!P16</f>
        <v>2261859.9203660968</v>
      </c>
      <c r="AG17" s="9">
        <f>(+'Days Before Start Data'!C16-'Days Before Start Data'!P16)*'Days Before Start Data'!X16</f>
        <v>1653259.9050865234</v>
      </c>
      <c r="AH17" s="9">
        <f>(+'Days Before Start Data'!I16-'Days Before Start Data'!V16)-AF17-AG17</f>
        <v>103189.20454738103</v>
      </c>
      <c r="AI17" s="9">
        <f t="shared" ref="AI17" si="37">ABS(AF17)/(ABS(AF17)+ABS(AG17))*AH17</f>
        <v>59614.912540562465</v>
      </c>
      <c r="AJ17" s="9">
        <f t="shared" ref="AJ17" si="38">ABS(AG17)/(ABS(AF17)+ABS(AG17))*AH17</f>
        <v>43574.29200681857</v>
      </c>
      <c r="AK17" s="9">
        <f t="shared" ref="AK17" si="39">+AF17+AI17</f>
        <v>2321474.8329066592</v>
      </c>
      <c r="AL17" s="9">
        <f t="shared" ref="AL17" si="40">+AG17+AJ17</f>
        <v>1696834.197093342</v>
      </c>
      <c r="AM17" s="9">
        <f t="shared" ref="AM17" si="41">+AK17+AL17</f>
        <v>4018309.0300000012</v>
      </c>
    </row>
    <row r="18" spans="1:39">
      <c r="A18" s="70">
        <f>+'Days Before Start Data'!A17</f>
        <v>45128</v>
      </c>
      <c r="B18" s="5">
        <f>+'Days Before Start Data'!B17</f>
        <v>38</v>
      </c>
      <c r="C18" s="5">
        <f>+'Days Before Start Data'!C17</f>
        <v>8023</v>
      </c>
      <c r="D18" s="5">
        <f>+'Days Before Start Data'!D17</f>
        <v>326</v>
      </c>
      <c r="E18" s="5">
        <f>+'Days Before Start Data'!P16</f>
        <v>7628</v>
      </c>
      <c r="F18" s="5">
        <f>+'Days Before Start Data'!Q16</f>
        <v>616</v>
      </c>
      <c r="G18" s="5">
        <f t="shared" ref="G18" si="42">+C18-E18</f>
        <v>395</v>
      </c>
      <c r="H18" s="43">
        <f t="shared" ref="H18" si="43">+G18/E18</f>
        <v>5.1782905086523334E-2</v>
      </c>
      <c r="I18" s="5">
        <f t="shared" ref="I18" si="44">+D18-F18</f>
        <v>-290</v>
      </c>
      <c r="J18" s="43">
        <f t="shared" ref="J18" si="45">+I18/F18</f>
        <v>-0.4707792207792208</v>
      </c>
      <c r="K18" s="5">
        <f t="shared" ref="K18" si="46">+M18-N18</f>
        <v>344</v>
      </c>
      <c r="L18" s="43">
        <f t="shared" ref="L18" si="47">+K18/N18</f>
        <v>4.4797499674436775E-2</v>
      </c>
      <c r="M18" s="5">
        <f>+'Days Before Start Data'!C17</f>
        <v>8023</v>
      </c>
      <c r="N18" s="5">
        <f>+'Days Before Start Data'!P17</f>
        <v>7679</v>
      </c>
      <c r="O18" s="5">
        <f>+'Days Before Start Data'!D17</f>
        <v>326</v>
      </c>
      <c r="P18" s="5">
        <f>+'Days Before Start Data'!Q17</f>
        <v>662</v>
      </c>
      <c r="Q18" s="9">
        <f>+'Days Before Start Data'!K17</f>
        <v>2970.9570552147238</v>
      </c>
      <c r="R18" s="9">
        <f>+'Days Before Start Data'!W17</f>
        <v>3291.5405438066464</v>
      </c>
      <c r="S18" s="9">
        <f t="shared" ref="S18" si="48">+Q18-R18</f>
        <v>-320.58348859192256</v>
      </c>
      <c r="T18" s="43">
        <f t="shared" ref="T18" si="49">+S18/R18</f>
        <v>-9.739618404370913E-2</v>
      </c>
      <c r="U18" s="43">
        <f t="shared" ref="U18" si="50">+V18/W18-1</f>
        <v>0.10874148046155652</v>
      </c>
      <c r="V18" s="9">
        <f>+'Days Before Start Data'!I17</f>
        <v>40356599</v>
      </c>
      <c r="W18" s="9">
        <f>+'Days Before Start Data'!V17</f>
        <v>36398565.140000001</v>
      </c>
      <c r="X18" s="9">
        <f>+'Days Before Start Data'!J17</f>
        <v>42775690</v>
      </c>
      <c r="Y18" s="9">
        <f t="shared" ref="Y18" si="51">+V18-X18</f>
        <v>-2419091</v>
      </c>
      <c r="Z18" s="43">
        <f>+'Days Before Start Data'!F17</f>
        <v>4.0633179608625204E-2</v>
      </c>
      <c r="AA18" s="43">
        <f>+'Days Before Start Data'!S17</f>
        <v>8.6209141815340534E-2</v>
      </c>
      <c r="AB18" s="9">
        <f>+'Days Before Start Data'!G17</f>
        <v>968532</v>
      </c>
      <c r="AC18" s="9">
        <f>+'Days Before Start Data'!AQ17</f>
        <v>30365650.511696957</v>
      </c>
      <c r="AD18" s="9">
        <f t="shared" ref="AD18" si="52">+AC18-X18</f>
        <v>-12410039.488303043</v>
      </c>
      <c r="AF18" s="9">
        <f>(+'Days Before Start Data'!L17-'Days Before Start Data'!X17)*'Days Before Start Data'!P17</f>
        <v>2227674.8850529711</v>
      </c>
      <c r="AG18" s="9">
        <f>(+'Days Before Start Data'!C17-'Days Before Start Data'!P17)*'Days Before Start Data'!X17</f>
        <v>1630564.710009116</v>
      </c>
      <c r="AH18" s="9">
        <f>(+'Days Before Start Data'!I17-'Days Before Start Data'!V17)-AF18-AG18</f>
        <v>99794.264937912347</v>
      </c>
      <c r="AI18" s="9">
        <f t="shared" ref="AI18" si="53">ABS(AF18)/(ABS(AF18)+ABS(AG18))*AH18</f>
        <v>57619.329281423801</v>
      </c>
      <c r="AJ18" s="9">
        <f t="shared" ref="AJ18" si="54">ABS(AG18)/(ABS(AF18)+ABS(AG18))*AH18</f>
        <v>42174.935656488538</v>
      </c>
      <c r="AK18" s="9">
        <f t="shared" ref="AK18" si="55">+AF18+AI18</f>
        <v>2285294.2143343948</v>
      </c>
      <c r="AL18" s="9">
        <f t="shared" ref="AL18" si="56">+AG18+AJ18</f>
        <v>1672739.6456656046</v>
      </c>
      <c r="AM18" s="9">
        <f t="shared" ref="AM18" si="57">+AK18+AL18</f>
        <v>3958033.8599999994</v>
      </c>
    </row>
    <row r="19" spans="1:39">
      <c r="A19" s="70">
        <f>+'Days Before Start Data'!A18</f>
        <v>45129</v>
      </c>
      <c r="B19" s="5">
        <f>+'Days Before Start Data'!B18</f>
        <v>37</v>
      </c>
      <c r="C19" s="5">
        <f>+'Days Before Start Data'!C18</f>
        <v>8023</v>
      </c>
      <c r="D19" s="5">
        <f>+'Days Before Start Data'!D18</f>
        <v>326</v>
      </c>
      <c r="E19" s="5">
        <f>+'Days Before Start Data'!P17</f>
        <v>7679</v>
      </c>
      <c r="F19" s="5">
        <f>+'Days Before Start Data'!Q17</f>
        <v>662</v>
      </c>
      <c r="G19" s="5">
        <f t="shared" ref="G19:G21" si="58">+C19-E19</f>
        <v>344</v>
      </c>
      <c r="H19" s="43">
        <f t="shared" ref="H19:H21" si="59">+G19/E19</f>
        <v>4.4797499674436775E-2</v>
      </c>
      <c r="I19" s="5">
        <f t="shared" ref="I19:I21" si="60">+D19-F19</f>
        <v>-336</v>
      </c>
      <c r="J19" s="43">
        <f t="shared" ref="J19:J21" si="61">+I19/F19</f>
        <v>-0.50755287009063443</v>
      </c>
      <c r="K19" s="5">
        <f t="shared" ref="K19:K21" si="62">+M19-N19</f>
        <v>344</v>
      </c>
      <c r="L19" s="43">
        <f t="shared" ref="L19:L21" si="63">+K19/N19</f>
        <v>4.4797499674436775E-2</v>
      </c>
      <c r="M19" s="5">
        <f>+'Days Before Start Data'!C18</f>
        <v>8023</v>
      </c>
      <c r="N19" s="5">
        <f>+'Days Before Start Data'!P18</f>
        <v>7679</v>
      </c>
      <c r="O19" s="5">
        <f>+'Days Before Start Data'!D18</f>
        <v>326</v>
      </c>
      <c r="P19" s="5">
        <f>+'Days Before Start Data'!Q18</f>
        <v>662</v>
      </c>
      <c r="Q19" s="9">
        <f>+'Days Before Start Data'!K18</f>
        <v>2970.9570552147238</v>
      </c>
      <c r="R19" s="9">
        <f>+'Days Before Start Data'!W18</f>
        <v>3291.5405438066464</v>
      </c>
      <c r="S19" s="9">
        <f t="shared" ref="S19:S21" si="64">+Q19-R19</f>
        <v>-320.58348859192256</v>
      </c>
      <c r="T19" s="43">
        <f t="shared" ref="T19:T21" si="65">+S19/R19</f>
        <v>-9.739618404370913E-2</v>
      </c>
      <c r="U19" s="43">
        <f t="shared" ref="U19:U21" si="66">+V19/W19-1</f>
        <v>0.10874148046155652</v>
      </c>
      <c r="V19" s="9">
        <f>+'Days Before Start Data'!I18</f>
        <v>40356599</v>
      </c>
      <c r="W19" s="9">
        <f>+'Days Before Start Data'!V18</f>
        <v>36398565.140000001</v>
      </c>
      <c r="X19" s="9">
        <f>+'Days Before Start Data'!J18</f>
        <v>42775690</v>
      </c>
      <c r="Y19" s="9">
        <f t="shared" ref="Y19:Y21" si="67">+V19-X19</f>
        <v>-2419091</v>
      </c>
      <c r="Z19" s="43">
        <f>+'Days Before Start Data'!F18</f>
        <v>4.0633179608625204E-2</v>
      </c>
      <c r="AA19" s="43">
        <f>+'Days Before Start Data'!S18</f>
        <v>8.6209141815340534E-2</v>
      </c>
      <c r="AB19" s="9">
        <f>+'Days Before Start Data'!G18</f>
        <v>968532</v>
      </c>
      <c r="AC19" s="9">
        <f>+'Days Before Start Data'!AQ18</f>
        <v>30270326.555235185</v>
      </c>
      <c r="AD19" s="9">
        <f t="shared" ref="AD19:AD21" si="68">+AC19-X19</f>
        <v>-12505363.444764815</v>
      </c>
      <c r="AF19" s="9">
        <f>(+'Days Before Start Data'!L18-'Days Before Start Data'!X18)*'Days Before Start Data'!P18</f>
        <v>2227674.8850529711</v>
      </c>
      <c r="AG19" s="9">
        <f>(+'Days Before Start Data'!C18-'Days Before Start Data'!P18)*'Days Before Start Data'!X18</f>
        <v>1630564.710009116</v>
      </c>
      <c r="AH19" s="9">
        <f>(+'Days Before Start Data'!I18-'Days Before Start Data'!V18)-AF19-AG19</f>
        <v>99794.264937912347</v>
      </c>
      <c r="AI19" s="9">
        <f t="shared" ref="AI19:AI21" si="69">ABS(AF19)/(ABS(AF19)+ABS(AG19))*AH19</f>
        <v>57619.329281423801</v>
      </c>
      <c r="AJ19" s="9">
        <f t="shared" ref="AJ19:AJ21" si="70">ABS(AG19)/(ABS(AF19)+ABS(AG19))*AH19</f>
        <v>42174.935656488538</v>
      </c>
      <c r="AK19" s="9">
        <f t="shared" ref="AK19:AK21" si="71">+AF19+AI19</f>
        <v>2285294.2143343948</v>
      </c>
      <c r="AL19" s="9">
        <f t="shared" ref="AL19:AL21" si="72">+AG19+AJ19</f>
        <v>1672739.6456656046</v>
      </c>
      <c r="AM19" s="9">
        <f t="shared" ref="AM19:AM21" si="73">+AK19+AL19</f>
        <v>3958033.8599999994</v>
      </c>
    </row>
    <row r="20" spans="1:39">
      <c r="A20" s="70">
        <f>+'Days Before Start Data'!A19</f>
        <v>45130</v>
      </c>
      <c r="B20" s="5">
        <f>+'Days Before Start Data'!B19</f>
        <v>36</v>
      </c>
      <c r="C20" s="5">
        <f>+'Days Before Start Data'!C19</f>
        <v>8023</v>
      </c>
      <c r="D20" s="5">
        <f>+'Days Before Start Data'!D19</f>
        <v>326</v>
      </c>
      <c r="E20" s="5">
        <f>+'Days Before Start Data'!P18</f>
        <v>7679</v>
      </c>
      <c r="F20" s="5">
        <f>+'Days Before Start Data'!Q18</f>
        <v>662</v>
      </c>
      <c r="G20" s="5">
        <f t="shared" si="58"/>
        <v>344</v>
      </c>
      <c r="H20" s="43">
        <f t="shared" si="59"/>
        <v>4.4797499674436775E-2</v>
      </c>
      <c r="I20" s="5">
        <f t="shared" si="60"/>
        <v>-336</v>
      </c>
      <c r="J20" s="43">
        <f t="shared" si="61"/>
        <v>-0.50755287009063443</v>
      </c>
      <c r="K20" s="5">
        <f t="shared" si="62"/>
        <v>344</v>
      </c>
      <c r="L20" s="43">
        <f t="shared" si="63"/>
        <v>4.4797499674436775E-2</v>
      </c>
      <c r="M20" s="5">
        <f>+'Days Before Start Data'!C19</f>
        <v>8023</v>
      </c>
      <c r="N20" s="5">
        <f>+'Days Before Start Data'!P19</f>
        <v>7679</v>
      </c>
      <c r="O20" s="5">
        <f>+'Days Before Start Data'!D19</f>
        <v>326</v>
      </c>
      <c r="P20" s="5">
        <f>+'Days Before Start Data'!Q19</f>
        <v>662</v>
      </c>
      <c r="Q20" s="9">
        <f>+'Days Before Start Data'!K19</f>
        <v>2970.9570552147238</v>
      </c>
      <c r="R20" s="9">
        <f>+'Days Before Start Data'!W19</f>
        <v>3291.5405438066464</v>
      </c>
      <c r="S20" s="9">
        <f t="shared" si="64"/>
        <v>-320.58348859192256</v>
      </c>
      <c r="T20" s="43">
        <f t="shared" si="65"/>
        <v>-9.739618404370913E-2</v>
      </c>
      <c r="U20" s="43">
        <f t="shared" si="66"/>
        <v>0.10874148046155652</v>
      </c>
      <c r="V20" s="9">
        <f>+'Days Before Start Data'!I19</f>
        <v>40356599</v>
      </c>
      <c r="W20" s="9">
        <f>+'Days Before Start Data'!V19</f>
        <v>36398565.140000001</v>
      </c>
      <c r="X20" s="9">
        <f>+'Days Before Start Data'!J19</f>
        <v>42775690</v>
      </c>
      <c r="Y20" s="9">
        <f t="shared" si="67"/>
        <v>-2419091</v>
      </c>
      <c r="Z20" s="43">
        <f>+'Days Before Start Data'!F19</f>
        <v>4.0633179608625204E-2</v>
      </c>
      <c r="AA20" s="43">
        <f>+'Days Before Start Data'!S19</f>
        <v>8.6209141815340534E-2</v>
      </c>
      <c r="AB20" s="9">
        <f>+'Days Before Start Data'!G19</f>
        <v>968532</v>
      </c>
      <c r="AC20" s="9">
        <f>+'Days Before Start Data'!AQ19</f>
        <v>30270326.555235185</v>
      </c>
      <c r="AD20" s="9">
        <f t="shared" si="68"/>
        <v>-12505363.444764815</v>
      </c>
      <c r="AF20" s="9">
        <f>(+'Days Before Start Data'!L19-'Days Before Start Data'!X19)*'Days Before Start Data'!P19</f>
        <v>2227674.8850529711</v>
      </c>
      <c r="AG20" s="9">
        <f>(+'Days Before Start Data'!C19-'Days Before Start Data'!P19)*'Days Before Start Data'!X19</f>
        <v>1630564.710009116</v>
      </c>
      <c r="AH20" s="9">
        <f>(+'Days Before Start Data'!I19-'Days Before Start Data'!V19)-AF20-AG20</f>
        <v>99794.264937912347</v>
      </c>
      <c r="AI20" s="9">
        <f t="shared" si="69"/>
        <v>57619.329281423801</v>
      </c>
      <c r="AJ20" s="9">
        <f t="shared" si="70"/>
        <v>42174.935656488538</v>
      </c>
      <c r="AK20" s="9">
        <f t="shared" si="71"/>
        <v>2285294.2143343948</v>
      </c>
      <c r="AL20" s="9">
        <f t="shared" si="72"/>
        <v>1672739.6456656046</v>
      </c>
      <c r="AM20" s="9">
        <f t="shared" si="73"/>
        <v>3958033.8599999994</v>
      </c>
    </row>
    <row r="21" spans="1:39" ht="16.5" customHeight="1">
      <c r="A21" s="70">
        <f>+'Days Before Start Data'!A20</f>
        <v>45131</v>
      </c>
      <c r="B21" s="5">
        <f>+'Days Before Start Data'!B20</f>
        <v>35</v>
      </c>
      <c r="C21" s="5">
        <f>+'Days Before Start Data'!C20</f>
        <v>8074</v>
      </c>
      <c r="D21" s="5">
        <f>+'Days Before Start Data'!D20</f>
        <v>430</v>
      </c>
      <c r="E21" s="5">
        <f>+'Days Before Start Data'!P19</f>
        <v>7679</v>
      </c>
      <c r="F21" s="5">
        <f>+'Days Before Start Data'!Q19</f>
        <v>662</v>
      </c>
      <c r="G21" s="5">
        <f t="shared" si="58"/>
        <v>395</v>
      </c>
      <c r="H21" s="43">
        <f t="shared" si="59"/>
        <v>5.1438989451751529E-2</v>
      </c>
      <c r="I21" s="5">
        <f t="shared" si="60"/>
        <v>-232</v>
      </c>
      <c r="J21" s="43">
        <f t="shared" si="61"/>
        <v>-0.35045317220543809</v>
      </c>
      <c r="K21" s="5">
        <f t="shared" si="62"/>
        <v>349</v>
      </c>
      <c r="L21" s="43">
        <f t="shared" si="63"/>
        <v>4.5177993527508092E-2</v>
      </c>
      <c r="M21" s="5">
        <f>+'Days Before Start Data'!C20</f>
        <v>8074</v>
      </c>
      <c r="N21" s="5">
        <f>+'Days Before Start Data'!P20</f>
        <v>7725</v>
      </c>
      <c r="O21" s="5">
        <f>+'Days Before Start Data'!D20</f>
        <v>430</v>
      </c>
      <c r="P21" s="5">
        <f>+'Days Before Start Data'!Q20</f>
        <v>741</v>
      </c>
      <c r="Q21" s="9">
        <f>+'Days Before Start Data'!K20</f>
        <v>3047.1673255813953</v>
      </c>
      <c r="R21" s="9">
        <f>+'Days Before Start Data'!W20</f>
        <v>3432.2839541160597</v>
      </c>
      <c r="S21" s="9">
        <f t="shared" si="64"/>
        <v>-385.11662853466441</v>
      </c>
      <c r="T21" s="43">
        <f t="shared" si="65"/>
        <v>-0.11220418639105464</v>
      </c>
      <c r="U21" s="43">
        <f t="shared" si="66"/>
        <v>0.10990511331843988</v>
      </c>
      <c r="V21" s="9">
        <f>+'Days Before Start Data'!I20</f>
        <v>40607716.840000004</v>
      </c>
      <c r="W21" s="9">
        <f>+'Days Before Start Data'!V20</f>
        <v>36586656.239999995</v>
      </c>
      <c r="X21" s="9">
        <f>+'Days Before Start Data'!J20</f>
        <v>42775690</v>
      </c>
      <c r="Y21" s="9">
        <f t="shared" si="67"/>
        <v>-2167973.1599999964</v>
      </c>
      <c r="Z21" s="43">
        <f>+'Days Before Start Data'!F20</f>
        <v>5.3257369333663609E-2</v>
      </c>
      <c r="AA21" s="43">
        <f>+'Days Before Start Data'!S20</f>
        <v>9.592233009708738E-2</v>
      </c>
      <c r="AB21" s="9">
        <f>+'Days Before Start Data'!G20</f>
        <v>1310281.95</v>
      </c>
      <c r="AC21" s="9">
        <f>+'Days Before Start Data'!AQ20</f>
        <v>31782640.492760122</v>
      </c>
      <c r="AD21" s="9">
        <f t="shared" si="68"/>
        <v>-10993049.507239878</v>
      </c>
      <c r="AF21" s="9">
        <f>(+'Days Before Start Data'!L20-'Days Before Start Data'!X20)*'Days Before Start Data'!P20</f>
        <v>2265785.2498439476</v>
      </c>
      <c r="AG21" s="9">
        <f>(+'Days Before Start Data'!C20-'Days Before Start Data'!P20)*'Days Before Start Data'!X20</f>
        <v>1652911.7188038833</v>
      </c>
      <c r="AH21" s="9">
        <f>(+'Days Before Start Data'!I20-'Days Before Start Data'!V20)-AF21-AG21</f>
        <v>102363.63135217805</v>
      </c>
      <c r="AI21" s="9">
        <f t="shared" si="69"/>
        <v>59186.512224306709</v>
      </c>
      <c r="AJ21" s="9">
        <f t="shared" si="70"/>
        <v>43177.119127871345</v>
      </c>
      <c r="AK21" s="9">
        <f t="shared" si="71"/>
        <v>2324971.7620682544</v>
      </c>
      <c r="AL21" s="9">
        <f t="shared" si="72"/>
        <v>1696088.8379317545</v>
      </c>
      <c r="AM21" s="9">
        <f t="shared" si="73"/>
        <v>4021060.6000000089</v>
      </c>
    </row>
    <row r="22" spans="1:39" ht="16.5" customHeight="1">
      <c r="A22" s="70">
        <f>+'Days Before Start Data'!A21</f>
        <v>45132</v>
      </c>
      <c r="B22" s="5">
        <f>+'Days Before Start Data'!B21</f>
        <v>34</v>
      </c>
      <c r="C22" s="5">
        <f>+'Days Before Start Data'!C21</f>
        <v>8108</v>
      </c>
      <c r="D22" s="5">
        <f>+'Days Before Start Data'!D21</f>
        <v>491</v>
      </c>
      <c r="E22" s="5">
        <f>+'Days Before Start Data'!P20</f>
        <v>7725</v>
      </c>
      <c r="F22" s="5">
        <f>+'Days Before Start Data'!Q20</f>
        <v>741</v>
      </c>
      <c r="G22" s="5">
        <f t="shared" ref="G22" si="74">+C22-E22</f>
        <v>383</v>
      </c>
      <c r="H22" s="43">
        <f t="shared" ref="H22" si="75">+G22/E22</f>
        <v>4.957928802588997E-2</v>
      </c>
      <c r="I22" s="5">
        <f t="shared" ref="I22" si="76">+D22-F22</f>
        <v>-250</v>
      </c>
      <c r="J22" s="43">
        <f t="shared" ref="J22" si="77">+I22/F22</f>
        <v>-0.33738191632928477</v>
      </c>
      <c r="K22" s="5">
        <f t="shared" ref="K22" si="78">+M22-N22</f>
        <v>342</v>
      </c>
      <c r="L22" s="43">
        <f t="shared" ref="L22" si="79">+K22/N22</f>
        <v>4.4038114859644602E-2</v>
      </c>
      <c r="M22" s="5">
        <f>+'Days Before Start Data'!C21</f>
        <v>8108</v>
      </c>
      <c r="N22" s="5">
        <f>+'Days Before Start Data'!P21</f>
        <v>7766</v>
      </c>
      <c r="O22" s="5">
        <f>+'Days Before Start Data'!D21</f>
        <v>491</v>
      </c>
      <c r="P22" s="5">
        <f>+'Days Before Start Data'!Q21</f>
        <v>778</v>
      </c>
      <c r="Q22" s="9">
        <f>+'Days Before Start Data'!K21</f>
        <v>3213.3243584521383</v>
      </c>
      <c r="R22" s="9">
        <f>+'Days Before Start Data'!W21</f>
        <v>3517.2845886889463</v>
      </c>
      <c r="S22" s="9">
        <f t="shared" ref="S22" si="80">+Q22-R22</f>
        <v>-303.960230236808</v>
      </c>
      <c r="T22" s="43">
        <f t="shared" ref="T22" si="81">+S22/R22</f>
        <v>-8.6419003800345867E-2</v>
      </c>
      <c r="U22" s="43">
        <f t="shared" ref="U22" si="82">+V22/W22-1</f>
        <v>0.10439734843059134</v>
      </c>
      <c r="V22" s="9">
        <f>+'Days Before Start Data'!I21</f>
        <v>40649098.699999996</v>
      </c>
      <c r="W22" s="9">
        <f>+'Days Before Start Data'!V21</f>
        <v>36806588.459999993</v>
      </c>
      <c r="X22" s="9">
        <f>+'Days Before Start Data'!J21</f>
        <v>42775690</v>
      </c>
      <c r="Y22" s="9">
        <f t="shared" ref="Y22" si="83">+V22-X22</f>
        <v>-2126591.3000000045</v>
      </c>
      <c r="Z22" s="43">
        <f>+'Days Before Start Data'!F21</f>
        <v>6.055747409965466E-2</v>
      </c>
      <c r="AA22" s="43">
        <f>+'Days Before Start Data'!S21</f>
        <v>0.10018027298480556</v>
      </c>
      <c r="AB22" s="9">
        <f>+'Days Before Start Data'!G21</f>
        <v>1577742.26</v>
      </c>
      <c r="AC22" s="9">
        <f>+'Days Before Start Data'!AQ21</f>
        <v>32889136.139033291</v>
      </c>
      <c r="AD22" s="9">
        <f t="shared" ref="AD22" si="84">+AC22-X22</f>
        <v>-9886553.8609667085</v>
      </c>
      <c r="AF22" s="9">
        <f>(+'Days Before Start Data'!L21-'Days Before Start Data'!X21)*'Days Before Start Data'!P21</f>
        <v>2127908.3954760716</v>
      </c>
      <c r="AG22" s="9">
        <f>(+'Days Before Start Data'!C21-'Days Before Start Data'!P21)*'Days Before Start Data'!X21</f>
        <v>1620892.7701931496</v>
      </c>
      <c r="AH22" s="9">
        <f>(+'Days Before Start Data'!I21-'Days Before Start Data'!V21)-AF22-AG22</f>
        <v>93709.074330780888</v>
      </c>
      <c r="AI22" s="9">
        <f t="shared" ref="AI22" si="85">ABS(AF22)/(ABS(AF22)+ABS(AG22))*AH22</f>
        <v>53191.491676556558</v>
      </c>
      <c r="AJ22" s="9">
        <f t="shared" ref="AJ22" si="86">ABS(AG22)/(ABS(AF22)+ABS(AG22))*AH22</f>
        <v>40517.58265422433</v>
      </c>
      <c r="AK22" s="9">
        <f t="shared" ref="AK22" si="87">+AF22+AI22</f>
        <v>2181099.887152628</v>
      </c>
      <c r="AL22" s="9">
        <f t="shared" ref="AL22" si="88">+AG22+AJ22</f>
        <v>1661410.3528473738</v>
      </c>
      <c r="AM22" s="9">
        <f t="shared" ref="AM22" si="89">+AK22+AL22</f>
        <v>3842510.2400000021</v>
      </c>
    </row>
    <row r="23" spans="1:39" ht="16.5" customHeight="1">
      <c r="A23" s="70">
        <f>+'Days Before Start Data'!A22</f>
        <v>45133</v>
      </c>
      <c r="B23" s="5">
        <f>+'Days Before Start Data'!B22</f>
        <v>33</v>
      </c>
      <c r="C23" s="5">
        <f>+'Days Before Start Data'!C22</f>
        <v>8152</v>
      </c>
      <c r="D23" s="5">
        <f>+'Days Before Start Data'!D22</f>
        <v>540</v>
      </c>
      <c r="E23" s="5">
        <f>+'Days Before Start Data'!P21</f>
        <v>7766</v>
      </c>
      <c r="F23" s="5">
        <f>+'Days Before Start Data'!Q21</f>
        <v>778</v>
      </c>
      <c r="G23" s="5">
        <f t="shared" ref="G23" si="90">+C23-E23</f>
        <v>386</v>
      </c>
      <c r="H23" s="43">
        <f t="shared" ref="H23" si="91">+G23/E23</f>
        <v>4.9703837239248004E-2</v>
      </c>
      <c r="I23" s="5">
        <f t="shared" ref="I23" si="92">+D23-F23</f>
        <v>-238</v>
      </c>
      <c r="J23" s="43">
        <f t="shared" ref="J23" si="93">+I23/F23</f>
        <v>-0.3059125964010283</v>
      </c>
      <c r="K23" s="5">
        <f t="shared" ref="K23" si="94">+M23-N23</f>
        <v>327</v>
      </c>
      <c r="L23" s="43">
        <f t="shared" ref="L23" si="95">+K23/N23</f>
        <v>4.1789137380191695E-2</v>
      </c>
      <c r="M23" s="5">
        <f>+'Days Before Start Data'!C22</f>
        <v>8152</v>
      </c>
      <c r="N23" s="5">
        <f>+'Days Before Start Data'!P22</f>
        <v>7825</v>
      </c>
      <c r="O23" s="5">
        <f>+'Days Before Start Data'!D22</f>
        <v>540</v>
      </c>
      <c r="P23" s="5">
        <f>+'Days Before Start Data'!Q22</f>
        <v>829</v>
      </c>
      <c r="Q23" s="9">
        <f>+'Days Before Start Data'!K22</f>
        <v>3306.0820555555556</v>
      </c>
      <c r="R23" s="9">
        <f>+'Days Before Start Data'!W22</f>
        <v>3571.5742460796141</v>
      </c>
      <c r="S23" s="9">
        <f t="shared" ref="S23" si="96">+Q23-R23</f>
        <v>-265.49219052405851</v>
      </c>
      <c r="T23" s="43">
        <f t="shared" ref="T23" si="97">+S23/R23</f>
        <v>-7.4334781312604528E-2</v>
      </c>
      <c r="U23" s="43">
        <f t="shared" ref="U23" si="98">+V23/W23-1</f>
        <v>0.10526102298681783</v>
      </c>
      <c r="V23" s="9">
        <f>+'Days Before Start Data'!I22</f>
        <v>40925713.109999999</v>
      </c>
      <c r="W23" s="9">
        <f>+'Days Before Start Data'!V22</f>
        <v>37028097.669999994</v>
      </c>
      <c r="X23" s="9">
        <f>+'Days Before Start Data'!J22</f>
        <v>42775690</v>
      </c>
      <c r="Y23" s="9">
        <f t="shared" ref="Y23" si="99">+V23-X23</f>
        <v>-1849976.8900000006</v>
      </c>
      <c r="Z23" s="43">
        <f>+'Days Before Start Data'!F22</f>
        <v>6.6241413150147199E-2</v>
      </c>
      <c r="AA23" s="43">
        <f>+'Days Before Start Data'!S22</f>
        <v>0.10594249201277955</v>
      </c>
      <c r="AB23" s="9">
        <f>+'Days Before Start Data'!G22</f>
        <v>1785284.31</v>
      </c>
      <c r="AC23" s="9">
        <f>+'Days Before Start Data'!AQ22</f>
        <v>33420730.997235935</v>
      </c>
      <c r="AD23" s="9">
        <f t="shared" ref="AD23" si="100">+AC23-X23</f>
        <v>-9354959.0027640648</v>
      </c>
      <c r="AF23" s="9">
        <f>(+'Days Before Start Data'!L22-'Days Before Start Data'!X22)*'Days Before Start Data'!P22</f>
        <v>2255968.2139241952</v>
      </c>
      <c r="AG23" s="9">
        <f>(+'Days Before Start Data'!C22-'Days Before Start Data'!P22)*'Days Before Start Data'!X22</f>
        <v>1547372.2604587858</v>
      </c>
      <c r="AH23" s="9">
        <f>(+'Days Before Start Data'!I22-'Days Before Start Data'!V22)-AF23-AG23</f>
        <v>94274.965617024107</v>
      </c>
      <c r="AI23" s="9">
        <f t="shared" ref="AI23" si="101">ABS(AF23)/(ABS(AF23)+ABS(AG23))*AH23</f>
        <v>55919.612570396093</v>
      </c>
      <c r="AJ23" s="9">
        <f t="shared" ref="AJ23" si="102">ABS(AG23)/(ABS(AF23)+ABS(AG23))*AH23</f>
        <v>38355.353046628014</v>
      </c>
      <c r="AK23" s="9">
        <f t="shared" ref="AK23" si="103">+AF23+AI23</f>
        <v>2311887.8264945913</v>
      </c>
      <c r="AL23" s="9">
        <f t="shared" ref="AL23" si="104">+AG23+AJ23</f>
        <v>1585727.6135054138</v>
      </c>
      <c r="AM23" s="9">
        <f t="shared" ref="AM23" si="105">+AK23+AL23</f>
        <v>3897615.4400000051</v>
      </c>
    </row>
    <row r="24" spans="1:39" ht="16.5" customHeight="1">
      <c r="A24" s="70">
        <f>+'Days Before Start Data'!A23</f>
        <v>45134</v>
      </c>
      <c r="B24" s="5">
        <f>+'Days Before Start Data'!B23</f>
        <v>32</v>
      </c>
      <c r="C24" s="5">
        <f>+'Days Before Start Data'!C23</f>
        <v>8190</v>
      </c>
      <c r="D24" s="5">
        <f>+'Days Before Start Data'!D23</f>
        <v>590</v>
      </c>
      <c r="E24" s="5">
        <f>+'Days Before Start Data'!P22</f>
        <v>7825</v>
      </c>
      <c r="F24" s="5">
        <f>+'Days Before Start Data'!Q22</f>
        <v>829</v>
      </c>
      <c r="G24" s="5">
        <f t="shared" ref="G24" si="106">+C24-E24</f>
        <v>365</v>
      </c>
      <c r="H24" s="43">
        <f t="shared" ref="H24" si="107">+G24/E24</f>
        <v>4.6645367412140572E-2</v>
      </c>
      <c r="I24" s="5">
        <f t="shared" ref="I24" si="108">+D24-F24</f>
        <v>-239</v>
      </c>
      <c r="J24" s="43">
        <f t="shared" ref="J24" si="109">+I24/F24</f>
        <v>-0.28829915560916769</v>
      </c>
      <c r="K24" s="5">
        <f t="shared" ref="K24" si="110">+M24-N24</f>
        <v>331</v>
      </c>
      <c r="L24" s="43">
        <f t="shared" ref="L24" si="111">+K24/N24</f>
        <v>4.211731772490139E-2</v>
      </c>
      <c r="M24" s="5">
        <f>+'Days Before Start Data'!C23</f>
        <v>8190</v>
      </c>
      <c r="N24" s="5">
        <f>+'Days Before Start Data'!P23</f>
        <v>7859</v>
      </c>
      <c r="O24" s="5">
        <f>+'Days Before Start Data'!D23</f>
        <v>590</v>
      </c>
      <c r="P24" s="5">
        <f>+'Days Before Start Data'!Q23</f>
        <v>898</v>
      </c>
      <c r="Q24" s="9">
        <f>+'Days Before Start Data'!K23</f>
        <v>3319.2298474576269</v>
      </c>
      <c r="R24" s="9">
        <f>+'Days Before Start Data'!W23</f>
        <v>3669.9086748329623</v>
      </c>
      <c r="S24" s="9">
        <f t="shared" ref="S24" si="112">+Q24-R24</f>
        <v>-350.67882737533546</v>
      </c>
      <c r="T24" s="43">
        <f t="shared" ref="T24" si="113">+S24/R24</f>
        <v>-9.5555191817217847E-2</v>
      </c>
      <c r="U24" s="43">
        <f t="shared" ref="U24" si="114">+V24/W24-1</f>
        <v>0.10543244149378506</v>
      </c>
      <c r="V24" s="9">
        <f>+'Days Before Start Data'!I23</f>
        <v>41010987.159999996</v>
      </c>
      <c r="W24" s="9">
        <f>+'Days Before Start Data'!V23</f>
        <v>37099496.649999999</v>
      </c>
      <c r="X24" s="9">
        <f>+'Days Before Start Data'!J23</f>
        <v>42775690</v>
      </c>
      <c r="Y24" s="9">
        <f t="shared" ref="Y24" si="115">+V24-X24</f>
        <v>-1764702.8400000036</v>
      </c>
      <c r="Z24" s="43">
        <f>+'Days Before Start Data'!F23</f>
        <v>7.2039072039072033E-2</v>
      </c>
      <c r="AA24" s="43">
        <f>+'Days Before Start Data'!S23</f>
        <v>0.11426390125970225</v>
      </c>
      <c r="AB24" s="9">
        <f>+'Days Before Start Data'!G23</f>
        <v>1958345.6099999999</v>
      </c>
      <c r="AC24" s="9">
        <f>+'Days Before Start Data'!AQ23</f>
        <v>33165802.139223184</v>
      </c>
      <c r="AD24" s="9">
        <f t="shared" ref="AD24" si="116">+AC24-X24</f>
        <v>-9609887.8607768156</v>
      </c>
      <c r="AF24" s="9">
        <f>(+'Days Before Start Data'!L23-'Days Before Start Data'!X23)*'Days Before Start Data'!P23</f>
        <v>2254025.7053650785</v>
      </c>
      <c r="AG24" s="9">
        <f>(+'Days Before Start Data'!C23-'Days Before Start Data'!P23)*'Days Before Start Data'!X23</f>
        <v>1562531.2878419645</v>
      </c>
      <c r="AH24" s="9">
        <f>(+'Days Before Start Data'!I23-'Days Before Start Data'!V23)-AF24-AG24</f>
        <v>94933.516792954877</v>
      </c>
      <c r="AI24" s="9">
        <f t="shared" ref="AI24" si="117">ABS(AF24)/(ABS(AF24)+ABS(AG24))*AH24</f>
        <v>56066.917782935729</v>
      </c>
      <c r="AJ24" s="9">
        <f t="shared" ref="AJ24" si="118">ABS(AG24)/(ABS(AF24)+ABS(AG24))*AH24</f>
        <v>38866.599010019156</v>
      </c>
      <c r="AK24" s="9">
        <f t="shared" ref="AK24" si="119">+AF24+AI24</f>
        <v>2310092.6231480143</v>
      </c>
      <c r="AL24" s="9">
        <f t="shared" ref="AL24" si="120">+AG24+AJ24</f>
        <v>1601397.8868519836</v>
      </c>
      <c r="AM24" s="9">
        <f t="shared" ref="AM24" si="121">+AK24+AL24</f>
        <v>3911490.5099999979</v>
      </c>
    </row>
    <row r="25" spans="1:39">
      <c r="A25" s="70">
        <f>+'Days Before Start Data'!A24</f>
        <v>45135</v>
      </c>
      <c r="B25" s="5">
        <f>+'Days Before Start Data'!B24</f>
        <v>31</v>
      </c>
      <c r="C25" s="5">
        <f>+'Days Before Start Data'!C24</f>
        <v>8251</v>
      </c>
      <c r="D25" s="5">
        <f>+'Days Before Start Data'!D24</f>
        <v>643</v>
      </c>
      <c r="E25" s="5">
        <f>+'Days Before Start Data'!P23</f>
        <v>7859</v>
      </c>
      <c r="F25" s="5">
        <f>+'Days Before Start Data'!Q23</f>
        <v>898</v>
      </c>
      <c r="G25" s="5">
        <f t="shared" ref="G25:G27" si="122">+C25-E25</f>
        <v>392</v>
      </c>
      <c r="H25" s="43">
        <f t="shared" ref="H25:H27" si="123">+G25/E25</f>
        <v>4.9879119480849984E-2</v>
      </c>
      <c r="I25" s="5">
        <f t="shared" ref="I25:I27" si="124">+D25-F25</f>
        <v>-255</v>
      </c>
      <c r="J25" s="43">
        <f t="shared" ref="J25:J27" si="125">+I25/F25</f>
        <v>-0.28396436525612473</v>
      </c>
      <c r="K25" s="5">
        <f t="shared" ref="K25:K27" si="126">+M25-N25</f>
        <v>348</v>
      </c>
      <c r="L25" s="43">
        <f t="shared" ref="L25:L27" si="127">+K25/N25</f>
        <v>4.4033911172972291E-2</v>
      </c>
      <c r="M25" s="5">
        <f>+'Days Before Start Data'!C24</f>
        <v>8251</v>
      </c>
      <c r="N25" s="5">
        <f>+'Days Before Start Data'!P24</f>
        <v>7903</v>
      </c>
      <c r="O25" s="5">
        <f>+'Days Before Start Data'!D24</f>
        <v>643</v>
      </c>
      <c r="P25" s="5">
        <f>+'Days Before Start Data'!Q24</f>
        <v>953</v>
      </c>
      <c r="Q25" s="9">
        <f>+'Days Before Start Data'!K24</f>
        <v>3461.7530482115085</v>
      </c>
      <c r="R25" s="9">
        <f>+'Days Before Start Data'!W24</f>
        <v>3717.443242392445</v>
      </c>
      <c r="S25" s="9">
        <f t="shared" ref="S25:S27" si="128">+Q25-R25</f>
        <v>-255.69019418093649</v>
      </c>
      <c r="T25" s="43">
        <f t="shared" ref="T25:T27" si="129">+S25/R25</f>
        <v>-6.8781196513004794E-2</v>
      </c>
      <c r="U25" s="43">
        <f t="shared" ref="U25:U27" si="130">+V25/W25-1</f>
        <v>0.11097852543824582</v>
      </c>
      <c r="V25" s="9">
        <f>+'Days Before Start Data'!I24</f>
        <v>41351124.689999998</v>
      </c>
      <c r="W25" s="9">
        <f>+'Days Before Start Data'!V24</f>
        <v>37220453.629999995</v>
      </c>
      <c r="X25" s="9">
        <f>+'Days Before Start Data'!J24</f>
        <v>42775690</v>
      </c>
      <c r="Y25" s="9">
        <f t="shared" ref="Y25:Y27" si="131">+V25-X25</f>
        <v>-1424565.3100000024</v>
      </c>
      <c r="Z25" s="43">
        <f>+'Days Before Start Data'!F24</f>
        <v>7.7929947885104836E-2</v>
      </c>
      <c r="AA25" s="43">
        <f>+'Days Before Start Data'!S24</f>
        <v>0.12058711881563963</v>
      </c>
      <c r="AB25" s="9">
        <f>+'Days Before Start Data'!G24</f>
        <v>2225907.21</v>
      </c>
      <c r="AC25" s="9">
        <f>+'Days Before Start Data'!AQ24</f>
        <v>33966910.68835254</v>
      </c>
      <c r="AD25" s="9">
        <f t="shared" ref="AD25:AD27" si="132">+AC25-X25</f>
        <v>-8808779.3116474599</v>
      </c>
      <c r="AF25" s="9">
        <f>(+'Days Before Start Data'!L24-'Days Before Start Data'!X24)*'Days Before Start Data'!P24</f>
        <v>2386616.8372245878</v>
      </c>
      <c r="AG25" s="9">
        <f>(+'Days Before Start Data'!C24-'Days Before Start Data'!P24)*'Days Before Start Data'!X24</f>
        <v>1638962.1489611536</v>
      </c>
      <c r="AH25" s="9">
        <f>(+'Days Before Start Data'!I24-'Days Before Start Data'!V24)-AF25-AG25</f>
        <v>105092.07381426101</v>
      </c>
      <c r="AI25" s="9">
        <f t="shared" ref="AI25:AI27" si="133">ABS(AF25)/(ABS(AF25)+ABS(AG25))*AH25</f>
        <v>62305.202229210925</v>
      </c>
      <c r="AJ25" s="9">
        <f t="shared" ref="AJ25:AJ27" si="134">ABS(AG25)/(ABS(AF25)+ABS(AG25))*AH25</f>
        <v>42786.871585050074</v>
      </c>
      <c r="AK25" s="9">
        <f t="shared" ref="AK25:AK27" si="135">+AF25+AI25</f>
        <v>2448922.0394537989</v>
      </c>
      <c r="AL25" s="9">
        <f t="shared" ref="AL25:AL27" si="136">+AG25+AJ25</f>
        <v>1681749.0205462037</v>
      </c>
      <c r="AM25" s="9">
        <f t="shared" ref="AM25:AM27" si="137">+AK25+AL25</f>
        <v>4130671.0600000024</v>
      </c>
    </row>
    <row r="26" spans="1:39">
      <c r="A26" s="70">
        <f>+'Days Before Start Data'!A25</f>
        <v>45136</v>
      </c>
      <c r="B26" s="5">
        <f>+'Days Before Start Data'!B25</f>
        <v>30</v>
      </c>
      <c r="C26" s="5">
        <f>+'Days Before Start Data'!C25</f>
        <v>8251</v>
      </c>
      <c r="D26" s="5">
        <f>+'Days Before Start Data'!D25</f>
        <v>643</v>
      </c>
      <c r="E26" s="5">
        <f>+'Days Before Start Data'!P24</f>
        <v>7903</v>
      </c>
      <c r="F26" s="5">
        <f>+'Days Before Start Data'!Q24</f>
        <v>953</v>
      </c>
      <c r="G26" s="5">
        <f t="shared" si="122"/>
        <v>348</v>
      </c>
      <c r="H26" s="43">
        <f t="shared" si="123"/>
        <v>4.4033911172972291E-2</v>
      </c>
      <c r="I26" s="5">
        <f t="shared" si="124"/>
        <v>-310</v>
      </c>
      <c r="J26" s="43">
        <f t="shared" si="125"/>
        <v>-0.32528856243441762</v>
      </c>
      <c r="K26" s="5">
        <f t="shared" si="126"/>
        <v>348</v>
      </c>
      <c r="L26" s="43">
        <f t="shared" si="127"/>
        <v>4.4033911172972291E-2</v>
      </c>
      <c r="M26" s="5">
        <f>+'Days Before Start Data'!C25</f>
        <v>8251</v>
      </c>
      <c r="N26" s="5">
        <f>+'Days Before Start Data'!P25</f>
        <v>7903</v>
      </c>
      <c r="O26" s="5">
        <f>+'Days Before Start Data'!D25</f>
        <v>643</v>
      </c>
      <c r="P26" s="5">
        <f>+'Days Before Start Data'!Q25</f>
        <v>953</v>
      </c>
      <c r="Q26" s="9">
        <f>+'Days Before Start Data'!K25</f>
        <v>3461.7530482115085</v>
      </c>
      <c r="R26" s="9">
        <f>+'Days Before Start Data'!W25</f>
        <v>3717.443242392445</v>
      </c>
      <c r="S26" s="9">
        <f t="shared" si="128"/>
        <v>-255.69019418093649</v>
      </c>
      <c r="T26" s="43">
        <f t="shared" si="129"/>
        <v>-6.8781196513004794E-2</v>
      </c>
      <c r="U26" s="43">
        <f t="shared" si="130"/>
        <v>0.11097852543824582</v>
      </c>
      <c r="V26" s="9">
        <f>+'Days Before Start Data'!I25</f>
        <v>41351124.689999998</v>
      </c>
      <c r="W26" s="9">
        <f>+'Days Before Start Data'!V25</f>
        <v>37220453.629999995</v>
      </c>
      <c r="X26" s="9">
        <f>+'Days Before Start Data'!J25</f>
        <v>42775690</v>
      </c>
      <c r="Y26" s="9">
        <f t="shared" si="131"/>
        <v>-1424565.3100000024</v>
      </c>
      <c r="Z26" s="43">
        <f>+'Days Before Start Data'!F25</f>
        <v>7.7929947885104836E-2</v>
      </c>
      <c r="AA26" s="43">
        <f>+'Days Before Start Data'!S25</f>
        <v>0.12058711881563963</v>
      </c>
      <c r="AB26" s="9">
        <f>+'Days Before Start Data'!G25</f>
        <v>2225907.21</v>
      </c>
      <c r="AC26" s="9">
        <f>+'Days Before Start Data'!AQ25</f>
        <v>33896319.41798754</v>
      </c>
      <c r="AD26" s="9">
        <f t="shared" si="132"/>
        <v>-8879370.5820124596</v>
      </c>
      <c r="AF26" s="9">
        <f>(+'Days Before Start Data'!L25-'Days Before Start Data'!X25)*'Days Before Start Data'!P25</f>
        <v>2386616.8372245878</v>
      </c>
      <c r="AG26" s="9">
        <f>(+'Days Before Start Data'!C25-'Days Before Start Data'!P25)*'Days Before Start Data'!X25</f>
        <v>1638962.1489611536</v>
      </c>
      <c r="AH26" s="9">
        <f>(+'Days Before Start Data'!I25-'Days Before Start Data'!V25)-AF26-AG26</f>
        <v>105092.07381426101</v>
      </c>
      <c r="AI26" s="9">
        <f t="shared" si="133"/>
        <v>62305.202229210925</v>
      </c>
      <c r="AJ26" s="9">
        <f t="shared" si="134"/>
        <v>42786.871585050074</v>
      </c>
      <c r="AK26" s="9">
        <f t="shared" si="135"/>
        <v>2448922.0394537989</v>
      </c>
      <c r="AL26" s="9">
        <f t="shared" si="136"/>
        <v>1681749.0205462037</v>
      </c>
      <c r="AM26" s="9">
        <f t="shared" si="137"/>
        <v>4130671.0600000024</v>
      </c>
    </row>
    <row r="27" spans="1:39">
      <c r="A27" s="70">
        <f>+'Days Before Start Data'!A26</f>
        <v>45137</v>
      </c>
      <c r="B27" s="5">
        <f>+'Days Before Start Data'!B26</f>
        <v>29</v>
      </c>
      <c r="C27" s="5">
        <f>+'Days Before Start Data'!C26</f>
        <v>8251</v>
      </c>
      <c r="D27" s="5">
        <f>+'Days Before Start Data'!D26</f>
        <v>643</v>
      </c>
      <c r="E27" s="5">
        <f>+'Days Before Start Data'!P25</f>
        <v>7903</v>
      </c>
      <c r="F27" s="5">
        <f>+'Days Before Start Data'!Q25</f>
        <v>953</v>
      </c>
      <c r="G27" s="5">
        <f t="shared" si="122"/>
        <v>348</v>
      </c>
      <c r="H27" s="43">
        <f t="shared" si="123"/>
        <v>4.4033911172972291E-2</v>
      </c>
      <c r="I27" s="5">
        <f t="shared" si="124"/>
        <v>-310</v>
      </c>
      <c r="J27" s="43">
        <f t="shared" si="125"/>
        <v>-0.32528856243441762</v>
      </c>
      <c r="K27" s="5">
        <f t="shared" si="126"/>
        <v>348</v>
      </c>
      <c r="L27" s="43">
        <f t="shared" si="127"/>
        <v>4.4033911172972291E-2</v>
      </c>
      <c r="M27" s="5">
        <f>+'Days Before Start Data'!C26</f>
        <v>8251</v>
      </c>
      <c r="N27" s="5">
        <f>+'Days Before Start Data'!P26</f>
        <v>7903</v>
      </c>
      <c r="O27" s="5">
        <f>+'Days Before Start Data'!D26</f>
        <v>643</v>
      </c>
      <c r="P27" s="5">
        <f>+'Days Before Start Data'!Q26</f>
        <v>953</v>
      </c>
      <c r="Q27" s="9">
        <f>+'Days Before Start Data'!K26</f>
        <v>3461.7530482115085</v>
      </c>
      <c r="R27" s="9">
        <f>+'Days Before Start Data'!W26</f>
        <v>3717.443242392445</v>
      </c>
      <c r="S27" s="9">
        <f t="shared" si="128"/>
        <v>-255.69019418093649</v>
      </c>
      <c r="T27" s="43">
        <f t="shared" si="129"/>
        <v>-6.8781196513004794E-2</v>
      </c>
      <c r="U27" s="43">
        <f t="shared" si="130"/>
        <v>0.11097852543824582</v>
      </c>
      <c r="V27" s="9">
        <f>+'Days Before Start Data'!I26</f>
        <v>41351124.689999998</v>
      </c>
      <c r="W27" s="9">
        <f>+'Days Before Start Data'!V26</f>
        <v>37220453.629999995</v>
      </c>
      <c r="X27" s="9">
        <f>+'Days Before Start Data'!J26</f>
        <v>42775690</v>
      </c>
      <c r="Y27" s="9">
        <f t="shared" si="131"/>
        <v>-1424565.3100000024</v>
      </c>
      <c r="Z27" s="43">
        <f>+'Days Before Start Data'!F26</f>
        <v>7.7929947885104836E-2</v>
      </c>
      <c r="AA27" s="43">
        <f>+'Days Before Start Data'!S26</f>
        <v>0.12058711881563963</v>
      </c>
      <c r="AB27" s="9">
        <f>+'Days Before Start Data'!G26</f>
        <v>2225907.21</v>
      </c>
      <c r="AC27" s="9">
        <f>+'Days Before Start Data'!AQ26</f>
        <v>33896319.41798754</v>
      </c>
      <c r="AD27" s="9">
        <f t="shared" si="132"/>
        <v>-8879370.5820124596</v>
      </c>
      <c r="AF27" s="9">
        <f>(+'Days Before Start Data'!L26-'Days Before Start Data'!X26)*'Days Before Start Data'!P26</f>
        <v>2386616.8372245878</v>
      </c>
      <c r="AG27" s="9">
        <f>(+'Days Before Start Data'!C26-'Days Before Start Data'!P26)*'Days Before Start Data'!X26</f>
        <v>1638962.1489611536</v>
      </c>
      <c r="AH27" s="9">
        <f>(+'Days Before Start Data'!I26-'Days Before Start Data'!V26)-AF27-AG27</f>
        <v>105092.07381426101</v>
      </c>
      <c r="AI27" s="9">
        <f t="shared" si="133"/>
        <v>62305.202229210925</v>
      </c>
      <c r="AJ27" s="9">
        <f t="shared" si="134"/>
        <v>42786.871585050074</v>
      </c>
      <c r="AK27" s="9">
        <f t="shared" si="135"/>
        <v>2448922.0394537989</v>
      </c>
      <c r="AL27" s="9">
        <f t="shared" si="136"/>
        <v>1681749.0205462037</v>
      </c>
      <c r="AM27" s="9">
        <f t="shared" si="137"/>
        <v>4130671.0600000024</v>
      </c>
    </row>
    <row r="28" spans="1:39">
      <c r="A28" s="70">
        <f>+'Days Before Start Data'!A27</f>
        <v>45138</v>
      </c>
      <c r="B28" s="5">
        <f>+'Days Before Start Data'!B27</f>
        <v>28</v>
      </c>
      <c r="C28" s="5">
        <f>+'Days Before Start Data'!C27</f>
        <v>8306</v>
      </c>
      <c r="D28" s="5">
        <f>+'Days Before Start Data'!D27</f>
        <v>742</v>
      </c>
      <c r="E28" s="5">
        <f>+'Days Before Start Data'!P26</f>
        <v>7903</v>
      </c>
      <c r="F28" s="5">
        <f>+'Days Before Start Data'!Q26</f>
        <v>953</v>
      </c>
      <c r="G28" s="5">
        <f t="shared" ref="G28" si="138">+C28-E28</f>
        <v>403</v>
      </c>
      <c r="H28" s="43">
        <f t="shared" ref="H28" si="139">+G28/E28</f>
        <v>5.0993293685942048E-2</v>
      </c>
      <c r="I28" s="5">
        <f t="shared" ref="I28" si="140">+D28-F28</f>
        <v>-211</v>
      </c>
      <c r="J28" s="43">
        <f t="shared" ref="J28" si="141">+I28/F28</f>
        <v>-0.22140608604407136</v>
      </c>
      <c r="K28" s="5">
        <f t="shared" ref="K28" si="142">+M28-N28</f>
        <v>354</v>
      </c>
      <c r="L28" s="43">
        <f t="shared" ref="L28" si="143">+K28/N28</f>
        <v>4.4517102615694165E-2</v>
      </c>
      <c r="M28" s="5">
        <f>+'Days Before Start Data'!C27</f>
        <v>8306</v>
      </c>
      <c r="N28" s="5">
        <f>+'Days Before Start Data'!P27</f>
        <v>7952</v>
      </c>
      <c r="O28" s="5">
        <f>+'Days Before Start Data'!D27</f>
        <v>742</v>
      </c>
      <c r="P28" s="5">
        <f>+'Days Before Start Data'!Q27</f>
        <v>1075</v>
      </c>
      <c r="Q28" s="9">
        <f>+'Days Before Start Data'!K27</f>
        <v>3554.0779110512126</v>
      </c>
      <c r="R28" s="9">
        <f>+'Days Before Start Data'!W27</f>
        <v>3723.0124372093023</v>
      </c>
      <c r="S28" s="9">
        <f t="shared" ref="S28" si="144">+Q28-R28</f>
        <v>-168.93452615808974</v>
      </c>
      <c r="T28" s="43">
        <f t="shared" ref="T28" si="145">+S28/R28</f>
        <v>-4.5375761968907032E-2</v>
      </c>
      <c r="U28" s="43">
        <f t="shared" ref="U28" si="146">+V28/W28-1</f>
        <v>0.11762061364237142</v>
      </c>
      <c r="V28" s="9">
        <f>+'Days Before Start Data'!I27</f>
        <v>41613714.939999998</v>
      </c>
      <c r="W28" s="9">
        <f>+'Days Before Start Data'!V27</f>
        <v>37234204.909999996</v>
      </c>
      <c r="X28" s="9">
        <f>+'Days Before Start Data'!J27</f>
        <v>42775690</v>
      </c>
      <c r="Y28" s="9">
        <f t="shared" ref="Y28" si="147">+V28-X28</f>
        <v>-1161975.0600000024</v>
      </c>
      <c r="Z28" s="43">
        <f>+'Days Before Start Data'!F27</f>
        <v>8.9333012280279317E-2</v>
      </c>
      <c r="AA28" s="43">
        <f>+'Days Before Start Data'!S27</f>
        <v>0.1351861167002012</v>
      </c>
      <c r="AB28" s="9">
        <f>+'Days Before Start Data'!G27</f>
        <v>2637125.8099999996</v>
      </c>
      <c r="AC28" s="9">
        <f>+'Days Before Start Data'!AQ27</f>
        <v>34630336.192144275</v>
      </c>
      <c r="AD28" s="9">
        <f t="shared" ref="AD28" si="148">+AC28-X28</f>
        <v>-8145353.8078557253</v>
      </c>
      <c r="AF28" s="9">
        <f>(+'Days Before Start Data'!L27-'Days Before Start Data'!X27)*'Days Before Start Data'!P27</f>
        <v>2605942.1165928263</v>
      </c>
      <c r="AG28" s="9">
        <f>(+'Days Before Start Data'!C27-'Days Before Start Data'!P27)*'Days Before Start Data'!X27</f>
        <v>1657558.9207922532</v>
      </c>
      <c r="AH28" s="9">
        <f>(+'Days Before Start Data'!I27-'Days Before Start Data'!V27)-AF28-AG28</f>
        <v>116008.99261492165</v>
      </c>
      <c r="AI28" s="9">
        <f t="shared" ref="AI28" si="149">ABS(AF28)/(ABS(AF28)+ABS(AG28))*AH28</f>
        <v>70907.15285580112</v>
      </c>
      <c r="AJ28" s="9">
        <f t="shared" ref="AJ28" si="150">ABS(AG28)/(ABS(AF28)+ABS(AG28))*AH28</f>
        <v>45101.839759120521</v>
      </c>
      <c r="AK28" s="9">
        <f t="shared" ref="AK28" si="151">+AF28+AI28</f>
        <v>2676849.2694486273</v>
      </c>
      <c r="AL28" s="9">
        <f t="shared" ref="AL28" si="152">+AG28+AJ28</f>
        <v>1702660.7605513737</v>
      </c>
      <c r="AM28" s="9">
        <f t="shared" ref="AM28" si="153">+AK28+AL28</f>
        <v>4379510.0300000012</v>
      </c>
    </row>
    <row r="29" spans="1:39">
      <c r="A29" s="70">
        <f>+'Days Before Start Data'!A28</f>
        <v>45139</v>
      </c>
      <c r="B29" s="5">
        <f>+'Days Before Start Data'!B28</f>
        <v>27</v>
      </c>
      <c r="C29" s="5">
        <f>+'Days Before Start Data'!C28</f>
        <v>8362</v>
      </c>
      <c r="D29" s="5">
        <f>+'Days Before Start Data'!D28</f>
        <v>866</v>
      </c>
      <c r="E29" s="5">
        <f>+'Days Before Start Data'!P27</f>
        <v>7952</v>
      </c>
      <c r="F29" s="5">
        <f>+'Days Before Start Data'!Q27</f>
        <v>1075</v>
      </c>
      <c r="G29" s="5">
        <f t="shared" ref="G29" si="154">+C29-E29</f>
        <v>410</v>
      </c>
      <c r="H29" s="43">
        <f t="shared" ref="H29" si="155">+G29/E29</f>
        <v>5.1559356136820923E-2</v>
      </c>
      <c r="I29" s="5">
        <f t="shared" ref="I29" si="156">+D29-F29</f>
        <v>-209</v>
      </c>
      <c r="J29" s="43">
        <f t="shared" ref="J29" si="157">+I29/F29</f>
        <v>-0.19441860465116279</v>
      </c>
      <c r="K29" s="5">
        <f t="shared" ref="K29" si="158">+M29-N29</f>
        <v>285</v>
      </c>
      <c r="L29" s="43">
        <f t="shared" ref="L29" si="159">+K29/N29</f>
        <v>3.5285378234493008E-2</v>
      </c>
      <c r="M29" s="5">
        <f>+'Days Before Start Data'!C28</f>
        <v>8362</v>
      </c>
      <c r="N29" s="5">
        <f>+'Days Before Start Data'!P28</f>
        <v>8077</v>
      </c>
      <c r="O29" s="5">
        <f>+'Days Before Start Data'!D28</f>
        <v>866</v>
      </c>
      <c r="P29" s="5">
        <f>+'Days Before Start Data'!Q28</f>
        <v>1155</v>
      </c>
      <c r="Q29" s="9">
        <f>+'Days Before Start Data'!K28</f>
        <v>3681.0003926096997</v>
      </c>
      <c r="R29" s="9">
        <f>+'Days Before Start Data'!W28</f>
        <v>3712.7914199134207</v>
      </c>
      <c r="S29" s="9">
        <f t="shared" ref="S29" si="160">+Q29-R29</f>
        <v>-31.791027303720966</v>
      </c>
      <c r="T29" s="43">
        <f t="shared" ref="T29" si="161">+S29/R29</f>
        <v>-8.5625675423647435E-3</v>
      </c>
      <c r="U29" s="43">
        <f t="shared" ref="U29" si="162">+V29/W29-1</f>
        <v>9.8389015250976319E-2</v>
      </c>
      <c r="V29" s="9">
        <f>+'Days Before Start Data'!I28</f>
        <v>41862326.629999995</v>
      </c>
      <c r="W29" s="9">
        <f>+'Days Before Start Data'!V28</f>
        <v>38112477.5</v>
      </c>
      <c r="X29" s="9">
        <f>+'Days Before Start Data'!J28</f>
        <v>42775690</v>
      </c>
      <c r="Y29" s="9">
        <f t="shared" ref="Y29" si="163">+V29-X29</f>
        <v>-913363.37000000477</v>
      </c>
      <c r="Z29" s="43">
        <f>+'Days Before Start Data'!F28</f>
        <v>0.10356374073188232</v>
      </c>
      <c r="AA29" s="43">
        <f>+'Days Before Start Data'!S28</f>
        <v>0.14299863810820848</v>
      </c>
      <c r="AB29" s="9">
        <f>+'Days Before Start Data'!G28</f>
        <v>3187746.34</v>
      </c>
      <c r="AC29" s="9">
        <f>+'Days Before Start Data'!AQ28</f>
        <v>36398248.014161319</v>
      </c>
      <c r="AD29" s="9">
        <f t="shared" ref="AD29" si="164">+AC29-X29</f>
        <v>-6377441.9858386815</v>
      </c>
      <c r="AF29" s="9">
        <f>(+'Days Before Start Data'!L28-'Days Before Start Data'!X28)*'Days Before Start Data'!P28</f>
        <v>2323065.6942728967</v>
      </c>
      <c r="AG29" s="9">
        <f>(+'Days Before Start Data'!C28-'Days Before Start Data'!P28)*'Days Before Start Data'!X28</f>
        <v>1344813.1840411043</v>
      </c>
      <c r="AH29" s="9">
        <f>(+'Days Before Start Data'!I28-'Days Before Start Data'!V28)-AF29-AG29</f>
        <v>81970.251685994212</v>
      </c>
      <c r="AI29" s="9">
        <f t="shared" ref="AI29" si="165">ABS(AF29)/(ABS(AF29)+ABS(AG29))*AH29</f>
        <v>51916.185337662748</v>
      </c>
      <c r="AJ29" s="9">
        <f t="shared" ref="AJ29" si="166">ABS(AG29)/(ABS(AF29)+ABS(AG29))*AH29</f>
        <v>30054.066348331464</v>
      </c>
      <c r="AK29" s="9">
        <f t="shared" ref="AK29" si="167">+AF29+AI29</f>
        <v>2374981.8796105594</v>
      </c>
      <c r="AL29" s="9">
        <f t="shared" ref="AL29" si="168">+AG29+AJ29</f>
        <v>1374867.2503894358</v>
      </c>
      <c r="AM29" s="9">
        <f t="shared" ref="AM29" si="169">+AK29+AL29</f>
        <v>3749849.1299999952</v>
      </c>
    </row>
    <row r="30" spans="1:39">
      <c r="A30" s="70">
        <f>+'Days Before Start Data'!A29</f>
        <v>45140</v>
      </c>
      <c r="B30" s="5">
        <f>+'Days Before Start Data'!B29</f>
        <v>26</v>
      </c>
      <c r="C30" s="5">
        <f>+'Days Before Start Data'!C29</f>
        <v>8454</v>
      </c>
      <c r="D30" s="5">
        <f>+'Days Before Start Data'!D29</f>
        <v>931</v>
      </c>
      <c r="E30" s="5">
        <f>+'Days Before Start Data'!P28</f>
        <v>8077</v>
      </c>
      <c r="F30" s="5">
        <f>+'Days Before Start Data'!Q28</f>
        <v>1155</v>
      </c>
      <c r="G30" s="5">
        <f t="shared" ref="G30" si="170">+C30-E30</f>
        <v>377</v>
      </c>
      <c r="H30" s="43">
        <f t="shared" ref="H30" si="171">+G30/E30</f>
        <v>4.6675745945276709E-2</v>
      </c>
      <c r="I30" s="5">
        <f t="shared" ref="I30" si="172">+D30-F30</f>
        <v>-224</v>
      </c>
      <c r="J30" s="43">
        <f t="shared" ref="J30" si="173">+I30/F30</f>
        <v>-0.19393939393939394</v>
      </c>
      <c r="K30" s="5">
        <f t="shared" ref="K30" si="174">+M30-N30</f>
        <v>319</v>
      </c>
      <c r="L30" s="43">
        <f t="shared" ref="L30" si="175">+K30/N30</f>
        <v>3.9213275968039335E-2</v>
      </c>
      <c r="M30" s="5">
        <f>+'Days Before Start Data'!C29</f>
        <v>8454</v>
      </c>
      <c r="N30" s="5">
        <f>+'Days Before Start Data'!P29</f>
        <v>8135</v>
      </c>
      <c r="O30" s="5">
        <f>+'Days Before Start Data'!D29</f>
        <v>931</v>
      </c>
      <c r="P30" s="5">
        <f>+'Days Before Start Data'!Q29</f>
        <v>1279</v>
      </c>
      <c r="Q30" s="9">
        <f>+'Days Before Start Data'!K29</f>
        <v>3662.5613748657356</v>
      </c>
      <c r="R30" s="9">
        <f>+'Days Before Start Data'!W29</f>
        <v>3864.7330414386238</v>
      </c>
      <c r="S30" s="9">
        <f t="shared" ref="S30" si="176">+Q30-R30</f>
        <v>-202.17166657288817</v>
      </c>
      <c r="T30" s="43">
        <f t="shared" ref="T30" si="177">+S30/R30</f>
        <v>-5.2311935754721879E-2</v>
      </c>
      <c r="U30" s="43">
        <f t="shared" ref="U30" si="178">+V30/W30-1</f>
        <v>0.10182535535036097</v>
      </c>
      <c r="V30" s="9">
        <f>+'Days Before Start Data'!I29</f>
        <v>42225543.380000003</v>
      </c>
      <c r="W30" s="9">
        <f>+'Days Before Start Data'!V29</f>
        <v>38323263.460000001</v>
      </c>
      <c r="X30" s="9">
        <f>+'Days Before Start Data'!J29</f>
        <v>42775690</v>
      </c>
      <c r="Y30" s="9">
        <f t="shared" ref="Y30" si="179">+V30-X30</f>
        <v>-550146.61999999732</v>
      </c>
      <c r="Z30" s="43">
        <f>+'Days Before Start Data'!F29</f>
        <v>0.11012538443340431</v>
      </c>
      <c r="AA30" s="43">
        <f>+'Days Before Start Data'!S29</f>
        <v>0.15722188076213892</v>
      </c>
      <c r="AB30" s="9">
        <f>+'Days Before Start Data'!G29</f>
        <v>3409844.6399999997</v>
      </c>
      <c r="AC30" s="9">
        <f>+'Days Before Start Data'!AQ29</f>
        <v>35035833.474677503</v>
      </c>
      <c r="AD30" s="9">
        <f t="shared" ref="AD30" si="180">+AC30-X30</f>
        <v>-7739856.5253224969</v>
      </c>
      <c r="AF30" s="9">
        <f>(+'Days Before Start Data'!L29-'Days Before Start Data'!X29)*'Days Before Start Data'!P29</f>
        <v>2308957.4290820924</v>
      </c>
      <c r="AG30" s="9">
        <f>(+'Days Before Start Data'!C29-'Days Before Start Data'!P29)*'Days Before Start Data'!X29</f>
        <v>1502780.7060528581</v>
      </c>
      <c r="AH30" s="9">
        <f>(+'Days Before Start Data'!I29-'Days Before Start Data'!V29)-AF30-AG30</f>
        <v>90541.784865051275</v>
      </c>
      <c r="AI30" s="9">
        <f t="shared" ref="AI30" si="181">ABS(AF30)/(ABS(AF30)+ABS(AG30))*AH30</f>
        <v>54845.616197900563</v>
      </c>
      <c r="AJ30" s="9">
        <f t="shared" ref="AJ30" si="182">ABS(AG30)/(ABS(AF30)+ABS(AG30))*AH30</f>
        <v>35696.16866715072</v>
      </c>
      <c r="AK30" s="9">
        <f t="shared" ref="AK30" si="183">+AF30+AI30</f>
        <v>2363803.0452799927</v>
      </c>
      <c r="AL30" s="9">
        <f t="shared" ref="AL30" si="184">+AG30+AJ30</f>
        <v>1538476.8747200088</v>
      </c>
      <c r="AM30" s="9">
        <f t="shared" ref="AM30" si="185">+AK30+AL30</f>
        <v>3902279.9200000018</v>
      </c>
    </row>
    <row r="31" spans="1:39">
      <c r="A31" s="70">
        <f>+'Days Before Start Data'!A30</f>
        <v>45141</v>
      </c>
      <c r="B31" s="5">
        <f>+'Days Before Start Data'!B30</f>
        <v>25</v>
      </c>
      <c r="C31" s="5">
        <f>+'Days Before Start Data'!C30</f>
        <v>8518</v>
      </c>
      <c r="D31" s="5">
        <f>+'Days Before Start Data'!D30</f>
        <v>1049</v>
      </c>
      <c r="E31" s="5">
        <f>+'Days Before Start Data'!P29</f>
        <v>8135</v>
      </c>
      <c r="F31" s="5">
        <f>+'Days Before Start Data'!Q29</f>
        <v>1279</v>
      </c>
      <c r="G31" s="5">
        <f t="shared" ref="G31" si="186">+C31-E31</f>
        <v>383</v>
      </c>
      <c r="H31" s="43">
        <f t="shared" ref="H31" si="187">+G31/E31</f>
        <v>4.7080516287645972E-2</v>
      </c>
      <c r="I31" s="5">
        <f t="shared" ref="I31" si="188">+D31-F31</f>
        <v>-230</v>
      </c>
      <c r="J31" s="43">
        <f t="shared" ref="J31" si="189">+I31/F31</f>
        <v>-0.17982799061767005</v>
      </c>
      <c r="K31" s="5">
        <f t="shared" ref="K31" si="190">+M31-N31</f>
        <v>340</v>
      </c>
      <c r="L31" s="43">
        <f t="shared" ref="L31" si="191">+K31/N31</f>
        <v>4.1574957202249942E-2</v>
      </c>
      <c r="M31" s="5">
        <f>+'Days Before Start Data'!C30</f>
        <v>8518</v>
      </c>
      <c r="N31" s="5">
        <f>+'Days Before Start Data'!P30</f>
        <v>8178</v>
      </c>
      <c r="O31" s="5">
        <f>+'Days Before Start Data'!D30</f>
        <v>1049</v>
      </c>
      <c r="P31" s="5">
        <f>+'Days Before Start Data'!Q30</f>
        <v>1353</v>
      </c>
      <c r="Q31" s="9">
        <f>+'Days Before Start Data'!K30</f>
        <v>3584.3411344137271</v>
      </c>
      <c r="R31" s="9">
        <f>+'Days Before Start Data'!W30</f>
        <v>3905.1263562453805</v>
      </c>
      <c r="S31" s="9">
        <f t="shared" ref="S31" si="192">+Q31-R31</f>
        <v>-320.78522183165342</v>
      </c>
      <c r="T31" s="43">
        <f t="shared" ref="T31" si="193">+S31/R31</f>
        <v>-8.2144645926406162E-2</v>
      </c>
      <c r="U31" s="43">
        <f t="shared" ref="U31" si="194">+V31/W31-1</f>
        <v>8.9843749367406911E-2</v>
      </c>
      <c r="V31" s="9">
        <f>+'Days Before Start Data'!I30</f>
        <v>41993727</v>
      </c>
      <c r="W31" s="9">
        <f>+'Days Before Start Data'!V30</f>
        <v>38531878.560000002</v>
      </c>
      <c r="X31" s="9">
        <f>+'Days Before Start Data'!J30</f>
        <v>42775690</v>
      </c>
      <c r="Y31" s="9">
        <f t="shared" ref="Y31" si="195">+V31-X31</f>
        <v>-781963</v>
      </c>
      <c r="Z31" s="43">
        <f>+'Days Before Start Data'!F30</f>
        <v>0.12315097440713782</v>
      </c>
      <c r="AA31" s="43">
        <f>+'Days Before Start Data'!S30</f>
        <v>0.16544387380777698</v>
      </c>
      <c r="AB31" s="9">
        <f>+'Days Before Start Data'!G30</f>
        <v>3759973.8499999996</v>
      </c>
      <c r="AC31" s="9">
        <f>+'Days Before Start Data'!AQ30</f>
        <v>35223890.077312447</v>
      </c>
      <c r="AD31" s="9">
        <f t="shared" ref="AD31" si="196">+AC31-X31</f>
        <v>-7551799.9226875529</v>
      </c>
      <c r="AF31" s="9">
        <f>(+'Days Before Start Data'!L30-'Days Before Start Data'!X30)*'Days Before Start Data'!P30</f>
        <v>1785648.9589011448</v>
      </c>
      <c r="AG31" s="9">
        <f>(+'Days Before Start Data'!C30-'Days Before Start Data'!P30)*'Days Before Start Data'!X30</f>
        <v>1601961.2020542922</v>
      </c>
      <c r="AH31" s="9">
        <f>(+'Days Before Start Data'!I30-'Days Before Start Data'!V30)-AF31-AG31</f>
        <v>74238.279044560622</v>
      </c>
      <c r="AI31" s="9">
        <f t="shared" ref="AI31" si="197">ABS(AF31)/(ABS(AF31)+ABS(AG31))*AH31</f>
        <v>39131.865648066276</v>
      </c>
      <c r="AJ31" s="9">
        <f t="shared" ref="AJ31" si="198">ABS(AG31)/(ABS(AF31)+ABS(AG31))*AH31</f>
        <v>35106.413396494339</v>
      </c>
      <c r="AK31" s="9">
        <f t="shared" ref="AK31" si="199">+AF31+AI31</f>
        <v>1824780.8245492112</v>
      </c>
      <c r="AL31" s="9">
        <f t="shared" ref="AL31" si="200">+AG31+AJ31</f>
        <v>1637067.6154507864</v>
      </c>
      <c r="AM31" s="9">
        <f t="shared" ref="AM31" si="201">+AK31+AL31</f>
        <v>3461848.4399999976</v>
      </c>
    </row>
    <row r="32" spans="1:39">
      <c r="A32" s="70">
        <f>+'Days Before Start Data'!A31</f>
        <v>45142</v>
      </c>
      <c r="B32" s="5">
        <f>+'Days Before Start Data'!B31</f>
        <v>24</v>
      </c>
      <c r="C32" s="5">
        <f>+'Days Before Start Data'!C31</f>
        <v>8572</v>
      </c>
      <c r="D32" s="5">
        <f>+'Days Before Start Data'!D31</f>
        <v>1159</v>
      </c>
      <c r="E32" s="5">
        <f>+'Days Before Start Data'!P30</f>
        <v>8178</v>
      </c>
      <c r="F32" s="5">
        <f>+'Days Before Start Data'!Q30</f>
        <v>1353</v>
      </c>
      <c r="G32" s="5">
        <f t="shared" ref="G32:G35" si="202">+C32-E32</f>
        <v>394</v>
      </c>
      <c r="H32" s="43">
        <f t="shared" ref="H32:H35" si="203">+G32/E32</f>
        <v>4.8178038640254342E-2</v>
      </c>
      <c r="I32" s="5">
        <f t="shared" ref="I32:I35" si="204">+D32-F32</f>
        <v>-194</v>
      </c>
      <c r="J32" s="43">
        <f t="shared" ref="J32:J35" si="205">+I32/F32</f>
        <v>-0.14338507021433849</v>
      </c>
      <c r="K32" s="5">
        <f t="shared" ref="K32:K35" si="206">+M32-N32</f>
        <v>297</v>
      </c>
      <c r="L32" s="43">
        <f t="shared" ref="L32:L35" si="207">+K32/N32</f>
        <v>3.5891238670694867E-2</v>
      </c>
      <c r="M32" s="5">
        <f>+'Days Before Start Data'!C31</f>
        <v>8572</v>
      </c>
      <c r="N32" s="5">
        <f>+'Days Before Start Data'!P31</f>
        <v>8275</v>
      </c>
      <c r="O32" s="5">
        <f>+'Days Before Start Data'!D31</f>
        <v>1159</v>
      </c>
      <c r="P32" s="5">
        <f>+'Days Before Start Data'!Q31</f>
        <v>1443</v>
      </c>
      <c r="Q32" s="9">
        <f>+'Days Before Start Data'!K31</f>
        <v>3660.6857894736841</v>
      </c>
      <c r="R32" s="9">
        <f>+'Days Before Start Data'!W31</f>
        <v>3844.9079279279276</v>
      </c>
      <c r="S32" s="9">
        <f t="shared" ref="S32:S35" si="208">+Q32-R32</f>
        <v>-184.22213845424358</v>
      </c>
      <c r="T32" s="43">
        <f t="shared" ref="T32:T35" si="209">+S32/R32</f>
        <v>-4.7913276964612089E-2</v>
      </c>
      <c r="U32" s="43">
        <f t="shared" ref="U32:U35" si="210">+V32/W32-1</f>
        <v>9.4092564378590149E-2</v>
      </c>
      <c r="V32" s="9">
        <f>+'Days Before Start Data'!I31</f>
        <v>42297015.299999997</v>
      </c>
      <c r="W32" s="9">
        <f>+'Days Before Start Data'!V31</f>
        <v>38659448.640000001</v>
      </c>
      <c r="X32" s="9">
        <f>+'Days Before Start Data'!J31</f>
        <v>42775690</v>
      </c>
      <c r="Y32" s="9">
        <f t="shared" ref="Y32:Y35" si="211">+V32-X32</f>
        <v>-478674.70000000298</v>
      </c>
      <c r="Z32" s="43">
        <f>+'Days Before Start Data'!F31</f>
        <v>0.13520765282314512</v>
      </c>
      <c r="AA32" s="43">
        <f>+'Days Before Start Data'!S31</f>
        <v>0.17438066465256796</v>
      </c>
      <c r="AB32" s="9">
        <f>+'Days Before Start Data'!G31</f>
        <v>4242734.83</v>
      </c>
      <c r="AC32" s="9">
        <f>+'Days Before Start Data'!AQ31</f>
        <v>36296092.876809329</v>
      </c>
      <c r="AD32" s="9">
        <f t="shared" ref="AD32:AD35" si="212">+AC32-X32</f>
        <v>-6479597.1231906712</v>
      </c>
      <c r="AF32" s="9">
        <f>(+'Days Before Start Data'!L31-'Days Before Start Data'!X31)*'Days Before Start Data'!P31</f>
        <v>2172072.779447034</v>
      </c>
      <c r="AG32" s="9">
        <f>(+'Days Before Start Data'!C31-'Days Before Start Data'!P31)*'Days Before Start Data'!X31</f>
        <v>1387535.4980157102</v>
      </c>
      <c r="AH32" s="9">
        <f>(+'Days Before Start Data'!I31-'Days Before Start Data'!V31)-AF32-AG32</f>
        <v>77958.38253725227</v>
      </c>
      <c r="AI32" s="9">
        <f t="shared" ref="AI32:AI35" si="213">ABS(AF32)/(ABS(AF32)+ABS(AG32))*AH32</f>
        <v>47570.200831082017</v>
      </c>
      <c r="AJ32" s="9">
        <f t="shared" ref="AJ32:AJ35" si="214">ABS(AG32)/(ABS(AF32)+ABS(AG32))*AH32</f>
        <v>30388.181706170253</v>
      </c>
      <c r="AK32" s="9">
        <f t="shared" ref="AK32:AK35" si="215">+AF32+AI32</f>
        <v>2219642.9802781162</v>
      </c>
      <c r="AL32" s="9">
        <f t="shared" ref="AL32:AL35" si="216">+AG32+AJ32</f>
        <v>1417923.6797218805</v>
      </c>
      <c r="AM32" s="9">
        <f t="shared" ref="AM32:AM35" si="217">+AK32+AL32</f>
        <v>3637566.6599999964</v>
      </c>
    </row>
    <row r="33" spans="1:39">
      <c r="A33" s="70">
        <f>+'Days Before Start Data'!A32</f>
        <v>45143</v>
      </c>
      <c r="B33" s="5">
        <f>+'Days Before Start Data'!B32</f>
        <v>23</v>
      </c>
      <c r="C33" s="5">
        <f>+'Days Before Start Data'!C32</f>
        <v>8572</v>
      </c>
      <c r="D33" s="5">
        <f>+'Days Before Start Data'!D32</f>
        <v>1159</v>
      </c>
      <c r="E33" s="5">
        <f>+'Days Before Start Data'!P31</f>
        <v>8275</v>
      </c>
      <c r="F33" s="5">
        <f>+'Days Before Start Data'!Q31</f>
        <v>1443</v>
      </c>
      <c r="G33" s="5">
        <f t="shared" si="202"/>
        <v>297</v>
      </c>
      <c r="H33" s="43">
        <f t="shared" si="203"/>
        <v>3.5891238670694867E-2</v>
      </c>
      <c r="I33" s="5">
        <f t="shared" si="204"/>
        <v>-284</v>
      </c>
      <c r="J33" s="43">
        <f t="shared" si="205"/>
        <v>-0.1968121968121968</v>
      </c>
      <c r="K33" s="5">
        <f t="shared" si="206"/>
        <v>297</v>
      </c>
      <c r="L33" s="43">
        <f t="shared" si="207"/>
        <v>3.5891238670694867E-2</v>
      </c>
      <c r="M33" s="5">
        <f>+'Days Before Start Data'!C32</f>
        <v>8572</v>
      </c>
      <c r="N33" s="5">
        <f>+'Days Before Start Data'!P32</f>
        <v>8275</v>
      </c>
      <c r="O33" s="5">
        <f>+'Days Before Start Data'!D32</f>
        <v>1159</v>
      </c>
      <c r="P33" s="5">
        <f>+'Days Before Start Data'!Q32</f>
        <v>1443</v>
      </c>
      <c r="Q33" s="9">
        <f>+'Days Before Start Data'!K32</f>
        <v>3660.6857894736841</v>
      </c>
      <c r="R33" s="9">
        <f>+'Days Before Start Data'!W32</f>
        <v>3844.9079279279276</v>
      </c>
      <c r="S33" s="9">
        <f t="shared" si="208"/>
        <v>-184.22213845424358</v>
      </c>
      <c r="T33" s="43">
        <f t="shared" si="209"/>
        <v>-4.7913276964612089E-2</v>
      </c>
      <c r="U33" s="43">
        <f t="shared" si="210"/>
        <v>9.4092564378590149E-2</v>
      </c>
      <c r="V33" s="9">
        <f>+'Days Before Start Data'!I32</f>
        <v>42297015.299999997</v>
      </c>
      <c r="W33" s="9">
        <f>+'Days Before Start Data'!V32</f>
        <v>38659448.640000001</v>
      </c>
      <c r="X33" s="9">
        <f>+'Days Before Start Data'!J32</f>
        <v>42775690</v>
      </c>
      <c r="Y33" s="9">
        <f t="shared" si="211"/>
        <v>-478674.70000000298</v>
      </c>
      <c r="Z33" s="43">
        <f>+'Days Before Start Data'!F32</f>
        <v>0.13520765282314512</v>
      </c>
      <c r="AA33" s="43">
        <f>+'Days Before Start Data'!S32</f>
        <v>0.17438066465256796</v>
      </c>
      <c r="AB33" s="9">
        <f>+'Days Before Start Data'!G32</f>
        <v>4242734.83</v>
      </c>
      <c r="AC33" s="9">
        <f>+'Days Before Start Data'!AQ32</f>
        <v>36225499.309768148</v>
      </c>
      <c r="AD33" s="9">
        <f t="shared" si="212"/>
        <v>-6550190.6902318522</v>
      </c>
      <c r="AF33" s="9">
        <f>(+'Days Before Start Data'!L32-'Days Before Start Data'!X32)*'Days Before Start Data'!P32</f>
        <v>2172072.779447034</v>
      </c>
      <c r="AG33" s="9">
        <f>(+'Days Before Start Data'!C32-'Days Before Start Data'!P32)*'Days Before Start Data'!X32</f>
        <v>1387535.4980157102</v>
      </c>
      <c r="AH33" s="9">
        <f>(+'Days Before Start Data'!I32-'Days Before Start Data'!V32)-AF33-AG33</f>
        <v>77958.38253725227</v>
      </c>
      <c r="AI33" s="9">
        <f t="shared" si="213"/>
        <v>47570.200831082017</v>
      </c>
      <c r="AJ33" s="9">
        <f t="shared" si="214"/>
        <v>30388.181706170253</v>
      </c>
      <c r="AK33" s="9">
        <f t="shared" si="215"/>
        <v>2219642.9802781162</v>
      </c>
      <c r="AL33" s="9">
        <f t="shared" si="216"/>
        <v>1417923.6797218805</v>
      </c>
      <c r="AM33" s="9">
        <f t="shared" si="217"/>
        <v>3637566.6599999964</v>
      </c>
    </row>
    <row r="34" spans="1:39">
      <c r="A34" s="70">
        <f>+'Days Before Start Data'!A33</f>
        <v>45144</v>
      </c>
      <c r="B34" s="5">
        <f>+'Days Before Start Data'!B33</f>
        <v>22</v>
      </c>
      <c r="C34" s="5">
        <f>+'Days Before Start Data'!C33</f>
        <v>8572</v>
      </c>
      <c r="D34" s="5">
        <f>+'Days Before Start Data'!D33</f>
        <v>1159</v>
      </c>
      <c r="E34" s="5">
        <f>+'Days Before Start Data'!P32</f>
        <v>8275</v>
      </c>
      <c r="F34" s="5">
        <f>+'Days Before Start Data'!Q32</f>
        <v>1443</v>
      </c>
      <c r="G34" s="5">
        <f t="shared" si="202"/>
        <v>297</v>
      </c>
      <c r="H34" s="43">
        <f t="shared" si="203"/>
        <v>3.5891238670694867E-2</v>
      </c>
      <c r="I34" s="5">
        <f t="shared" si="204"/>
        <v>-284</v>
      </c>
      <c r="J34" s="43">
        <f t="shared" si="205"/>
        <v>-0.1968121968121968</v>
      </c>
      <c r="K34" s="5">
        <f t="shared" si="206"/>
        <v>297</v>
      </c>
      <c r="L34" s="43">
        <f t="shared" si="207"/>
        <v>3.5891238670694867E-2</v>
      </c>
      <c r="M34" s="5">
        <f>+'Days Before Start Data'!C33</f>
        <v>8572</v>
      </c>
      <c r="N34" s="5">
        <f>+'Days Before Start Data'!P33</f>
        <v>8275</v>
      </c>
      <c r="O34" s="5">
        <f>+'Days Before Start Data'!D33</f>
        <v>1159</v>
      </c>
      <c r="P34" s="5">
        <f>+'Days Before Start Data'!Q33</f>
        <v>1443</v>
      </c>
      <c r="Q34" s="9">
        <f>+'Days Before Start Data'!K33</f>
        <v>3660.6857894736841</v>
      </c>
      <c r="R34" s="9">
        <f>+'Days Before Start Data'!W33</f>
        <v>3844.9079279279276</v>
      </c>
      <c r="S34" s="9">
        <f t="shared" si="208"/>
        <v>-184.22213845424358</v>
      </c>
      <c r="T34" s="43">
        <f t="shared" si="209"/>
        <v>-4.7913276964612089E-2</v>
      </c>
      <c r="U34" s="43">
        <f t="shared" si="210"/>
        <v>9.4092564378590149E-2</v>
      </c>
      <c r="V34" s="9">
        <f>+'Days Before Start Data'!I33</f>
        <v>42297015.299999997</v>
      </c>
      <c r="W34" s="9">
        <f>+'Days Before Start Data'!V33</f>
        <v>38659448.640000001</v>
      </c>
      <c r="X34" s="9">
        <f>+'Days Before Start Data'!J33</f>
        <v>42775690</v>
      </c>
      <c r="Y34" s="9">
        <f t="shared" si="211"/>
        <v>-478674.70000000298</v>
      </c>
      <c r="Z34" s="43">
        <f>+'Days Before Start Data'!F33</f>
        <v>0.13520765282314512</v>
      </c>
      <c r="AA34" s="43">
        <f>+'Days Before Start Data'!S33</f>
        <v>0.17438066465256796</v>
      </c>
      <c r="AB34" s="9">
        <f>+'Days Before Start Data'!G33</f>
        <v>4242734.83</v>
      </c>
      <c r="AC34" s="9">
        <f>+'Days Before Start Data'!AQ33</f>
        <v>36225499.309768148</v>
      </c>
      <c r="AD34" s="9">
        <f t="shared" si="212"/>
        <v>-6550190.6902318522</v>
      </c>
      <c r="AF34" s="9">
        <f>(+'Days Before Start Data'!L33-'Days Before Start Data'!X33)*'Days Before Start Data'!P33</f>
        <v>2172072.779447034</v>
      </c>
      <c r="AG34" s="9">
        <f>(+'Days Before Start Data'!C33-'Days Before Start Data'!P33)*'Days Before Start Data'!X33</f>
        <v>1387535.4980157102</v>
      </c>
      <c r="AH34" s="9">
        <f>(+'Days Before Start Data'!I33-'Days Before Start Data'!V33)-AF34-AG34</f>
        <v>77958.38253725227</v>
      </c>
      <c r="AI34" s="9">
        <f t="shared" si="213"/>
        <v>47570.200831082017</v>
      </c>
      <c r="AJ34" s="9">
        <f t="shared" si="214"/>
        <v>30388.181706170253</v>
      </c>
      <c r="AK34" s="9">
        <f t="shared" si="215"/>
        <v>2219642.9802781162</v>
      </c>
      <c r="AL34" s="9">
        <f t="shared" si="216"/>
        <v>1417923.6797218805</v>
      </c>
      <c r="AM34" s="9">
        <f t="shared" si="217"/>
        <v>3637566.6599999964</v>
      </c>
    </row>
    <row r="35" spans="1:39">
      <c r="A35" s="70">
        <f>+'Days Before Start Data'!A34</f>
        <v>45145</v>
      </c>
      <c r="B35" s="5">
        <f>+'Days Before Start Data'!B34</f>
        <v>21</v>
      </c>
      <c r="C35" s="5">
        <f>+'Days Before Start Data'!C34</f>
        <v>8667</v>
      </c>
      <c r="D35" s="5">
        <f>+'Days Before Start Data'!D34</f>
        <v>1452</v>
      </c>
      <c r="E35" s="5">
        <f>+'Days Before Start Data'!P33</f>
        <v>8275</v>
      </c>
      <c r="F35" s="5">
        <f>+'Days Before Start Data'!Q33</f>
        <v>1443</v>
      </c>
      <c r="G35" s="5">
        <f t="shared" si="202"/>
        <v>392</v>
      </c>
      <c r="H35" s="43">
        <f t="shared" si="203"/>
        <v>4.7371601208459214E-2</v>
      </c>
      <c r="I35" s="5">
        <f t="shared" si="204"/>
        <v>9</v>
      </c>
      <c r="J35" s="43">
        <f t="shared" si="205"/>
        <v>6.2370062370062374E-3</v>
      </c>
      <c r="K35" s="5">
        <f t="shared" si="206"/>
        <v>207</v>
      </c>
      <c r="L35" s="43">
        <f t="shared" si="207"/>
        <v>2.4468085106382979E-2</v>
      </c>
      <c r="M35" s="5">
        <f>+'Days Before Start Data'!C34</f>
        <v>8667</v>
      </c>
      <c r="N35" s="5">
        <f>+'Days Before Start Data'!P34</f>
        <v>8460</v>
      </c>
      <c r="O35" s="5">
        <f>+'Days Before Start Data'!D34</f>
        <v>1452</v>
      </c>
      <c r="P35" s="5">
        <f>+'Days Before Start Data'!Q34</f>
        <v>1655</v>
      </c>
      <c r="Q35" s="9">
        <f>+'Days Before Start Data'!K34</f>
        <v>3797.9343112947658</v>
      </c>
      <c r="R35" s="9">
        <f>+'Days Before Start Data'!W34</f>
        <v>3784.8438187311176</v>
      </c>
      <c r="S35" s="9">
        <f t="shared" si="208"/>
        <v>13.09049256364824</v>
      </c>
      <c r="T35" s="43">
        <f t="shared" si="209"/>
        <v>3.4586612263532912E-3</v>
      </c>
      <c r="U35" s="43">
        <f t="shared" si="210"/>
        <v>9.6629538909944079E-2</v>
      </c>
      <c r="V35" s="9">
        <f>+'Days Before Start Data'!I34</f>
        <v>42559607.429999992</v>
      </c>
      <c r="W35" s="9">
        <f>+'Days Before Start Data'!V34</f>
        <v>38809466.57</v>
      </c>
      <c r="X35" s="9">
        <f>+'Days Before Start Data'!J34</f>
        <v>42775690</v>
      </c>
      <c r="Y35" s="9">
        <f t="shared" si="211"/>
        <v>-216082.57000000775</v>
      </c>
      <c r="Z35" s="43">
        <f>+'Days Before Start Data'!F34</f>
        <v>0.16753201799930773</v>
      </c>
      <c r="AA35" s="43">
        <f>+'Days Before Start Data'!S34</f>
        <v>0.19562647754137116</v>
      </c>
      <c r="AB35" s="9">
        <f>+'Days Before Start Data'!G34</f>
        <v>5514600.6200000001</v>
      </c>
      <c r="AC35" s="9">
        <f>+'Days Before Start Data'!AQ34</f>
        <v>38612157.39282234</v>
      </c>
      <c r="AD35" s="9">
        <f t="shared" si="212"/>
        <v>-4163532.6071776599</v>
      </c>
      <c r="AF35" s="9">
        <f>(+'Days Before Start Data'!L34-'Days Before Start Data'!X34)*'Days Before Start Data'!P34</f>
        <v>2733660.1010280317</v>
      </c>
      <c r="AG35" s="9">
        <f>(+'Days Before Start Data'!C34-'Days Before Start Data'!P34)*'Days Before Start Data'!X34</f>
        <v>949593.33096808509</v>
      </c>
      <c r="AH35" s="9">
        <f>(+'Days Before Start Data'!I34-'Days Before Start Data'!V34)-AF35-AG35</f>
        <v>66887.428003875189</v>
      </c>
      <c r="AI35" s="9">
        <f t="shared" si="213"/>
        <v>49642.930243734423</v>
      </c>
      <c r="AJ35" s="9">
        <f t="shared" si="214"/>
        <v>17244.497760140763</v>
      </c>
      <c r="AK35" s="9">
        <f t="shared" si="215"/>
        <v>2783303.0312717659</v>
      </c>
      <c r="AL35" s="9">
        <f t="shared" si="216"/>
        <v>966837.8287282259</v>
      </c>
      <c r="AM35" s="9">
        <f t="shared" si="217"/>
        <v>3750140.859999992</v>
      </c>
    </row>
    <row r="36" spans="1:39">
      <c r="A36" s="70">
        <f>+'Days Before Start Data'!A35</f>
        <v>45146</v>
      </c>
      <c r="B36" s="5">
        <f>+'Days Before Start Data'!B35</f>
        <v>20</v>
      </c>
      <c r="C36" s="5">
        <f>+'Days Before Start Data'!C35</f>
        <v>8801</v>
      </c>
      <c r="D36" s="5">
        <f>+'Days Before Start Data'!D35</f>
        <v>1579</v>
      </c>
      <c r="E36" s="5">
        <f>+'Days Before Start Data'!P34</f>
        <v>8460</v>
      </c>
      <c r="F36" s="5">
        <f>+'Days Before Start Data'!Q34</f>
        <v>1655</v>
      </c>
      <c r="G36" s="5">
        <f t="shared" ref="G36" si="218">+C36-E36</f>
        <v>341</v>
      </c>
      <c r="H36" s="43">
        <f t="shared" ref="H36" si="219">+G36/E36</f>
        <v>4.0307328605200948E-2</v>
      </c>
      <c r="I36" s="5">
        <f t="shared" ref="I36" si="220">+D36-F36</f>
        <v>-76</v>
      </c>
      <c r="J36" s="43">
        <f t="shared" ref="J36" si="221">+I36/F36</f>
        <v>-4.5921450151057405E-2</v>
      </c>
      <c r="K36" s="5">
        <f t="shared" ref="K36" si="222">+M36-N36</f>
        <v>235</v>
      </c>
      <c r="L36" s="43">
        <f t="shared" ref="L36" si="223">+K36/N36</f>
        <v>2.7434041559654447E-2</v>
      </c>
      <c r="M36" s="5">
        <f>+'Days Before Start Data'!C35</f>
        <v>8801</v>
      </c>
      <c r="N36" s="5">
        <f>+'Days Before Start Data'!P35</f>
        <v>8566</v>
      </c>
      <c r="O36" s="5">
        <f>+'Days Before Start Data'!D35</f>
        <v>1579</v>
      </c>
      <c r="P36" s="5">
        <f>+'Days Before Start Data'!Q35</f>
        <v>1796</v>
      </c>
      <c r="Q36" s="9">
        <f>+'Days Before Start Data'!K35</f>
        <v>3824.712590246992</v>
      </c>
      <c r="R36" s="9">
        <f>+'Days Before Start Data'!W35</f>
        <v>3818.5540645879732</v>
      </c>
      <c r="S36" s="9">
        <f t="shared" ref="S36" si="224">+Q36-R36</f>
        <v>6.1585256590187782</v>
      </c>
      <c r="T36" s="43">
        <f t="shared" ref="T36" si="225">+S36/R36</f>
        <v>1.6127899605065015E-3</v>
      </c>
      <c r="U36" s="43">
        <f t="shared" ref="U36" si="226">+V36/W36-1</f>
        <v>9.6694312229840929E-2</v>
      </c>
      <c r="V36" s="9">
        <f>+'Days Before Start Data'!I35</f>
        <v>42683786.189999998</v>
      </c>
      <c r="W36" s="9">
        <f>+'Days Before Start Data'!V35</f>
        <v>38920404.450000003</v>
      </c>
      <c r="X36" s="9">
        <f>+'Days Before Start Data'!J35</f>
        <v>42775690</v>
      </c>
      <c r="Y36" s="9">
        <f t="shared" ref="Y36" si="227">+V36-X36</f>
        <v>-91903.810000002384</v>
      </c>
      <c r="Z36" s="43">
        <f>+'Days Before Start Data'!F35</f>
        <v>0.17941143051925917</v>
      </c>
      <c r="AA36" s="43">
        <f>+'Days Before Start Data'!S35</f>
        <v>0.20966612187718889</v>
      </c>
      <c r="AB36" s="9">
        <f>+'Days Before Start Data'!G35</f>
        <v>6039221.1800000006</v>
      </c>
      <c r="AC36" s="9">
        <f>+'Days Before Start Data'!AQ35</f>
        <v>38595831.529708579</v>
      </c>
      <c r="AD36" s="9">
        <f t="shared" ref="AD36" si="228">+AC36-X36</f>
        <v>-4179858.4702914208</v>
      </c>
      <c r="AF36" s="9">
        <f>(+'Days Before Start Data'!L35-'Days Before Start Data'!X35)*'Days Before Start Data'!P35</f>
        <v>2623660.1453346098</v>
      </c>
      <c r="AG36" s="9">
        <f>(+'Days Before Start Data'!C35-'Days Before Start Data'!P35)*'Days Before Start Data'!X35</f>
        <v>1067743.99319986</v>
      </c>
      <c r="AH36" s="9">
        <f>(+'Days Before Start Data'!I35-'Days Before Start Data'!V35)-AF36-AG36</f>
        <v>71977.601465524873</v>
      </c>
      <c r="AI36" s="9">
        <f t="shared" ref="AI36" si="229">ABS(AF36)/(ABS(AF36)+ABS(AG36))*AH36</f>
        <v>51157.975999032489</v>
      </c>
      <c r="AJ36" s="9">
        <f t="shared" ref="AJ36" si="230">ABS(AG36)/(ABS(AF36)+ABS(AG36))*AH36</f>
        <v>20819.625466492384</v>
      </c>
      <c r="AK36" s="9">
        <f t="shared" ref="AK36" si="231">+AF36+AI36</f>
        <v>2674818.1213336424</v>
      </c>
      <c r="AL36" s="9">
        <f t="shared" ref="AL36" si="232">+AG36+AJ36</f>
        <v>1088563.6186663525</v>
      </c>
      <c r="AM36" s="9">
        <f t="shared" ref="AM36" si="233">+AK36+AL36</f>
        <v>3763381.7399999946</v>
      </c>
    </row>
    <row r="37" spans="1:39">
      <c r="A37" s="70">
        <f>+'Days Before Start Data'!A36</f>
        <v>45147</v>
      </c>
      <c r="B37" s="5">
        <f>+'Days Before Start Data'!B36</f>
        <v>19</v>
      </c>
      <c r="C37" s="5">
        <f>+'Days Before Start Data'!C36</f>
        <v>8925</v>
      </c>
      <c r="D37" s="5">
        <f>+'Days Before Start Data'!D36</f>
        <v>1760</v>
      </c>
      <c r="E37" s="5">
        <f>+'Days Before Start Data'!P35</f>
        <v>8566</v>
      </c>
      <c r="F37" s="5">
        <f>+'Days Before Start Data'!Q35</f>
        <v>1796</v>
      </c>
      <c r="G37" s="5">
        <f t="shared" ref="G37" si="234">+C37-E37</f>
        <v>359</v>
      </c>
      <c r="H37" s="43">
        <f t="shared" ref="H37" si="235">+G37/E37</f>
        <v>4.1909876254961474E-2</v>
      </c>
      <c r="I37" s="5">
        <f t="shared" ref="I37" si="236">+D37-F37</f>
        <v>-36</v>
      </c>
      <c r="J37" s="43">
        <f t="shared" ref="J37" si="237">+I37/F37</f>
        <v>-2.0044543429844099E-2</v>
      </c>
      <c r="K37" s="5">
        <f t="shared" ref="K37" si="238">+M37-N37</f>
        <v>248</v>
      </c>
      <c r="L37" s="43">
        <f t="shared" ref="L37" si="239">+K37/N37</f>
        <v>2.8581306903307596E-2</v>
      </c>
      <c r="M37" s="5">
        <f>+'Days Before Start Data'!C36</f>
        <v>8925</v>
      </c>
      <c r="N37" s="5">
        <f>+'Days Before Start Data'!P36</f>
        <v>8677</v>
      </c>
      <c r="O37" s="5">
        <f>+'Days Before Start Data'!D36</f>
        <v>1760</v>
      </c>
      <c r="P37" s="5">
        <f>+'Days Before Start Data'!Q36</f>
        <v>1931</v>
      </c>
      <c r="Q37" s="9">
        <f>+'Days Before Start Data'!K36</f>
        <v>3968.1879261363638</v>
      </c>
      <c r="R37" s="9">
        <f>+'Days Before Start Data'!W36</f>
        <v>3863.9909580528224</v>
      </c>
      <c r="S37" s="9">
        <f t="shared" ref="S37" si="240">+Q37-R37</f>
        <v>104.19696808354138</v>
      </c>
      <c r="T37" s="43">
        <f t="shared" ref="T37" si="241">+S37/R37</f>
        <v>2.6966152150637863E-2</v>
      </c>
      <c r="U37" s="43">
        <f t="shared" ref="U37" si="242">+V37/W37-1</f>
        <v>9.7816572473961028E-2</v>
      </c>
      <c r="V37" s="9">
        <f>+'Days Before Start Data'!I36</f>
        <v>42874164.32</v>
      </c>
      <c r="W37" s="9">
        <f>+'Days Before Start Data'!V36</f>
        <v>39054032.700000003</v>
      </c>
      <c r="X37" s="9">
        <f>+'Days Before Start Data'!J36</f>
        <v>42775690</v>
      </c>
      <c r="Y37" s="9">
        <f t="shared" ref="Y37" si="243">+V37-X37</f>
        <v>98474.320000000298</v>
      </c>
      <c r="Z37" s="43">
        <f>+'Days Before Start Data'!F36</f>
        <v>0.19719887955182072</v>
      </c>
      <c r="AA37" s="43">
        <f>+'Days Before Start Data'!S36</f>
        <v>0.22254235334793132</v>
      </c>
      <c r="AB37" s="9">
        <f>+'Days Before Start Data'!G36</f>
        <v>6984010.75</v>
      </c>
      <c r="AC37" s="9">
        <f>+'Days Before Start Data'!AQ36</f>
        <v>39710304.905591145</v>
      </c>
      <c r="AD37" s="9">
        <f t="shared" ref="AD37" si="244">+AC37-X37</f>
        <v>-3065385.0944088548</v>
      </c>
      <c r="AF37" s="9">
        <f>(+'Days Before Start Data'!L36-'Days Before Start Data'!X36)*'Days Before Start Data'!P36</f>
        <v>2628782.2921165256</v>
      </c>
      <c r="AG37" s="9">
        <f>(+'Days Before Start Data'!C36-'Days Before Start Data'!P36)*'Days Before Start Data'!X36</f>
        <v>1116215.2944105105</v>
      </c>
      <c r="AH37" s="9">
        <f>(+'Days Before Start Data'!I36-'Days Before Start Data'!V36)-AF37-AG37</f>
        <v>75134.03347296128</v>
      </c>
      <c r="AI37" s="9">
        <f t="shared" ref="AI37" si="245">ABS(AF37)/(ABS(AF37)+ABS(AG37))*AH37</f>
        <v>52739.958348591324</v>
      </c>
      <c r="AJ37" s="9">
        <f t="shared" ref="AJ37" si="246">ABS(AG37)/(ABS(AF37)+ABS(AG37))*AH37</f>
        <v>22394.075124369956</v>
      </c>
      <c r="AK37" s="9">
        <f t="shared" ref="AK37" si="247">+AF37+AI37</f>
        <v>2681522.2504651169</v>
      </c>
      <c r="AL37" s="9">
        <f t="shared" ref="AL37" si="248">+AG37+AJ37</f>
        <v>1138609.3695348804</v>
      </c>
      <c r="AM37" s="9">
        <f t="shared" ref="AM37" si="249">+AK37+AL37</f>
        <v>3820131.6199999973</v>
      </c>
    </row>
    <row r="38" spans="1:39">
      <c r="A38" s="70">
        <f>+'Days Before Start Data'!A37</f>
        <v>45148</v>
      </c>
      <c r="B38" s="5">
        <f>+'Days Before Start Data'!B37</f>
        <v>18</v>
      </c>
      <c r="C38" s="5">
        <f>+'Days Before Start Data'!C37</f>
        <v>9016</v>
      </c>
      <c r="D38" s="5">
        <f>+'Days Before Start Data'!D37</f>
        <v>1910</v>
      </c>
      <c r="E38" s="5">
        <f>+'Days Before Start Data'!P36</f>
        <v>8677</v>
      </c>
      <c r="F38" s="5">
        <f>+'Days Before Start Data'!Q36</f>
        <v>1931</v>
      </c>
      <c r="G38" s="5">
        <f t="shared" ref="G38" si="250">+C38-E38</f>
        <v>339</v>
      </c>
      <c r="H38" s="43">
        <f t="shared" ref="H38" si="251">+G38/E38</f>
        <v>3.9068802581537394E-2</v>
      </c>
      <c r="I38" s="5">
        <f t="shared" ref="I38" si="252">+D38-F38</f>
        <v>-21</v>
      </c>
      <c r="J38" s="43">
        <f t="shared" ref="J38" si="253">+I38/F38</f>
        <v>-1.0875194199896427E-2</v>
      </c>
      <c r="K38" s="5">
        <f t="shared" ref="K38" si="254">+M38-N38</f>
        <v>241</v>
      </c>
      <c r="L38" s="43">
        <f t="shared" ref="L38" si="255">+K38/N38</f>
        <v>2.7464387464387466E-2</v>
      </c>
      <c r="M38" s="5">
        <f>+'Days Before Start Data'!C37</f>
        <v>9016</v>
      </c>
      <c r="N38" s="5">
        <f>+'Days Before Start Data'!P37</f>
        <v>8775</v>
      </c>
      <c r="O38" s="5">
        <f>+'Days Before Start Data'!D37</f>
        <v>1910</v>
      </c>
      <c r="P38" s="5">
        <f>+'Days Before Start Data'!Q37</f>
        <v>2072</v>
      </c>
      <c r="Q38" s="9">
        <f>+'Days Before Start Data'!K37</f>
        <v>3986.4005759162301</v>
      </c>
      <c r="R38" s="9">
        <f>+'Days Before Start Data'!W37</f>
        <v>3904.1828474903477</v>
      </c>
      <c r="S38" s="9">
        <f t="shared" ref="S38" si="256">+Q38-R38</f>
        <v>82.217728425882342</v>
      </c>
      <c r="T38" s="43">
        <f t="shared" ref="T38" si="257">+S38/R38</f>
        <v>2.1058882649088225E-2</v>
      </c>
      <c r="U38" s="43">
        <f t="shared" ref="U38" si="258">+V38/W38-1</f>
        <v>9.696077344261389E-2</v>
      </c>
      <c r="V38" s="9">
        <f>+'Days Before Start Data'!I37</f>
        <v>43054330.369999997</v>
      </c>
      <c r="W38" s="9">
        <f>+'Days Before Start Data'!V37</f>
        <v>39248741.990000002</v>
      </c>
      <c r="X38" s="9">
        <f>+'Days Before Start Data'!J37</f>
        <v>42775690</v>
      </c>
      <c r="Y38" s="9">
        <f t="shared" ref="Y38" si="259">+V38-X38</f>
        <v>278640.36999999732</v>
      </c>
      <c r="Z38" s="43">
        <f>+'Days Before Start Data'!F37</f>
        <v>0.21184560780834072</v>
      </c>
      <c r="AA38" s="43">
        <f>+'Days Before Start Data'!S37</f>
        <v>0.23612535612535612</v>
      </c>
      <c r="AB38" s="9">
        <f>+'Days Before Start Data'!G37</f>
        <v>7614025.0999999996</v>
      </c>
      <c r="AC38" s="9">
        <f>+'Days Before Start Data'!AQ37</f>
        <v>39828174.168083273</v>
      </c>
      <c r="AD38" s="9">
        <f t="shared" ref="AD38" si="260">+AC38-X38</f>
        <v>-2947515.8319167271</v>
      </c>
      <c r="AF38" s="9">
        <f>(+'Days Before Start Data'!L37-'Days Before Start Data'!X37)*'Days Before Start Data'!P37</f>
        <v>2654735.0504558478</v>
      </c>
      <c r="AG38" s="9">
        <f>(+'Days Before Start Data'!C37-'Days Before Start Data'!P37)*'Days Before Start Data'!X37</f>
        <v>1077942.6575031339</v>
      </c>
      <c r="AH38" s="9">
        <f>(+'Days Before Start Data'!I37-'Days Before Start Data'!V37)-AF38-AG38</f>
        <v>72910.672041013604</v>
      </c>
      <c r="AI38" s="9">
        <f t="shared" ref="AI38" si="261">ABS(AF38)/(ABS(AF38)+ABS(AG38))*AH38</f>
        <v>51855.137722406609</v>
      </c>
      <c r="AJ38" s="9">
        <f t="shared" ref="AJ38" si="262">ABS(AG38)/(ABS(AF38)+ABS(AG38))*AH38</f>
        <v>21055.534318606999</v>
      </c>
      <c r="AK38" s="9">
        <f t="shared" ref="AK38" si="263">+AF38+AI38</f>
        <v>2706590.1881782543</v>
      </c>
      <c r="AL38" s="9">
        <f t="shared" ref="AL38" si="264">+AG38+AJ38</f>
        <v>1098998.1918217409</v>
      </c>
      <c r="AM38" s="9">
        <f t="shared" ref="AM38" si="265">+AK38+AL38</f>
        <v>3805588.3799999952</v>
      </c>
    </row>
    <row r="39" spans="1:39">
      <c r="A39" s="70">
        <f>+'Days Before Start Data'!A38</f>
        <v>45149</v>
      </c>
      <c r="B39" s="5">
        <f>+'Days Before Start Data'!B38</f>
        <v>17</v>
      </c>
      <c r="C39" s="5">
        <f>+'Days Before Start Data'!C38</f>
        <v>9087</v>
      </c>
      <c r="D39" s="5">
        <f>+'Days Before Start Data'!D38</f>
        <v>2026</v>
      </c>
      <c r="E39" s="5">
        <f>+'Days Before Start Data'!P37</f>
        <v>8775</v>
      </c>
      <c r="F39" s="5">
        <f>+'Days Before Start Data'!Q37</f>
        <v>2072</v>
      </c>
      <c r="G39" s="5">
        <f t="shared" ref="G39:G42" si="266">+C39-E39</f>
        <v>312</v>
      </c>
      <c r="H39" s="43">
        <f t="shared" ref="H39:H42" si="267">+G39/E39</f>
        <v>3.5555555555555556E-2</v>
      </c>
      <c r="I39" s="5">
        <f t="shared" ref="I39:I42" si="268">+D39-F39</f>
        <v>-46</v>
      </c>
      <c r="J39" s="43">
        <f t="shared" ref="J39:J42" si="269">+I39/F39</f>
        <v>-2.2200772200772202E-2</v>
      </c>
      <c r="K39" s="5">
        <f t="shared" ref="K39:K42" si="270">+M39-N39</f>
        <v>231</v>
      </c>
      <c r="L39" s="43">
        <f t="shared" ref="L39:L42" si="271">+K39/N39</f>
        <v>2.6084010840108401E-2</v>
      </c>
      <c r="M39" s="5">
        <f>+'Days Before Start Data'!C38</f>
        <v>9087</v>
      </c>
      <c r="N39" s="5">
        <f>+'Days Before Start Data'!P38</f>
        <v>8856</v>
      </c>
      <c r="O39" s="5">
        <f>+'Days Before Start Data'!D38</f>
        <v>2026</v>
      </c>
      <c r="P39" s="5">
        <f>+'Days Before Start Data'!Q38</f>
        <v>2182</v>
      </c>
      <c r="Q39" s="9">
        <f>+'Days Before Start Data'!K38</f>
        <v>4085.4662931885487</v>
      </c>
      <c r="R39" s="9">
        <f>+'Days Before Start Data'!W38</f>
        <v>3918.4158570119157</v>
      </c>
      <c r="S39" s="9">
        <f t="shared" ref="S39:S42" si="272">+Q39-R39</f>
        <v>167.05043617663296</v>
      </c>
      <c r="T39" s="43">
        <f t="shared" ref="T39:T42" si="273">+S39/R39</f>
        <v>4.2632135605949029E-2</v>
      </c>
      <c r="U39" s="43">
        <f t="shared" ref="U39:U42" si="274">+V39/W39-1</f>
        <v>0.1088769609608633</v>
      </c>
      <c r="V39" s="9">
        <f>+'Days Before Start Data'!I38</f>
        <v>43706030.619999997</v>
      </c>
      <c r="W39" s="9">
        <f>+'Days Before Start Data'!V38</f>
        <v>39414680.039999999</v>
      </c>
      <c r="X39" s="9">
        <f>+'Days Before Start Data'!J38</f>
        <v>42775690</v>
      </c>
      <c r="Y39" s="9">
        <f t="shared" ref="Y39:Y42" si="275">+V39-X39</f>
        <v>930340.61999999732</v>
      </c>
      <c r="Z39" s="43">
        <f>+'Days Before Start Data'!F38</f>
        <v>0.22295587102454056</v>
      </c>
      <c r="AA39" s="43">
        <f>+'Days Before Start Data'!S38</f>
        <v>0.246386630532972</v>
      </c>
      <c r="AB39" s="9">
        <f>+'Days Before Start Data'!G38</f>
        <v>8277154.71</v>
      </c>
      <c r="AC39" s="9">
        <f>+'Days Before Start Data'!AQ38</f>
        <v>40568712.835017331</v>
      </c>
      <c r="AD39" s="9">
        <f t="shared" ref="AD39:AD42" si="276">+AC39-X39</f>
        <v>-2206977.1649826691</v>
      </c>
      <c r="AF39" s="9">
        <f>(+'Days Before Start Data'!L38-'Days Before Start Data'!X38)*'Days Before Start Data'!P38</f>
        <v>3180302.5913106631</v>
      </c>
      <c r="AG39" s="9">
        <f>(+'Days Before Start Data'!C38-'Days Before Start Data'!P38)*'Days Before Start Data'!X38</f>
        <v>1028092.9414227642</v>
      </c>
      <c r="AH39" s="9">
        <f>(+'Days Before Start Data'!I38-'Days Before Start Data'!V38)-AF39-AG39</f>
        <v>82955.047266570851</v>
      </c>
      <c r="AI39" s="9">
        <f t="shared" ref="AI39:AI42" si="277">ABS(AF39)/(ABS(AF39)+ABS(AG39))*AH39</f>
        <v>62689.48575107356</v>
      </c>
      <c r="AJ39" s="9">
        <f t="shared" ref="AJ39:AJ42" si="278">ABS(AG39)/(ABS(AF39)+ABS(AG39))*AH39</f>
        <v>20265.561515497291</v>
      </c>
      <c r="AK39" s="9">
        <f t="shared" ref="AK39:AK42" si="279">+AF39+AI39</f>
        <v>3242992.0770617365</v>
      </c>
      <c r="AL39" s="9">
        <f t="shared" ref="AL39:AL42" si="280">+AG39+AJ39</f>
        <v>1048358.5029382615</v>
      </c>
      <c r="AM39" s="9">
        <f t="shared" ref="AM39:AM42" si="281">+AK39+AL39</f>
        <v>4291350.5799999982</v>
      </c>
    </row>
    <row r="40" spans="1:39">
      <c r="A40" s="70">
        <f>+'Days Before Start Data'!A39</f>
        <v>45150</v>
      </c>
      <c r="B40" s="5">
        <f>+'Days Before Start Data'!B39</f>
        <v>16</v>
      </c>
      <c r="C40" s="5">
        <f>+'Days Before Start Data'!C39</f>
        <v>9087</v>
      </c>
      <c r="D40" s="5">
        <f>+'Days Before Start Data'!D39</f>
        <v>2026</v>
      </c>
      <c r="E40" s="5">
        <f>+'Days Before Start Data'!P38</f>
        <v>8856</v>
      </c>
      <c r="F40" s="5">
        <f>+'Days Before Start Data'!Q38</f>
        <v>2182</v>
      </c>
      <c r="G40" s="5">
        <f t="shared" si="266"/>
        <v>231</v>
      </c>
      <c r="H40" s="43">
        <f t="shared" si="267"/>
        <v>2.6084010840108401E-2</v>
      </c>
      <c r="I40" s="5">
        <f t="shared" si="268"/>
        <v>-156</v>
      </c>
      <c r="J40" s="43">
        <f t="shared" si="269"/>
        <v>-7.1494042163153068E-2</v>
      </c>
      <c r="K40" s="5">
        <f t="shared" si="270"/>
        <v>231</v>
      </c>
      <c r="L40" s="43">
        <f t="shared" si="271"/>
        <v>2.6084010840108401E-2</v>
      </c>
      <c r="M40" s="5">
        <f>+'Days Before Start Data'!C39</f>
        <v>9087</v>
      </c>
      <c r="N40" s="5">
        <f>+'Days Before Start Data'!P39</f>
        <v>8856</v>
      </c>
      <c r="O40" s="5">
        <f>+'Days Before Start Data'!D39</f>
        <v>2026</v>
      </c>
      <c r="P40" s="5">
        <f>+'Days Before Start Data'!Q39</f>
        <v>2182</v>
      </c>
      <c r="Q40" s="9">
        <f>+'Days Before Start Data'!K39</f>
        <v>4085.4662931885487</v>
      </c>
      <c r="R40" s="9">
        <f>+'Days Before Start Data'!W39</f>
        <v>3918.4158570119157</v>
      </c>
      <c r="S40" s="9">
        <f t="shared" si="272"/>
        <v>167.05043617663296</v>
      </c>
      <c r="T40" s="43">
        <f t="shared" si="273"/>
        <v>4.2632135605949029E-2</v>
      </c>
      <c r="U40" s="43">
        <f t="shared" si="274"/>
        <v>0.1088769609608633</v>
      </c>
      <c r="V40" s="9">
        <f>+'Days Before Start Data'!I39</f>
        <v>43706030.619999997</v>
      </c>
      <c r="W40" s="9">
        <f>+'Days Before Start Data'!V39</f>
        <v>39414680.039999999</v>
      </c>
      <c r="X40" s="9">
        <f>+'Days Before Start Data'!J39</f>
        <v>42775690</v>
      </c>
      <c r="Y40" s="9">
        <f t="shared" si="275"/>
        <v>930340.61999999732</v>
      </c>
      <c r="Z40" s="43">
        <f>+'Days Before Start Data'!F39</f>
        <v>0.22295587102454056</v>
      </c>
      <c r="AA40" s="43">
        <f>+'Days Before Start Data'!S39</f>
        <v>0.246386630532972</v>
      </c>
      <c r="AB40" s="9">
        <f>+'Days Before Start Data'!G39</f>
        <v>8277154.71</v>
      </c>
      <c r="AC40" s="9">
        <f>+'Days Before Start Data'!AQ39</f>
        <v>40477346.539461598</v>
      </c>
      <c r="AD40" s="9">
        <f t="shared" si="276"/>
        <v>-2298343.4605384022</v>
      </c>
      <c r="AF40" s="9">
        <f>(+'Days Before Start Data'!L39-'Days Before Start Data'!X39)*'Days Before Start Data'!P39</f>
        <v>3180302.5913106631</v>
      </c>
      <c r="AG40" s="9">
        <f>(+'Days Before Start Data'!C39-'Days Before Start Data'!P39)*'Days Before Start Data'!X39</f>
        <v>1028092.9414227642</v>
      </c>
      <c r="AH40" s="9">
        <f>(+'Days Before Start Data'!I39-'Days Before Start Data'!V39)-AF40-AG40</f>
        <v>82955.047266570851</v>
      </c>
      <c r="AI40" s="9">
        <f t="shared" si="277"/>
        <v>62689.48575107356</v>
      </c>
      <c r="AJ40" s="9">
        <f t="shared" si="278"/>
        <v>20265.561515497291</v>
      </c>
      <c r="AK40" s="9">
        <f t="shared" si="279"/>
        <v>3242992.0770617365</v>
      </c>
      <c r="AL40" s="9">
        <f t="shared" si="280"/>
        <v>1048358.5029382615</v>
      </c>
      <c r="AM40" s="9">
        <f t="shared" si="281"/>
        <v>4291350.5799999982</v>
      </c>
    </row>
    <row r="41" spans="1:39">
      <c r="A41" s="70">
        <f>+'Days Before Start Data'!A40</f>
        <v>45151</v>
      </c>
      <c r="B41" s="5">
        <f>+'Days Before Start Data'!B40</f>
        <v>15</v>
      </c>
      <c r="C41" s="5">
        <f>+'Days Before Start Data'!C40</f>
        <v>9087</v>
      </c>
      <c r="D41" s="5">
        <f>+'Days Before Start Data'!D40</f>
        <v>2026</v>
      </c>
      <c r="E41" s="5">
        <f>+'Days Before Start Data'!P39</f>
        <v>8856</v>
      </c>
      <c r="F41" s="5">
        <f>+'Days Before Start Data'!Q39</f>
        <v>2182</v>
      </c>
      <c r="G41" s="5">
        <f t="shared" si="266"/>
        <v>231</v>
      </c>
      <c r="H41" s="43">
        <f t="shared" si="267"/>
        <v>2.6084010840108401E-2</v>
      </c>
      <c r="I41" s="5">
        <f t="shared" si="268"/>
        <v>-156</v>
      </c>
      <c r="J41" s="43">
        <f t="shared" si="269"/>
        <v>-7.1494042163153068E-2</v>
      </c>
      <c r="K41" s="5">
        <f t="shared" si="270"/>
        <v>231</v>
      </c>
      <c r="L41" s="43">
        <f t="shared" si="271"/>
        <v>2.6084010840108401E-2</v>
      </c>
      <c r="M41" s="5">
        <f>+'Days Before Start Data'!C40</f>
        <v>9087</v>
      </c>
      <c r="N41" s="5">
        <f>+'Days Before Start Data'!P40</f>
        <v>8856</v>
      </c>
      <c r="O41" s="5">
        <f>+'Days Before Start Data'!D40</f>
        <v>2026</v>
      </c>
      <c r="P41" s="5">
        <f>+'Days Before Start Data'!Q40</f>
        <v>2182</v>
      </c>
      <c r="Q41" s="9">
        <f>+'Days Before Start Data'!K40</f>
        <v>4085.4662931885487</v>
      </c>
      <c r="R41" s="9">
        <f>+'Days Before Start Data'!W40</f>
        <v>3918.4158570119157</v>
      </c>
      <c r="S41" s="9">
        <f t="shared" si="272"/>
        <v>167.05043617663296</v>
      </c>
      <c r="T41" s="43">
        <f t="shared" si="273"/>
        <v>4.2632135605949029E-2</v>
      </c>
      <c r="U41" s="43">
        <f t="shared" si="274"/>
        <v>0.1088769609608633</v>
      </c>
      <c r="V41" s="9">
        <f>+'Days Before Start Data'!I40</f>
        <v>43706030.619999997</v>
      </c>
      <c r="W41" s="9">
        <f>+'Days Before Start Data'!V40</f>
        <v>39414680.039999999</v>
      </c>
      <c r="X41" s="9">
        <f>+'Days Before Start Data'!J40</f>
        <v>42775690</v>
      </c>
      <c r="Y41" s="9">
        <f t="shared" si="275"/>
        <v>930340.61999999732</v>
      </c>
      <c r="Z41" s="43">
        <f>+'Days Before Start Data'!F40</f>
        <v>0.22295587102454056</v>
      </c>
      <c r="AA41" s="43">
        <f>+'Days Before Start Data'!S40</f>
        <v>0.246386630532972</v>
      </c>
      <c r="AB41" s="9">
        <f>+'Days Before Start Data'!G40</f>
        <v>8277154.71</v>
      </c>
      <c r="AC41" s="9">
        <f>+'Days Before Start Data'!AQ40</f>
        <v>40477346.539461598</v>
      </c>
      <c r="AD41" s="9">
        <f t="shared" si="276"/>
        <v>-2298343.4605384022</v>
      </c>
      <c r="AF41" s="9">
        <f>(+'Days Before Start Data'!L40-'Days Before Start Data'!X40)*'Days Before Start Data'!P40</f>
        <v>3180302.5913106631</v>
      </c>
      <c r="AG41" s="9">
        <f>(+'Days Before Start Data'!C40-'Days Before Start Data'!P40)*'Days Before Start Data'!X40</f>
        <v>1028092.9414227642</v>
      </c>
      <c r="AH41" s="9">
        <f>(+'Days Before Start Data'!I40-'Days Before Start Data'!V40)-AF41-AG41</f>
        <v>82955.047266570851</v>
      </c>
      <c r="AI41" s="9">
        <f t="shared" si="277"/>
        <v>62689.48575107356</v>
      </c>
      <c r="AJ41" s="9">
        <f t="shared" si="278"/>
        <v>20265.561515497291</v>
      </c>
      <c r="AK41" s="9">
        <f t="shared" si="279"/>
        <v>3242992.0770617365</v>
      </c>
      <c r="AL41" s="9">
        <f t="shared" si="280"/>
        <v>1048358.5029382615</v>
      </c>
      <c r="AM41" s="9">
        <f t="shared" si="281"/>
        <v>4291350.5799999982</v>
      </c>
    </row>
    <row r="42" spans="1:39">
      <c r="A42" s="70">
        <f>+'Days Before Start Data'!A41</f>
        <v>45152</v>
      </c>
      <c r="B42" s="5">
        <f>+'Days Before Start Data'!B41</f>
        <v>14</v>
      </c>
      <c r="C42" s="5">
        <f>+'Days Before Start Data'!C41</f>
        <v>9236</v>
      </c>
      <c r="D42" s="5">
        <f>+'Days Before Start Data'!D41</f>
        <v>2350</v>
      </c>
      <c r="E42" s="5">
        <f>+'Days Before Start Data'!P40</f>
        <v>8856</v>
      </c>
      <c r="F42" s="5">
        <f>+'Days Before Start Data'!Q40</f>
        <v>2182</v>
      </c>
      <c r="G42" s="5">
        <f t="shared" si="266"/>
        <v>380</v>
      </c>
      <c r="H42" s="43">
        <f t="shared" si="267"/>
        <v>4.2908762420957543E-2</v>
      </c>
      <c r="I42" s="5">
        <f t="shared" si="268"/>
        <v>168</v>
      </c>
      <c r="J42" s="43">
        <f t="shared" si="269"/>
        <v>7.6993583868011001E-2</v>
      </c>
      <c r="K42" s="5">
        <f t="shared" si="270"/>
        <v>263</v>
      </c>
      <c r="L42" s="43">
        <f t="shared" si="271"/>
        <v>2.9310152680263012E-2</v>
      </c>
      <c r="M42" s="5">
        <f>+'Days Before Start Data'!C41</f>
        <v>9236</v>
      </c>
      <c r="N42" s="5">
        <f>+'Days Before Start Data'!P41</f>
        <v>8973</v>
      </c>
      <c r="O42" s="5">
        <f>+'Days Before Start Data'!D41</f>
        <v>2350</v>
      </c>
      <c r="P42" s="5">
        <f>+'Days Before Start Data'!Q41</f>
        <v>2484</v>
      </c>
      <c r="Q42" s="9">
        <f>+'Days Before Start Data'!K41</f>
        <v>4061.2602170212772</v>
      </c>
      <c r="R42" s="9">
        <f>+'Days Before Start Data'!W41</f>
        <v>3968.3636956521741</v>
      </c>
      <c r="S42" s="9">
        <f t="shared" si="272"/>
        <v>92.896521369103084</v>
      </c>
      <c r="T42" s="43">
        <f t="shared" si="273"/>
        <v>2.3409276087996304E-2</v>
      </c>
      <c r="U42" s="43">
        <f t="shared" si="274"/>
        <v>0.10663512941623421</v>
      </c>
      <c r="V42" s="9">
        <f>+'Days Before Start Data'!I41</f>
        <v>43851050.430000007</v>
      </c>
      <c r="W42" s="9">
        <f>+'Days Before Start Data'!V41</f>
        <v>39625572.390000001</v>
      </c>
      <c r="X42" s="9">
        <f>+'Days Before Start Data'!J41</f>
        <v>42775690</v>
      </c>
      <c r="Y42" s="9">
        <f t="shared" si="275"/>
        <v>1075360.4300000072</v>
      </c>
      <c r="Z42" s="43">
        <f>+'Days Before Start Data'!F41</f>
        <v>0.25443915114768301</v>
      </c>
      <c r="AA42" s="43">
        <f>+'Days Before Start Data'!S41</f>
        <v>0.27683049147442329</v>
      </c>
      <c r="AB42" s="9">
        <f>+'Days Before Start Data'!G41</f>
        <v>9543961.5100000016</v>
      </c>
      <c r="AC42" s="9">
        <f>+'Days Before Start Data'!AQ41</f>
        <v>40551216.283665001</v>
      </c>
      <c r="AD42" s="9">
        <f t="shared" si="276"/>
        <v>-2224473.7163349986</v>
      </c>
      <c r="AF42" s="9">
        <f>(+'Days Before Start Data'!L41-'Days Before Start Data'!X41)*'Days Before Start Data'!P41</f>
        <v>2976796.114589659</v>
      </c>
      <c r="AG42" s="9">
        <f>(+'Days Before Start Data'!C41-'Days Before Start Data'!P41)*'Days Before Start Data'!X41</f>
        <v>1161431.5767937144</v>
      </c>
      <c r="AH42" s="9">
        <f>(+'Days Before Start Data'!I41-'Days Before Start Data'!V41)-AF42-AG42</f>
        <v>87250.348616633099</v>
      </c>
      <c r="AI42" s="9">
        <f t="shared" si="277"/>
        <v>62762.737608515279</v>
      </c>
      <c r="AJ42" s="9">
        <f t="shared" si="278"/>
        <v>24487.611008117812</v>
      </c>
      <c r="AK42" s="9">
        <f t="shared" si="279"/>
        <v>3039558.8521981742</v>
      </c>
      <c r="AL42" s="9">
        <f t="shared" si="280"/>
        <v>1185919.1878018323</v>
      </c>
      <c r="AM42" s="9">
        <f t="shared" si="281"/>
        <v>4225478.0400000066</v>
      </c>
    </row>
    <row r="43" spans="1:39">
      <c r="A43" s="70">
        <f>+'Days Before Start Data'!A42</f>
        <v>45153</v>
      </c>
      <c r="B43" s="5">
        <f>+'Days Before Start Data'!B42</f>
        <v>13</v>
      </c>
      <c r="C43" s="5">
        <f>+'Days Before Start Data'!C42</f>
        <v>9306</v>
      </c>
      <c r="D43" s="5">
        <f>+'Days Before Start Data'!D42</f>
        <v>2565</v>
      </c>
      <c r="E43" s="5">
        <f>+'Days Before Start Data'!P41</f>
        <v>8973</v>
      </c>
      <c r="F43" s="5">
        <f>+'Days Before Start Data'!Q41</f>
        <v>2484</v>
      </c>
      <c r="G43" s="5">
        <f t="shared" ref="G43" si="282">+C43-E43</f>
        <v>333</v>
      </c>
      <c r="H43" s="43">
        <f t="shared" ref="H43" si="283">+G43/E43</f>
        <v>3.7111334002006016E-2</v>
      </c>
      <c r="I43" s="5">
        <f t="shared" ref="I43" si="284">+D43-F43</f>
        <v>81</v>
      </c>
      <c r="J43" s="43">
        <f t="shared" ref="J43" si="285">+I43/F43</f>
        <v>3.2608695652173912E-2</v>
      </c>
      <c r="K43" s="5">
        <f t="shared" ref="K43" si="286">+M43-N43</f>
        <v>253</v>
      </c>
      <c r="L43" s="43">
        <f t="shared" ref="L43" si="287">+K43/N43</f>
        <v>2.7946537059538274E-2</v>
      </c>
      <c r="M43" s="5">
        <f>+'Days Before Start Data'!C42</f>
        <v>9306</v>
      </c>
      <c r="N43" s="5">
        <f>+'Days Before Start Data'!P42</f>
        <v>9053</v>
      </c>
      <c r="O43" s="5">
        <f>+'Days Before Start Data'!D42</f>
        <v>2565</v>
      </c>
      <c r="P43" s="5">
        <f>+'Days Before Start Data'!Q42</f>
        <v>2677</v>
      </c>
      <c r="Q43" s="9">
        <f>+'Days Before Start Data'!K42</f>
        <v>4063.4972046783628</v>
      </c>
      <c r="R43" s="9">
        <f>+'Days Before Start Data'!W42</f>
        <v>3983.6171610011211</v>
      </c>
      <c r="S43" s="9">
        <f t="shared" ref="S43" si="288">+Q43-R43</f>
        <v>79.880043677241702</v>
      </c>
      <c r="T43" s="43">
        <f t="shared" ref="T43" si="289">+S43/R43</f>
        <v>2.0052138659119312E-2</v>
      </c>
      <c r="U43" s="43">
        <f t="shared" ref="U43" si="290">+V43/W43-1</f>
        <v>0.10011577667671134</v>
      </c>
      <c r="V43" s="9">
        <f>+'Days Before Start Data'!I42</f>
        <v>43806313.129999995</v>
      </c>
      <c r="W43" s="9">
        <f>+'Days Before Start Data'!V42</f>
        <v>39819729.939999998</v>
      </c>
      <c r="X43" s="9">
        <f>+'Days Before Start Data'!J42</f>
        <v>42775690</v>
      </c>
      <c r="Y43" s="9">
        <f t="shared" ref="Y43" si="291">+V43-X43</f>
        <v>1030623.1299999952</v>
      </c>
      <c r="Z43" s="43">
        <f>+'Days Before Start Data'!F42</f>
        <v>0.27562862669245647</v>
      </c>
      <c r="AA43" s="43">
        <f>+'Days Before Start Data'!S42</f>
        <v>0.29570308185131999</v>
      </c>
      <c r="AB43" s="9">
        <f>+'Days Before Start Data'!G42</f>
        <v>10422870.33</v>
      </c>
      <c r="AC43" s="9">
        <f>+'Days Before Start Data'!AQ42</f>
        <v>40592609.206747711</v>
      </c>
      <c r="AD43" s="9">
        <f t="shared" ref="AD43" si="292">+AC43-X43</f>
        <v>-2183080.7932522893</v>
      </c>
      <c r="AF43" s="9">
        <f>(+'Days Before Start Data'!L42-'Days Before Start Data'!X42)*'Days Before Start Data'!P42</f>
        <v>2795631.4145981004</v>
      </c>
      <c r="AG43" s="9">
        <f>(+'Days Before Start Data'!C42-'Days Before Start Data'!P42)*'Days Before Start Data'!X42</f>
        <v>1112823.5584690159</v>
      </c>
      <c r="AH43" s="9">
        <f>(+'Days Before Start Data'!I42-'Days Before Start Data'!V42)-AF43-AG43</f>
        <v>78128.216932881391</v>
      </c>
      <c r="AI43" s="9">
        <f t="shared" ref="AI43" si="293">ABS(AF43)/(ABS(AF43)+ABS(AG43))*AH43</f>
        <v>55883.385923388967</v>
      </c>
      <c r="AJ43" s="9">
        <f t="shared" ref="AJ43" si="294">ABS(AG43)/(ABS(AF43)+ABS(AG43))*AH43</f>
        <v>22244.831009492435</v>
      </c>
      <c r="AK43" s="9">
        <f t="shared" ref="AK43" si="295">+AF43+AI43</f>
        <v>2851514.8005214892</v>
      </c>
      <c r="AL43" s="9">
        <f t="shared" ref="AL43" si="296">+AG43+AJ43</f>
        <v>1135068.3894785084</v>
      </c>
      <c r="AM43" s="9">
        <f t="shared" ref="AM43" si="297">+AK43+AL43</f>
        <v>3986583.1899999976</v>
      </c>
    </row>
    <row r="44" spans="1:39">
      <c r="A44" s="70">
        <f>+'Days Before Start Data'!A43</f>
        <v>45154</v>
      </c>
      <c r="B44" s="5">
        <f>+'Days Before Start Data'!B43</f>
        <v>12</v>
      </c>
      <c r="C44" s="5">
        <f>+'Days Before Start Data'!C43</f>
        <v>9447</v>
      </c>
      <c r="D44" s="5">
        <f>+'Days Before Start Data'!D43</f>
        <v>2931</v>
      </c>
      <c r="E44" s="5">
        <f>+'Days Before Start Data'!P42</f>
        <v>9053</v>
      </c>
      <c r="F44" s="5">
        <f>+'Days Before Start Data'!Q42</f>
        <v>2677</v>
      </c>
      <c r="G44" s="5">
        <f t="shared" ref="G44" si="298">+C44-E44</f>
        <v>394</v>
      </c>
      <c r="H44" s="43">
        <f t="shared" ref="H44" si="299">+G44/E44</f>
        <v>4.3521484590743398E-2</v>
      </c>
      <c r="I44" s="5">
        <f t="shared" ref="I44" si="300">+D44-F44</f>
        <v>254</v>
      </c>
      <c r="J44" s="43">
        <f t="shared" ref="J44" si="301">+I44/F44</f>
        <v>9.4882330967500927E-2</v>
      </c>
      <c r="K44" s="5">
        <f t="shared" ref="K44" si="302">+M44-N44</f>
        <v>309</v>
      </c>
      <c r="L44" s="43">
        <f t="shared" ref="L44" si="303">+K44/N44</f>
        <v>3.3814839133289559E-2</v>
      </c>
      <c r="M44" s="5">
        <f>+'Days Before Start Data'!C43</f>
        <v>9447</v>
      </c>
      <c r="N44" s="5">
        <f>+'Days Before Start Data'!P43</f>
        <v>9138</v>
      </c>
      <c r="O44" s="5">
        <f>+'Days Before Start Data'!D43</f>
        <v>2931</v>
      </c>
      <c r="P44" s="5">
        <f>+'Days Before Start Data'!Q43</f>
        <v>2981</v>
      </c>
      <c r="Q44" s="9">
        <f>+'Days Before Start Data'!K43</f>
        <v>4089.2346707608326</v>
      </c>
      <c r="R44" s="9">
        <f>+'Days Before Start Data'!W43</f>
        <v>4025.5803019121104</v>
      </c>
      <c r="S44" s="9">
        <f t="shared" ref="S44" si="304">+Q44-R44</f>
        <v>63.654368848722243</v>
      </c>
      <c r="T44" s="43">
        <f t="shared" ref="T44" si="305">+S44/R44</f>
        <v>1.5812470271301522E-2</v>
      </c>
      <c r="U44" s="43">
        <f t="shared" ref="U44" si="306">+V44/W44-1</f>
        <v>0.10065987845294644</v>
      </c>
      <c r="V44" s="9">
        <f>+'Days Before Start Data'!I43</f>
        <v>43897689.090000004</v>
      </c>
      <c r="W44" s="9">
        <f>+'Days Before Start Data'!V43</f>
        <v>39883064.649999999</v>
      </c>
      <c r="X44" s="9">
        <f>+'Days Before Start Data'!J43</f>
        <v>42775690</v>
      </c>
      <c r="Y44" s="9">
        <f t="shared" ref="Y44" si="307">+V44-X44</f>
        <v>1121999.0900000036</v>
      </c>
      <c r="Z44" s="43">
        <f>+'Days Before Start Data'!F43</f>
        <v>0.3102572245157193</v>
      </c>
      <c r="AA44" s="43">
        <f>+'Days Before Start Data'!S43</f>
        <v>0.3262201794703436</v>
      </c>
      <c r="AB44" s="9">
        <f>+'Days Before Start Data'!G43</f>
        <v>11985546.82</v>
      </c>
      <c r="AC44" s="9">
        <f>+'Days Before Start Data'!AQ43</f>
        <v>40949318.727218345</v>
      </c>
      <c r="AD44" s="9">
        <f t="shared" ref="AD44" si="308">+AC44-X44</f>
        <v>-1826371.2727816552</v>
      </c>
      <c r="AF44" s="9">
        <f>(+'Days Before Start Data'!L43-'Days Before Start Data'!X43)*'Days Before Start Data'!P43</f>
        <v>2578783.8632232561</v>
      </c>
      <c r="AG44" s="9">
        <f>(+'Days Before Start Data'!C43-'Days Before Start Data'!P43)*'Days Before Start Data'!X43</f>
        <v>1348639.4152823372</v>
      </c>
      <c r="AH44" s="9">
        <f>(+'Days Before Start Data'!I43-'Days Before Start Data'!V43)-AF44-AG44</f>
        <v>87201.161494411761</v>
      </c>
      <c r="AI44" s="9">
        <f t="shared" ref="AI44" si="309">ABS(AF44)/(ABS(AF44)+ABS(AG44))*AH44</f>
        <v>57257.120551997039</v>
      </c>
      <c r="AJ44" s="9">
        <f t="shared" ref="AJ44" si="310">ABS(AG44)/(ABS(AF44)+ABS(AG44))*AH44</f>
        <v>29944.040942414718</v>
      </c>
      <c r="AK44" s="9">
        <f t="shared" ref="AK44" si="311">+AF44+AI44</f>
        <v>2636040.9837752529</v>
      </c>
      <c r="AL44" s="9">
        <f t="shared" ref="AL44" si="312">+AG44+AJ44</f>
        <v>1378583.4562247519</v>
      </c>
      <c r="AM44" s="9">
        <f t="shared" ref="AM44" si="313">+AK44+AL44</f>
        <v>4014624.4400000051</v>
      </c>
    </row>
    <row r="45" spans="1:39">
      <c r="A45" s="70">
        <f>+'Days Before Start Data'!A44</f>
        <v>45155</v>
      </c>
      <c r="B45" s="5">
        <f>+'Days Before Start Data'!B44</f>
        <v>11</v>
      </c>
      <c r="C45" s="5">
        <f>+'Days Before Start Data'!C44</f>
        <v>9514</v>
      </c>
      <c r="D45" s="5">
        <f>+'Days Before Start Data'!D44</f>
        <v>3173</v>
      </c>
      <c r="E45" s="5">
        <f>+'Days Before Start Data'!P43</f>
        <v>9138</v>
      </c>
      <c r="F45" s="5">
        <f>+'Days Before Start Data'!Q43</f>
        <v>2981</v>
      </c>
      <c r="G45" s="5">
        <f t="shared" ref="G45" si="314">+C45-E45</f>
        <v>376</v>
      </c>
      <c r="H45" s="43">
        <f t="shared" ref="H45" si="315">+G45/E45</f>
        <v>4.1146859268986646E-2</v>
      </c>
      <c r="I45" s="5">
        <f t="shared" ref="I45" si="316">+D45-F45</f>
        <v>192</v>
      </c>
      <c r="J45" s="43">
        <f t="shared" ref="J45" si="317">+I45/F45</f>
        <v>6.4407916806440785E-2</v>
      </c>
      <c r="K45" s="5">
        <f t="shared" ref="K45" si="318">+M45-N45</f>
        <v>318</v>
      </c>
      <c r="L45" s="43">
        <f t="shared" ref="L45" si="319">+K45/N45</f>
        <v>3.4580252283601565E-2</v>
      </c>
      <c r="M45" s="5">
        <f>+'Days Before Start Data'!C44</f>
        <v>9514</v>
      </c>
      <c r="N45" s="5">
        <f>+'Days Before Start Data'!P44</f>
        <v>9196</v>
      </c>
      <c r="O45" s="5">
        <f>+'Days Before Start Data'!D44</f>
        <v>3173</v>
      </c>
      <c r="P45" s="5">
        <f>+'Days Before Start Data'!Q44</f>
        <v>3195</v>
      </c>
      <c r="Q45" s="9">
        <f>+'Days Before Start Data'!K44</f>
        <v>4110.446533249291</v>
      </c>
      <c r="R45" s="9">
        <f>+'Days Before Start Data'!W44</f>
        <v>4020.0709420970265</v>
      </c>
      <c r="S45" s="9">
        <f t="shared" ref="S45" si="320">+Q45-R45</f>
        <v>90.375591152264406</v>
      </c>
      <c r="T45" s="43">
        <f t="shared" ref="T45" si="321">+S45/R45</f>
        <v>2.248109360605486E-2</v>
      </c>
      <c r="U45" s="43">
        <f t="shared" ref="U45" si="322">+V45/W45-1</f>
        <v>0.10184615031809363</v>
      </c>
      <c r="V45" s="9">
        <f>+'Days Before Start Data'!I44</f>
        <v>43900121.390000001</v>
      </c>
      <c r="W45" s="9">
        <f>+'Days Before Start Data'!V44</f>
        <v>39842333.140000001</v>
      </c>
      <c r="X45" s="9">
        <f>+'Days Before Start Data'!J44</f>
        <v>42775690</v>
      </c>
      <c r="Y45" s="9">
        <f t="shared" ref="Y45" si="323">+V45-X45</f>
        <v>1124431.3900000006</v>
      </c>
      <c r="Z45" s="43">
        <f>+'Days Before Start Data'!F44</f>
        <v>0.33350851376918228</v>
      </c>
      <c r="AA45" s="43">
        <f>+'Days Before Start Data'!S44</f>
        <v>0.34743366681165722</v>
      </c>
      <c r="AB45" s="9">
        <f>+'Days Before Start Data'!G44</f>
        <v>13042446.85</v>
      </c>
      <c r="AC45" s="9">
        <f>+'Days Before Start Data'!AQ44</f>
        <v>41241191.474662125</v>
      </c>
      <c r="AD45" s="9">
        <f t="shared" ref="AD45" si="324">+AC45-X45</f>
        <v>-1534498.5253378749</v>
      </c>
      <c r="AF45" s="9">
        <f>(+'Days Before Start Data'!L44-'Days Before Start Data'!X44)*'Days Before Start Data'!P44</f>
        <v>2590451.8402858991</v>
      </c>
      <c r="AG45" s="9">
        <f>(+'Days Before Start Data'!C44-'Days Before Start Data'!P44)*'Days Before Start Data'!X44</f>
        <v>1377757.9315484993</v>
      </c>
      <c r="AH45" s="9">
        <f>(+'Days Before Start Data'!I44-'Days Before Start Data'!V44)-AF45-AG45</f>
        <v>89578.478165601613</v>
      </c>
      <c r="AI45" s="9">
        <f t="shared" ref="AI45" si="325">ABS(AF45)/(ABS(AF45)+ABS(AG45))*AH45</f>
        <v>58476.932157450676</v>
      </c>
      <c r="AJ45" s="9">
        <f t="shared" ref="AJ45" si="326">ABS(AG45)/(ABS(AF45)+ABS(AG45))*AH45</f>
        <v>31101.546008150937</v>
      </c>
      <c r="AK45" s="9">
        <f t="shared" ref="AK45" si="327">+AF45+AI45</f>
        <v>2648928.7724433499</v>
      </c>
      <c r="AL45" s="9">
        <f t="shared" ref="AL45" si="328">+AG45+AJ45</f>
        <v>1408859.4775566503</v>
      </c>
      <c r="AM45" s="9">
        <f t="shared" ref="AM45" si="329">+AK45+AL45</f>
        <v>4057788.25</v>
      </c>
    </row>
    <row r="46" spans="1:39">
      <c r="A46" s="70">
        <f>+'Days Before Start Data'!A45</f>
        <v>45156</v>
      </c>
      <c r="B46" s="5">
        <f>+'Days Before Start Data'!B45</f>
        <v>10</v>
      </c>
      <c r="C46" s="5">
        <f>+'Days Before Start Data'!C45</f>
        <v>9587</v>
      </c>
      <c r="D46" s="5">
        <f>+'Days Before Start Data'!D45</f>
        <v>3479</v>
      </c>
      <c r="E46" s="5">
        <f>+'Days Before Start Data'!P44</f>
        <v>9196</v>
      </c>
      <c r="F46" s="5">
        <f>+'Days Before Start Data'!Q44</f>
        <v>3195</v>
      </c>
      <c r="G46" s="5">
        <f t="shared" ref="G46" si="330">+C46-E46</f>
        <v>391</v>
      </c>
      <c r="H46" s="43">
        <f t="shared" ref="H46" si="331">+G46/E46</f>
        <v>4.2518486298390605E-2</v>
      </c>
      <c r="I46" s="5">
        <f t="shared" ref="I46" si="332">+D46-F46</f>
        <v>284</v>
      </c>
      <c r="J46" s="43">
        <f t="shared" ref="J46" si="333">+I46/F46</f>
        <v>8.8888888888888892E-2</v>
      </c>
      <c r="K46" s="5">
        <f t="shared" ref="K46" si="334">+M46-N46</f>
        <v>314</v>
      </c>
      <c r="L46" s="43">
        <f t="shared" ref="L46" si="335">+K46/N46</f>
        <v>3.3861749164240271E-2</v>
      </c>
      <c r="M46" s="5">
        <f>+'Days Before Start Data'!C45</f>
        <v>9587</v>
      </c>
      <c r="N46" s="5">
        <f>+'Days Before Start Data'!P45</f>
        <v>9273</v>
      </c>
      <c r="O46" s="5">
        <f>+'Days Before Start Data'!D45</f>
        <v>3479</v>
      </c>
      <c r="P46" s="5">
        <f>+'Days Before Start Data'!Q45</f>
        <v>3409</v>
      </c>
      <c r="Q46" s="9">
        <f>+'Days Before Start Data'!K45</f>
        <v>4141.4944955446963</v>
      </c>
      <c r="R46" s="9">
        <f>+'Days Before Start Data'!W45</f>
        <v>4051.7801173364624</v>
      </c>
      <c r="S46" s="9">
        <f t="shared" ref="S46" si="336">+Q46-R46</f>
        <v>89.714378208233938</v>
      </c>
      <c r="T46" s="43">
        <f t="shared" ref="T46" si="337">+S46/R46</f>
        <v>2.2141966150722388E-2</v>
      </c>
      <c r="U46" s="43">
        <f t="shared" ref="U46" si="338">+V46/W46-1</f>
        <v>0.10060690605519662</v>
      </c>
      <c r="V46" s="9">
        <f>+'Days Before Start Data'!I45</f>
        <v>44088859.030000001</v>
      </c>
      <c r="W46" s="9">
        <f>+'Days Before Start Data'!V45</f>
        <v>40058679.25</v>
      </c>
      <c r="X46" s="9">
        <f>+'Days Before Start Data'!J45</f>
        <v>42775690</v>
      </c>
      <c r="Y46" s="9">
        <f t="shared" ref="Y46" si="339">+V46-X46</f>
        <v>1313169.0300000012</v>
      </c>
      <c r="Z46" s="43">
        <f>+'Days Before Start Data'!F45</f>
        <v>0.36288724314175447</v>
      </c>
      <c r="AA46" s="43">
        <f>+'Days Before Start Data'!S45</f>
        <v>0.36762644235953845</v>
      </c>
      <c r="AB46" s="9">
        <f>+'Days Before Start Data'!G45</f>
        <v>14408259.35</v>
      </c>
      <c r="AC46" s="9">
        <f>+'Days Before Start Data'!AQ45</f>
        <v>41895082.893465184</v>
      </c>
      <c r="AD46" s="9">
        <f t="shared" ref="AD46" si="340">+AC46-X46</f>
        <v>-880607.10653481632</v>
      </c>
      <c r="AF46" s="9">
        <f>(+'Days Before Start Data'!L45-'Days Before Start Data'!X45)*'Days Before Start Data'!P45</f>
        <v>2586151.22722854</v>
      </c>
      <c r="AG46" s="9">
        <f>(+'Days Before Start Data'!C45-'Days Before Start Data'!P45)*'Days Before Start Data'!X45</f>
        <v>1356456.9486142565</v>
      </c>
      <c r="AH46" s="9">
        <f>(+'Days Before Start Data'!I45-'Days Before Start Data'!V45)-AF46-AG46</f>
        <v>87571.60415720474</v>
      </c>
      <c r="AI46" s="9">
        <f t="shared" ref="AI46" si="341">ABS(AF46)/(ABS(AF46)+ABS(AG46))*AH46</f>
        <v>57442.535869827996</v>
      </c>
      <c r="AJ46" s="9">
        <f t="shared" ref="AJ46" si="342">ABS(AG46)/(ABS(AF46)+ABS(AG46))*AH46</f>
        <v>30129.068287376744</v>
      </c>
      <c r="AK46" s="9">
        <f t="shared" ref="AK46" si="343">+AF46+AI46</f>
        <v>2643593.763098368</v>
      </c>
      <c r="AL46" s="9">
        <f t="shared" ref="AL46" si="344">+AG46+AJ46</f>
        <v>1386586.0169016332</v>
      </c>
      <c r="AM46" s="9">
        <f t="shared" ref="AM46" si="345">+AK46+AL46</f>
        <v>4030179.7800000012</v>
      </c>
    </row>
    <row r="47" spans="1:39">
      <c r="A47" s="70">
        <f>+'Days Before Start Data'!A46</f>
        <v>45157</v>
      </c>
      <c r="B47" s="5">
        <f>+'Days Before Start Data'!B46</f>
        <v>9</v>
      </c>
      <c r="C47" s="5">
        <f>+'Days Before Start Data'!C46</f>
        <v>9587</v>
      </c>
      <c r="D47" s="5">
        <f>+'Days Before Start Data'!D46</f>
        <v>3479</v>
      </c>
      <c r="E47" s="5">
        <f>+'Days Before Start Data'!P45</f>
        <v>9273</v>
      </c>
      <c r="F47" s="5">
        <f>+'Days Before Start Data'!Q45</f>
        <v>3409</v>
      </c>
      <c r="G47" s="5">
        <f t="shared" ref="G47:G49" si="346">+C47-E47</f>
        <v>314</v>
      </c>
      <c r="H47" s="43">
        <f t="shared" ref="H47:H49" si="347">+G47/E47</f>
        <v>3.3861749164240271E-2</v>
      </c>
      <c r="I47" s="5">
        <f t="shared" ref="I47:I49" si="348">+D47-F47</f>
        <v>70</v>
      </c>
      <c r="J47" s="43">
        <f t="shared" ref="J47:J49" si="349">+I47/F47</f>
        <v>2.0533880903490759E-2</v>
      </c>
      <c r="K47" s="5">
        <f t="shared" ref="K47:K49" si="350">+M47-N47</f>
        <v>314</v>
      </c>
      <c r="L47" s="43">
        <f t="shared" ref="L47:L49" si="351">+K47/N47</f>
        <v>3.3861749164240271E-2</v>
      </c>
      <c r="M47" s="5">
        <f>+'Days Before Start Data'!C46</f>
        <v>9587</v>
      </c>
      <c r="N47" s="5">
        <f>+'Days Before Start Data'!P46</f>
        <v>9273</v>
      </c>
      <c r="O47" s="5">
        <f>+'Days Before Start Data'!D46</f>
        <v>3479</v>
      </c>
      <c r="P47" s="5">
        <f>+'Days Before Start Data'!Q46</f>
        <v>3409</v>
      </c>
      <c r="Q47" s="9">
        <f>+'Days Before Start Data'!K46</f>
        <v>4141.4944955446963</v>
      </c>
      <c r="R47" s="9">
        <f>+'Days Before Start Data'!W46</f>
        <v>4051.7801173364624</v>
      </c>
      <c r="S47" s="9">
        <f t="shared" ref="S47:S49" si="352">+Q47-R47</f>
        <v>89.714378208233938</v>
      </c>
      <c r="T47" s="43">
        <f t="shared" ref="T47:T49" si="353">+S47/R47</f>
        <v>2.2141966150722388E-2</v>
      </c>
      <c r="U47" s="43">
        <f t="shared" ref="U47:U49" si="354">+V47/W47-1</f>
        <v>0.10060690605519662</v>
      </c>
      <c r="V47" s="9">
        <f>+'Days Before Start Data'!I46</f>
        <v>44088859.030000001</v>
      </c>
      <c r="W47" s="9">
        <f>+'Days Before Start Data'!V46</f>
        <v>40058679.25</v>
      </c>
      <c r="X47" s="9">
        <f>+'Days Before Start Data'!J46</f>
        <v>42775690</v>
      </c>
      <c r="Y47" s="9">
        <f t="shared" ref="Y47:Y49" si="355">+V47-X47</f>
        <v>1313169.0300000012</v>
      </c>
      <c r="Z47" s="43">
        <f>+'Days Before Start Data'!F46</f>
        <v>0.36288724314175447</v>
      </c>
      <c r="AA47" s="43">
        <f>+'Days Before Start Data'!S46</f>
        <v>0.36762644235953845</v>
      </c>
      <c r="AB47" s="9">
        <f>+'Days Before Start Data'!G46</f>
        <v>14408259.35</v>
      </c>
      <c r="AC47" s="9">
        <f>+'Days Before Start Data'!AQ46</f>
        <v>41778611.578849345</v>
      </c>
      <c r="AD47" s="9">
        <f t="shared" ref="AD47:AD49" si="356">+AC47-X47</f>
        <v>-997078.42115065455</v>
      </c>
      <c r="AF47" s="9">
        <f>(+'Days Before Start Data'!L46-'Days Before Start Data'!X46)*'Days Before Start Data'!P46</f>
        <v>2586151.22722854</v>
      </c>
      <c r="AG47" s="9">
        <f>(+'Days Before Start Data'!C46-'Days Before Start Data'!P46)*'Days Before Start Data'!X46</f>
        <v>1356456.9486142565</v>
      </c>
      <c r="AH47" s="9">
        <f>(+'Days Before Start Data'!I46-'Days Before Start Data'!V46)-AF47-AG47</f>
        <v>87571.60415720474</v>
      </c>
      <c r="AI47" s="9">
        <f t="shared" ref="AI47:AI49" si="357">ABS(AF47)/(ABS(AF47)+ABS(AG47))*AH47</f>
        <v>57442.535869827996</v>
      </c>
      <c r="AJ47" s="9">
        <f t="shared" ref="AJ47:AJ49" si="358">ABS(AG47)/(ABS(AF47)+ABS(AG47))*AH47</f>
        <v>30129.068287376744</v>
      </c>
      <c r="AK47" s="9">
        <f t="shared" ref="AK47:AK49" si="359">+AF47+AI47</f>
        <v>2643593.763098368</v>
      </c>
      <c r="AL47" s="9">
        <f t="shared" ref="AL47:AL49" si="360">+AG47+AJ47</f>
        <v>1386586.0169016332</v>
      </c>
      <c r="AM47" s="9">
        <f t="shared" ref="AM47:AM49" si="361">+AK47+AL47</f>
        <v>4030179.7800000012</v>
      </c>
    </row>
    <row r="48" spans="1:39">
      <c r="A48" s="70">
        <f>+'Days Before Start Data'!A47</f>
        <v>45158</v>
      </c>
      <c r="B48" s="5">
        <f>+'Days Before Start Data'!B47</f>
        <v>8</v>
      </c>
      <c r="C48" s="5">
        <f>+'Days Before Start Data'!C47</f>
        <v>9587</v>
      </c>
      <c r="D48" s="5">
        <f>+'Days Before Start Data'!D47</f>
        <v>3479</v>
      </c>
      <c r="E48" s="5">
        <f>+'Days Before Start Data'!P46</f>
        <v>9273</v>
      </c>
      <c r="F48" s="5">
        <f>+'Days Before Start Data'!Q46</f>
        <v>3409</v>
      </c>
      <c r="G48" s="5">
        <f t="shared" si="346"/>
        <v>314</v>
      </c>
      <c r="H48" s="43">
        <f t="shared" si="347"/>
        <v>3.3861749164240271E-2</v>
      </c>
      <c r="I48" s="5">
        <f t="shared" si="348"/>
        <v>70</v>
      </c>
      <c r="J48" s="43">
        <f t="shared" si="349"/>
        <v>2.0533880903490759E-2</v>
      </c>
      <c r="K48" s="5">
        <f t="shared" si="350"/>
        <v>314</v>
      </c>
      <c r="L48" s="43">
        <f t="shared" si="351"/>
        <v>3.3861749164240271E-2</v>
      </c>
      <c r="M48" s="5">
        <f>+'Days Before Start Data'!C47</f>
        <v>9587</v>
      </c>
      <c r="N48" s="5">
        <f>+'Days Before Start Data'!P47</f>
        <v>9273</v>
      </c>
      <c r="O48" s="5">
        <f>+'Days Before Start Data'!D47</f>
        <v>3479</v>
      </c>
      <c r="P48" s="5">
        <f>+'Days Before Start Data'!Q47</f>
        <v>3409</v>
      </c>
      <c r="Q48" s="9">
        <f>+'Days Before Start Data'!K47</f>
        <v>4141.4944955446963</v>
      </c>
      <c r="R48" s="9">
        <f>+'Days Before Start Data'!W47</f>
        <v>4051.7801173364624</v>
      </c>
      <c r="S48" s="9">
        <f t="shared" si="352"/>
        <v>89.714378208233938</v>
      </c>
      <c r="T48" s="43">
        <f t="shared" si="353"/>
        <v>2.2141966150722388E-2</v>
      </c>
      <c r="U48" s="43">
        <f t="shared" si="354"/>
        <v>0.10060690605519662</v>
      </c>
      <c r="V48" s="9">
        <f>+'Days Before Start Data'!I47</f>
        <v>44088859.030000001</v>
      </c>
      <c r="W48" s="9">
        <f>+'Days Before Start Data'!V47</f>
        <v>40058679.25</v>
      </c>
      <c r="X48" s="9">
        <f>+'Days Before Start Data'!J47</f>
        <v>42775690</v>
      </c>
      <c r="Y48" s="9">
        <f t="shared" si="355"/>
        <v>1313169.0300000012</v>
      </c>
      <c r="Z48" s="43">
        <f>+'Days Before Start Data'!F47</f>
        <v>0.36288724314175447</v>
      </c>
      <c r="AA48" s="43">
        <f>+'Days Before Start Data'!S47</f>
        <v>0.36762644235953845</v>
      </c>
      <c r="AB48" s="9">
        <f>+'Days Before Start Data'!G47</f>
        <v>14408259.35</v>
      </c>
      <c r="AC48" s="9">
        <f>+'Days Before Start Data'!AQ47</f>
        <v>41778611.578849345</v>
      </c>
      <c r="AD48" s="9">
        <f t="shared" si="356"/>
        <v>-997078.42115065455</v>
      </c>
      <c r="AF48" s="9">
        <f>(+'Days Before Start Data'!L47-'Days Before Start Data'!X47)*'Days Before Start Data'!P47</f>
        <v>2586151.22722854</v>
      </c>
      <c r="AG48" s="9">
        <f>(+'Days Before Start Data'!C47-'Days Before Start Data'!P47)*'Days Before Start Data'!X47</f>
        <v>1356456.9486142565</v>
      </c>
      <c r="AH48" s="9">
        <f>(+'Days Before Start Data'!I47-'Days Before Start Data'!V47)-AF48-AG48</f>
        <v>87571.60415720474</v>
      </c>
      <c r="AI48" s="9">
        <f t="shared" si="357"/>
        <v>57442.535869827996</v>
      </c>
      <c r="AJ48" s="9">
        <f t="shared" si="358"/>
        <v>30129.068287376744</v>
      </c>
      <c r="AK48" s="9">
        <f t="shared" si="359"/>
        <v>2643593.763098368</v>
      </c>
      <c r="AL48" s="9">
        <f t="shared" si="360"/>
        <v>1386586.0169016332</v>
      </c>
      <c r="AM48" s="9">
        <f t="shared" si="361"/>
        <v>4030179.7800000012</v>
      </c>
    </row>
    <row r="49" spans="1:39">
      <c r="A49" s="70">
        <f>+'Days Before Start Data'!A48</f>
        <v>45159</v>
      </c>
      <c r="B49" s="5">
        <f>+'Days Before Start Data'!B48</f>
        <v>7</v>
      </c>
      <c r="C49" s="5">
        <f>+'Days Before Start Data'!C48</f>
        <v>9714</v>
      </c>
      <c r="D49" s="5">
        <f>+'Days Before Start Data'!D48</f>
        <v>4059</v>
      </c>
      <c r="E49" s="5">
        <f>+'Days Before Start Data'!P47</f>
        <v>9273</v>
      </c>
      <c r="F49" s="5">
        <f>+'Days Before Start Data'!Q47</f>
        <v>3409</v>
      </c>
      <c r="G49" s="5">
        <f t="shared" si="346"/>
        <v>441</v>
      </c>
      <c r="H49" s="43">
        <f t="shared" si="347"/>
        <v>4.7557424781624072E-2</v>
      </c>
      <c r="I49" s="5">
        <f t="shared" si="348"/>
        <v>650</v>
      </c>
      <c r="J49" s="43">
        <f t="shared" si="349"/>
        <v>0.19067175124669991</v>
      </c>
      <c r="K49" s="5">
        <f t="shared" si="350"/>
        <v>328</v>
      </c>
      <c r="L49" s="43">
        <f t="shared" si="351"/>
        <v>3.4945663754528018E-2</v>
      </c>
      <c r="M49" s="5">
        <f>+'Days Before Start Data'!C48</f>
        <v>9714</v>
      </c>
      <c r="N49" s="5">
        <f>+'Days Before Start Data'!P48</f>
        <v>9386</v>
      </c>
      <c r="O49" s="5">
        <f>+'Days Before Start Data'!D48</f>
        <v>4059</v>
      </c>
      <c r="P49" s="5">
        <f>+'Days Before Start Data'!Q48</f>
        <v>3877</v>
      </c>
      <c r="Q49" s="9">
        <f>+'Days Before Start Data'!K48</f>
        <v>4137.7468785415131</v>
      </c>
      <c r="R49" s="9">
        <f>+'Days Before Start Data'!W48</f>
        <v>4057.5888418880577</v>
      </c>
      <c r="S49" s="9">
        <f t="shared" si="352"/>
        <v>80.158036653455383</v>
      </c>
      <c r="T49" s="43">
        <f t="shared" si="353"/>
        <v>1.9755090960905893E-2</v>
      </c>
      <c r="U49" s="43">
        <f t="shared" si="354"/>
        <v>0.10235117267706473</v>
      </c>
      <c r="V49" s="9">
        <f>+'Days Before Start Data'!I48</f>
        <v>44308148.439999998</v>
      </c>
      <c r="W49" s="9">
        <f>+'Days Before Start Data'!V48</f>
        <v>40194222.619999997</v>
      </c>
      <c r="X49" s="9">
        <f>+'Days Before Start Data'!J48</f>
        <v>42775690</v>
      </c>
      <c r="Y49" s="9">
        <f t="shared" si="355"/>
        <v>1532458.4399999976</v>
      </c>
      <c r="Z49" s="43">
        <f>+'Days Before Start Data'!F48</f>
        <v>0.41785052501544162</v>
      </c>
      <c r="AA49" s="43">
        <f>+'Days Before Start Data'!S48</f>
        <v>0.41306200724483272</v>
      </c>
      <c r="AB49" s="9">
        <f>+'Days Before Start Data'!G48</f>
        <v>16795114.580000002</v>
      </c>
      <c r="AC49" s="9">
        <f>+'Days Before Start Data'!AQ48</f>
        <v>42362680.962606549</v>
      </c>
      <c r="AD49" s="9">
        <f t="shared" si="356"/>
        <v>-413009.03739345074</v>
      </c>
      <c r="AF49" s="9">
        <f>(+'Days Before Start Data'!L48-'Days Before Start Data'!X48)*'Days Before Start Data'!P48</f>
        <v>2617830.2169199097</v>
      </c>
      <c r="AG49" s="9">
        <f>(+'Days Before Start Data'!C48-'Days Before Start Data'!P48)*'Days Before Start Data'!X48</f>
        <v>1404613.7885531641</v>
      </c>
      <c r="AH49" s="9">
        <f>(+'Days Before Start Data'!I48-'Days Before Start Data'!V48)-AF49-AG49</f>
        <v>91481.814526926493</v>
      </c>
      <c r="AI49" s="9">
        <f t="shared" si="357"/>
        <v>59536.902947909548</v>
      </c>
      <c r="AJ49" s="9">
        <f t="shared" si="358"/>
        <v>31944.911579016949</v>
      </c>
      <c r="AK49" s="9">
        <f t="shared" si="359"/>
        <v>2677367.1198678194</v>
      </c>
      <c r="AL49" s="9">
        <f t="shared" si="360"/>
        <v>1436558.7001321812</v>
      </c>
      <c r="AM49" s="9">
        <f t="shared" si="361"/>
        <v>4113925.8200000003</v>
      </c>
    </row>
    <row r="50" spans="1:39">
      <c r="A50" s="70">
        <f>+'Days Before Start Data'!A49</f>
        <v>45160</v>
      </c>
      <c r="B50" s="5">
        <f>+'Days Before Start Data'!B49</f>
        <v>6</v>
      </c>
      <c r="C50" s="5">
        <f>+'Days Before Start Data'!C49</f>
        <v>9770</v>
      </c>
      <c r="D50" s="5">
        <f>+'Days Before Start Data'!D49</f>
        <v>4398</v>
      </c>
      <c r="E50" s="5">
        <f>+'Days Before Start Data'!P48</f>
        <v>9386</v>
      </c>
      <c r="F50" s="5">
        <f>+'Days Before Start Data'!Q48</f>
        <v>3877</v>
      </c>
      <c r="G50" s="5">
        <f t="shared" ref="G50" si="362">+C50-E50</f>
        <v>384</v>
      </c>
      <c r="H50" s="43">
        <f t="shared" ref="H50" si="363">+G50/E50</f>
        <v>4.0911996590666952E-2</v>
      </c>
      <c r="I50" s="5">
        <f t="shared" ref="I50" si="364">+D50-F50</f>
        <v>521</v>
      </c>
      <c r="J50" s="43">
        <f t="shared" ref="J50" si="365">+I50/F50</f>
        <v>0.13438225432035078</v>
      </c>
      <c r="K50" s="5">
        <f t="shared" ref="K50" si="366">+M50-N50</f>
        <v>289</v>
      </c>
      <c r="L50" s="43">
        <f t="shared" ref="L50" si="367">+K50/N50</f>
        <v>3.0482016664908764E-2</v>
      </c>
      <c r="M50" s="5">
        <f>+'Days Before Start Data'!C49</f>
        <v>9770</v>
      </c>
      <c r="N50" s="5">
        <f>+'Days Before Start Data'!P49</f>
        <v>9481</v>
      </c>
      <c r="O50" s="5">
        <f>+'Days Before Start Data'!D49</f>
        <v>4398</v>
      </c>
      <c r="P50" s="5">
        <f>+'Days Before Start Data'!Q49</f>
        <v>4233</v>
      </c>
      <c r="Q50" s="9">
        <f>+'Days Before Start Data'!K49</f>
        <v>4154.2142701227831</v>
      </c>
      <c r="R50" s="9">
        <f>+'Days Before Start Data'!W49</f>
        <v>4045.6943019135365</v>
      </c>
      <c r="S50" s="9">
        <f t="shared" ref="S50" si="368">+Q50-R50</f>
        <v>108.5199682092466</v>
      </c>
      <c r="T50" s="43">
        <f t="shared" ref="T50" si="369">+S50/R50</f>
        <v>2.6823570964795516E-2</v>
      </c>
      <c r="U50" s="43">
        <f t="shared" ref="U50" si="370">+V50/W50-1</f>
        <v>9.8127441796860726E-2</v>
      </c>
      <c r="V50" s="9">
        <f>+'Days Before Start Data'!I49</f>
        <v>44246617.560000002</v>
      </c>
      <c r="W50" s="9">
        <f>+'Days Before Start Data'!V49</f>
        <v>40292789.230000004</v>
      </c>
      <c r="X50" s="9">
        <f>+'Days Before Start Data'!J49</f>
        <v>42775690</v>
      </c>
      <c r="Y50" s="9">
        <f t="shared" ref="Y50" si="371">+V50-X50</f>
        <v>1470927.5600000024</v>
      </c>
      <c r="Z50" s="43">
        <f>+'Days Before Start Data'!F49</f>
        <v>0.45015353121801432</v>
      </c>
      <c r="AA50" s="43">
        <f>+'Days Before Start Data'!S49</f>
        <v>0.4464718911507225</v>
      </c>
      <c r="AB50" s="9">
        <f>+'Days Before Start Data'!G49</f>
        <v>18270234.359999999</v>
      </c>
      <c r="AC50" s="9">
        <f>+'Days Before Start Data'!AQ49</f>
        <v>42245005.03711658</v>
      </c>
      <c r="AD50" s="9">
        <f t="shared" ref="AD50" si="372">+AC50-X50</f>
        <v>-530684.96288342029</v>
      </c>
      <c r="AF50" s="9">
        <f>(+'Days Before Start Data'!L49-'Days Before Start Data'!X49)*'Days Before Start Data'!P49</f>
        <v>2644997.98457113</v>
      </c>
      <c r="AG50" s="9">
        <f>(+'Days Before Start Data'!C49-'Days Before Start Data'!P49)*'Days Before Start Data'!X49</f>
        <v>1228205.4727845166</v>
      </c>
      <c r="AH50" s="9">
        <f>(+'Days Before Start Data'!I49-'Days Before Start Data'!V49)-AF50-AG50</f>
        <v>80624.872644351562</v>
      </c>
      <c r="AI50" s="9">
        <f t="shared" ref="AI50" si="373">ABS(AF50)/(ABS(AF50)+ABS(AG50))*AH50</f>
        <v>55058.462071137357</v>
      </c>
      <c r="AJ50" s="9">
        <f t="shared" ref="AJ50" si="374">ABS(AG50)/(ABS(AF50)+ABS(AG50))*AH50</f>
        <v>25566.410573214216</v>
      </c>
      <c r="AK50" s="9">
        <f t="shared" ref="AK50" si="375">+AF50+AI50</f>
        <v>2700056.4466422675</v>
      </c>
      <c r="AL50" s="9">
        <f t="shared" ref="AL50" si="376">+AG50+AJ50</f>
        <v>1253771.8833577309</v>
      </c>
      <c r="AM50" s="9">
        <f t="shared" ref="AM50" si="377">+AK50+AL50</f>
        <v>3953828.3299999982</v>
      </c>
    </row>
    <row r="51" spans="1:39">
      <c r="A51" s="70">
        <f>+'Days Before Start Data'!A50</f>
        <v>45161</v>
      </c>
      <c r="B51" s="5">
        <f>+'Days Before Start Data'!B50</f>
        <v>5</v>
      </c>
      <c r="C51" s="5">
        <f>+'Days Before Start Data'!C50</f>
        <v>9828</v>
      </c>
      <c r="D51" s="5">
        <f>+'Days Before Start Data'!D50</f>
        <v>4793</v>
      </c>
      <c r="E51" s="5">
        <f>+'Days Before Start Data'!P49</f>
        <v>9481</v>
      </c>
      <c r="F51" s="5">
        <f>+'Days Before Start Data'!Q49</f>
        <v>4233</v>
      </c>
      <c r="G51" s="5">
        <f t="shared" ref="G51" si="378">+C51-E51</f>
        <v>347</v>
      </c>
      <c r="H51" s="43">
        <f t="shared" ref="H51" si="379">+G51/E51</f>
        <v>3.659951481911191E-2</v>
      </c>
      <c r="I51" s="5">
        <f t="shared" ref="I51" si="380">+D51-F51</f>
        <v>560</v>
      </c>
      <c r="J51" s="43">
        <f t="shared" ref="J51" si="381">+I51/F51</f>
        <v>0.13229388140798487</v>
      </c>
      <c r="K51" s="5">
        <f t="shared" ref="K51" si="382">+M51-N51</f>
        <v>264</v>
      </c>
      <c r="L51" s="43">
        <f t="shared" ref="L51" si="383">+K51/N51</f>
        <v>2.7603513174404015E-2</v>
      </c>
      <c r="M51" s="5">
        <f>+'Days Before Start Data'!C50</f>
        <v>9828</v>
      </c>
      <c r="N51" s="5">
        <f>+'Days Before Start Data'!P50</f>
        <v>9564</v>
      </c>
      <c r="O51" s="5">
        <f>+'Days Before Start Data'!D50</f>
        <v>4793</v>
      </c>
      <c r="P51" s="5">
        <f>+'Days Before Start Data'!Q50</f>
        <v>4574</v>
      </c>
      <c r="Q51" s="9">
        <f>+'Days Before Start Data'!K50</f>
        <v>4220.4913206759866</v>
      </c>
      <c r="R51" s="9">
        <f>+'Days Before Start Data'!W50</f>
        <v>4024.3968867512021</v>
      </c>
      <c r="S51" s="9">
        <f t="shared" ref="S51" si="384">+Q51-R51</f>
        <v>196.09443392478443</v>
      </c>
      <c r="T51" s="43">
        <f t="shared" ref="T51" si="385">+S51/R51</f>
        <v>4.8726415272397919E-2</v>
      </c>
      <c r="U51" s="43">
        <f t="shared" ref="U51" si="386">+V51/W51-1</f>
        <v>9.8994295484549744E-2</v>
      </c>
      <c r="V51" s="9">
        <f>+'Days Before Start Data'!I50</f>
        <v>44356763.430000007</v>
      </c>
      <c r="W51" s="9">
        <f>+'Days Before Start Data'!V50</f>
        <v>40361231.730000004</v>
      </c>
      <c r="X51" s="9">
        <f>+'Days Before Start Data'!J50</f>
        <v>42775690</v>
      </c>
      <c r="Y51" s="9">
        <f t="shared" ref="Y51" si="387">+V51-X51</f>
        <v>1581073.4300000072</v>
      </c>
      <c r="Z51" s="43">
        <f>+'Days Before Start Data'!F50</f>
        <v>0.48768823768823771</v>
      </c>
      <c r="AA51" s="43">
        <f>+'Days Before Start Data'!S50</f>
        <v>0.47825177749895442</v>
      </c>
      <c r="AB51" s="9">
        <f>+'Days Before Start Data'!G50</f>
        <v>20228814.900000002</v>
      </c>
      <c r="AC51" s="9">
        <f>+'Days Before Start Data'!AQ50</f>
        <v>42871193.459286585</v>
      </c>
      <c r="AD51" s="9">
        <f t="shared" ref="AD51" si="388">+AC51-X51</f>
        <v>95503.45928658545</v>
      </c>
      <c r="AF51" s="9">
        <f>(+'Days Before Start Data'!L50-'Days Before Start Data'!X50)*'Days Before Start Data'!P50</f>
        <v>2804019.1292307684</v>
      </c>
      <c r="AG51" s="9">
        <f>(+'Days Before Start Data'!C50-'Days Before Start Data'!P50)*'Days Before Start Data'!X50</f>
        <v>1114111.7917942286</v>
      </c>
      <c r="AH51" s="9">
        <f>(+'Days Before Start Data'!I50-'Days Before Start Data'!V50)-AF51-AG51</f>
        <v>77400.77897500596</v>
      </c>
      <c r="AI51" s="9">
        <f t="shared" ref="AI51" si="389">ABS(AF51)/(ABS(AF51)+ABS(AG51))*AH51</f>
        <v>55392.040040995547</v>
      </c>
      <c r="AJ51" s="9">
        <f t="shared" ref="AJ51" si="390">ABS(AG51)/(ABS(AF51)+ABS(AG51))*AH51</f>
        <v>22008.73893401042</v>
      </c>
      <c r="AK51" s="9">
        <f t="shared" ref="AK51" si="391">+AF51+AI51</f>
        <v>2859411.1692717639</v>
      </c>
      <c r="AL51" s="9">
        <f t="shared" ref="AL51" si="392">+AG51+AJ51</f>
        <v>1136120.5307282391</v>
      </c>
      <c r="AM51" s="9">
        <f t="shared" ref="AM51" si="393">+AK51+AL51</f>
        <v>3995531.700000003</v>
      </c>
    </row>
    <row r="52" spans="1:39">
      <c r="A52" s="70">
        <f>+'Days Before Start Data'!A51</f>
        <v>45162</v>
      </c>
      <c r="B52" s="5">
        <f>+'Days Before Start Data'!B51</f>
        <v>4</v>
      </c>
      <c r="C52" s="5">
        <f>+'Days Before Start Data'!C51</f>
        <v>9947</v>
      </c>
      <c r="D52" s="5">
        <f>+'Days Before Start Data'!D51</f>
        <v>5225</v>
      </c>
      <c r="E52" s="5">
        <f>+'Days Before Start Data'!P50</f>
        <v>9564</v>
      </c>
      <c r="F52" s="5">
        <f>+'Days Before Start Data'!Q50</f>
        <v>4574</v>
      </c>
      <c r="G52" s="5">
        <f t="shared" ref="G52" si="394">+C52-E52</f>
        <v>383</v>
      </c>
      <c r="H52" s="43">
        <f t="shared" ref="H52" si="395">+G52/E52</f>
        <v>4.0046005855290674E-2</v>
      </c>
      <c r="I52" s="5">
        <f t="shared" ref="I52" si="396">+D52-F52</f>
        <v>651</v>
      </c>
      <c r="J52" s="43">
        <f t="shared" ref="J52" si="397">+I52/F52</f>
        <v>0.14232619151727152</v>
      </c>
      <c r="K52" s="5">
        <f t="shared" ref="K52" si="398">+M52-N52</f>
        <v>269</v>
      </c>
      <c r="L52" s="43">
        <f t="shared" ref="L52" si="399">+K52/N52</f>
        <v>2.7794998966728664E-2</v>
      </c>
      <c r="M52" s="5">
        <f>+'Days Before Start Data'!C51</f>
        <v>9947</v>
      </c>
      <c r="N52" s="5">
        <f>+'Days Before Start Data'!P51</f>
        <v>9678</v>
      </c>
      <c r="O52" s="5">
        <f>+'Days Before Start Data'!D51</f>
        <v>5225</v>
      </c>
      <c r="P52" s="5">
        <f>+'Days Before Start Data'!Q51</f>
        <v>4647</v>
      </c>
      <c r="Q52" s="9">
        <f>+'Days Before Start Data'!K51</f>
        <v>4192.0051100478468</v>
      </c>
      <c r="R52" s="9">
        <f>+'Days Before Start Data'!W51</f>
        <v>4333.3902238003011</v>
      </c>
      <c r="S52" s="9">
        <f t="shared" ref="S52" si="400">+Q52-R52</f>
        <v>-141.38511375245434</v>
      </c>
      <c r="T52" s="43">
        <f t="shared" ref="T52" si="401">+S52/R52</f>
        <v>-3.2626905598282879E-2</v>
      </c>
      <c r="U52" s="43">
        <f t="shared" ref="U52" si="402">+V52/W52-1</f>
        <v>9.8298901832986063E-2</v>
      </c>
      <c r="V52" s="9">
        <f>+'Days Before Start Data'!I51</f>
        <v>44539670.489999995</v>
      </c>
      <c r="W52" s="9">
        <f>+'Days Before Start Data'!V51</f>
        <v>40553323.339999996</v>
      </c>
      <c r="X52" s="9">
        <f>+'Days Before Start Data'!J51</f>
        <v>42775690</v>
      </c>
      <c r="Y52" s="9">
        <f t="shared" ref="Y52" si="403">+V52-X52</f>
        <v>1763980.4899999946</v>
      </c>
      <c r="Z52" s="43">
        <f>+'Days Before Start Data'!F51</f>
        <v>0.5252840052277068</v>
      </c>
      <c r="AA52" s="43">
        <f>+'Days Before Start Data'!S51</f>
        <v>0.48016119032858029</v>
      </c>
      <c r="AB52" s="9">
        <f>+'Days Before Start Data'!G51</f>
        <v>21903226.699999999</v>
      </c>
      <c r="AC52" s="9">
        <f>+'Days Before Start Data'!AQ51</f>
        <v>42704029.017630443</v>
      </c>
      <c r="AD52" s="9">
        <f t="shared" ref="AD52" si="404">+AC52-X52</f>
        <v>-71660.982369557023</v>
      </c>
      <c r="AF52" s="9">
        <f>(+'Days Before Start Data'!L51-'Days Before Start Data'!X51)*'Days Before Start Data'!P51</f>
        <v>2781846.1585643897</v>
      </c>
      <c r="AG52" s="9">
        <f>(+'Days Before Start Data'!C51-'Days Before Start Data'!P51)*'Days Before Start Data'!X51</f>
        <v>1127179.5803327134</v>
      </c>
      <c r="AH52" s="9">
        <f>(+'Days Before Start Data'!I51-'Days Before Start Data'!V51)-AF52-AG52</f>
        <v>77321.411102895392</v>
      </c>
      <c r="AI52" s="9">
        <f t="shared" ref="AI52" si="405">ABS(AF52)/(ABS(AF52)+ABS(AG52))*AH52</f>
        <v>55025.544680106148</v>
      </c>
      <c r="AJ52" s="9">
        <f t="shared" ref="AJ52" si="406">ABS(AG52)/(ABS(AF52)+ABS(AG52))*AH52</f>
        <v>22295.866422789244</v>
      </c>
      <c r="AK52" s="9">
        <f t="shared" ref="AK52" si="407">+AF52+AI52</f>
        <v>2836871.7032444957</v>
      </c>
      <c r="AL52" s="9">
        <f t="shared" ref="AL52" si="408">+AG52+AJ52</f>
        <v>1149475.4467555026</v>
      </c>
      <c r="AM52" s="9">
        <f t="shared" ref="AM52" si="409">+AK52+AL52</f>
        <v>3986347.1499999985</v>
      </c>
    </row>
    <row r="53" spans="1:39">
      <c r="A53" s="70">
        <f>+'Days Before Start Data'!A52</f>
        <v>45163</v>
      </c>
      <c r="B53" s="5">
        <f>+'Days Before Start Data'!B52</f>
        <v>3</v>
      </c>
      <c r="C53" s="5">
        <f>+'Days Before Start Data'!C52</f>
        <v>10019</v>
      </c>
      <c r="D53" s="5">
        <f>+'Days Before Start Data'!D52</f>
        <v>5677</v>
      </c>
      <c r="E53" s="5">
        <f>+'Days Before Start Data'!P51</f>
        <v>9678</v>
      </c>
      <c r="F53" s="5">
        <f>+'Days Before Start Data'!Q51</f>
        <v>4647</v>
      </c>
      <c r="G53" s="5">
        <f t="shared" ref="G53:G55" si="410">+C53-E53</f>
        <v>341</v>
      </c>
      <c r="H53" s="43">
        <f t="shared" ref="H53:H55" si="411">+G53/E53</f>
        <v>3.5234552593511055E-2</v>
      </c>
      <c r="I53" s="5">
        <f t="shared" ref="I53:I55" si="412">+D53-F53</f>
        <v>1030</v>
      </c>
      <c r="J53" s="43">
        <f t="shared" ref="J53:J55" si="413">+I53/F53</f>
        <v>0.22164837529588982</v>
      </c>
      <c r="K53" s="5">
        <f t="shared" ref="K53:K55" si="414">+M53-N53</f>
        <v>246</v>
      </c>
      <c r="L53" s="43">
        <f t="shared" ref="L53:L55" si="415">+K53/N53</f>
        <v>2.5171390565844675E-2</v>
      </c>
      <c r="M53" s="5">
        <f>+'Days Before Start Data'!C52</f>
        <v>10019</v>
      </c>
      <c r="N53" s="5">
        <f>+'Days Before Start Data'!P52</f>
        <v>9773</v>
      </c>
      <c r="O53" s="5">
        <f>+'Days Before Start Data'!D52</f>
        <v>5677</v>
      </c>
      <c r="P53" s="5">
        <f>+'Days Before Start Data'!Q52</f>
        <v>5440</v>
      </c>
      <c r="Q53" s="9">
        <f>+'Days Before Start Data'!K52</f>
        <v>4211.1027250308262</v>
      </c>
      <c r="R53" s="9">
        <f>+'Days Before Start Data'!W52</f>
        <v>4009.2430422794123</v>
      </c>
      <c r="S53" s="9">
        <f t="shared" ref="S53:S55" si="416">+Q53-R53</f>
        <v>201.85968275141386</v>
      </c>
      <c r="T53" s="43">
        <f t="shared" ref="T53:T55" si="417">+S53/R53</f>
        <v>5.0348577180955506E-2</v>
      </c>
      <c r="U53" s="43">
        <f t="shared" ref="U53:U55" si="418">+V53/W53-1</f>
        <v>9.8303611808123526E-2</v>
      </c>
      <c r="V53" s="9">
        <f>+'Days Before Start Data'!I52</f>
        <v>44642781.329999998</v>
      </c>
      <c r="W53" s="9">
        <f>+'Days Before Start Data'!V52</f>
        <v>40647031.340000004</v>
      </c>
      <c r="X53" s="9">
        <f>+'Days Before Start Data'!J52</f>
        <v>42775690</v>
      </c>
      <c r="Y53" s="9">
        <f t="shared" ref="Y53:Y55" si="419">+V53-X53</f>
        <v>1867091.3299999982</v>
      </c>
      <c r="Z53" s="43">
        <f>+'Days Before Start Data'!F52</f>
        <v>0.56662341551052997</v>
      </c>
      <c r="AA53" s="43">
        <f>+'Days Before Start Data'!S52</f>
        <v>0.55663562877315054</v>
      </c>
      <c r="AB53" s="9">
        <f>+'Days Before Start Data'!G52</f>
        <v>23906430.170000002</v>
      </c>
      <c r="AC53" s="9">
        <f>+'Days Before Start Data'!AQ52</f>
        <v>42815649.743308</v>
      </c>
      <c r="AD53" s="9">
        <f t="shared" ref="AD53:AD55" si="420">+AC53-X53</f>
        <v>39959.743308000267</v>
      </c>
      <c r="AF53" s="9">
        <f>(+'Days Before Start Data'!L52-'Days Before Start Data'!X52)*'Days Before Start Data'!P52</f>
        <v>2899620.2158528725</v>
      </c>
      <c r="AG53" s="9">
        <f>(+'Days Before Start Data'!C52-'Days Before Start Data'!P52)*'Days Before Start Data'!X52</f>
        <v>1023142.301201269</v>
      </c>
      <c r="AH53" s="9">
        <f>(+'Days Before Start Data'!I52-'Days Before Start Data'!V52)-AF53-AG53</f>
        <v>72987.472945853136</v>
      </c>
      <c r="AI53" s="9">
        <f t="shared" ref="AI53:AI55" si="421">ABS(AF53)/(ABS(AF53)+ABS(AG53))*AH53</f>
        <v>53950.742910825407</v>
      </c>
      <c r="AJ53" s="9">
        <f t="shared" ref="AJ53:AJ55" si="422">ABS(AG53)/(ABS(AF53)+ABS(AG53))*AH53</f>
        <v>19036.730035027726</v>
      </c>
      <c r="AK53" s="9">
        <f t="shared" ref="AK53:AK55" si="423">+AF53+AI53</f>
        <v>2953570.9587636977</v>
      </c>
      <c r="AL53" s="9">
        <f t="shared" ref="AL53:AL55" si="424">+AG53+AJ53</f>
        <v>1042179.0312362968</v>
      </c>
      <c r="AM53" s="9">
        <f t="shared" ref="AM53:AM55" si="425">+AK53+AL53</f>
        <v>3995749.9899999946</v>
      </c>
    </row>
    <row r="54" spans="1:39">
      <c r="A54" s="70">
        <f>+'Days Before Start Data'!A53</f>
        <v>45164</v>
      </c>
      <c r="B54" s="5">
        <f>+'Days Before Start Data'!B53</f>
        <v>2</v>
      </c>
      <c r="C54" s="5">
        <f>+'Days Before Start Data'!C53</f>
        <v>10019</v>
      </c>
      <c r="D54" s="5">
        <f>+'Days Before Start Data'!D53</f>
        <v>5677</v>
      </c>
      <c r="E54" s="5">
        <f>+'Days Before Start Data'!P52</f>
        <v>9773</v>
      </c>
      <c r="F54" s="5">
        <f>+'Days Before Start Data'!Q52</f>
        <v>5440</v>
      </c>
      <c r="G54" s="5">
        <f t="shared" si="410"/>
        <v>246</v>
      </c>
      <c r="H54" s="43">
        <f t="shared" si="411"/>
        <v>2.5171390565844675E-2</v>
      </c>
      <c r="I54" s="5">
        <f t="shared" si="412"/>
        <v>237</v>
      </c>
      <c r="J54" s="43">
        <f t="shared" si="413"/>
        <v>4.3566176470588233E-2</v>
      </c>
      <c r="K54" s="5">
        <f t="shared" si="414"/>
        <v>246</v>
      </c>
      <c r="L54" s="43">
        <f t="shared" si="415"/>
        <v>2.5171390565844675E-2</v>
      </c>
      <c r="M54" s="5">
        <f>+'Days Before Start Data'!C53</f>
        <v>10019</v>
      </c>
      <c r="N54" s="5">
        <f>+'Days Before Start Data'!P53</f>
        <v>9773</v>
      </c>
      <c r="O54" s="5">
        <f>+'Days Before Start Data'!D53</f>
        <v>5677</v>
      </c>
      <c r="P54" s="5">
        <f>+'Days Before Start Data'!Q53</f>
        <v>5440</v>
      </c>
      <c r="Q54" s="9">
        <f>+'Days Before Start Data'!K53</f>
        <v>4211.1027250308262</v>
      </c>
      <c r="R54" s="9">
        <f>+'Days Before Start Data'!W53</f>
        <v>4009.2430422794123</v>
      </c>
      <c r="S54" s="9">
        <f t="shared" si="416"/>
        <v>201.85968275141386</v>
      </c>
      <c r="T54" s="43">
        <f t="shared" si="417"/>
        <v>5.0348577180955506E-2</v>
      </c>
      <c r="U54" s="43">
        <f t="shared" si="418"/>
        <v>9.8303611808123526E-2</v>
      </c>
      <c r="V54" s="9">
        <f>+'Days Before Start Data'!I53</f>
        <v>44642781.329999998</v>
      </c>
      <c r="W54" s="9">
        <f>+'Days Before Start Data'!V53</f>
        <v>40647031.340000004</v>
      </c>
      <c r="X54" s="9">
        <f>+'Days Before Start Data'!J53</f>
        <v>42775690</v>
      </c>
      <c r="Y54" s="9">
        <f t="shared" si="419"/>
        <v>1867091.3299999982</v>
      </c>
      <c r="Z54" s="43">
        <f>+'Days Before Start Data'!F53</f>
        <v>0.56662341551052997</v>
      </c>
      <c r="AA54" s="43">
        <f>+'Days Before Start Data'!S53</f>
        <v>0.55663562877315054</v>
      </c>
      <c r="AB54" s="9">
        <f>+'Days Before Start Data'!G53</f>
        <v>23906430.170000002</v>
      </c>
      <c r="AC54" s="9">
        <f>+'Days Before Start Data'!AQ53</f>
        <v>42766189.636965185</v>
      </c>
      <c r="AD54" s="9">
        <f t="shared" si="420"/>
        <v>-9500.3630348145962</v>
      </c>
      <c r="AF54" s="9">
        <f>(+'Days Before Start Data'!L53-'Days Before Start Data'!X53)*'Days Before Start Data'!P53</f>
        <v>2899620.2158528725</v>
      </c>
      <c r="AG54" s="9">
        <f>(+'Days Before Start Data'!C53-'Days Before Start Data'!P53)*'Days Before Start Data'!X53</f>
        <v>1023142.301201269</v>
      </c>
      <c r="AH54" s="9">
        <f>(+'Days Before Start Data'!I53-'Days Before Start Data'!V53)-AF54-AG54</f>
        <v>72987.472945853136</v>
      </c>
      <c r="AI54" s="9">
        <f t="shared" si="421"/>
        <v>53950.742910825407</v>
      </c>
      <c r="AJ54" s="9">
        <f t="shared" si="422"/>
        <v>19036.730035027726</v>
      </c>
      <c r="AK54" s="9">
        <f t="shared" si="423"/>
        <v>2953570.9587636977</v>
      </c>
      <c r="AL54" s="9">
        <f t="shared" si="424"/>
        <v>1042179.0312362968</v>
      </c>
      <c r="AM54" s="9">
        <f t="shared" si="425"/>
        <v>3995749.9899999946</v>
      </c>
    </row>
    <row r="55" spans="1:39">
      <c r="A55" s="70">
        <f>+'Days Before Start Data'!A54</f>
        <v>45165</v>
      </c>
      <c r="B55" s="5">
        <f>+'Days Before Start Data'!B54</f>
        <v>1</v>
      </c>
      <c r="C55" s="5">
        <f>+'Days Before Start Data'!C54</f>
        <v>10019</v>
      </c>
      <c r="D55" s="5">
        <f>+'Days Before Start Data'!D54</f>
        <v>5677</v>
      </c>
      <c r="E55" s="5">
        <f>+'Days Before Start Data'!P53</f>
        <v>9773</v>
      </c>
      <c r="F55" s="5">
        <f>+'Days Before Start Data'!Q53</f>
        <v>5440</v>
      </c>
      <c r="G55" s="5">
        <f t="shared" si="410"/>
        <v>246</v>
      </c>
      <c r="H55" s="43">
        <f t="shared" si="411"/>
        <v>2.5171390565844675E-2</v>
      </c>
      <c r="I55" s="5">
        <f t="shared" si="412"/>
        <v>237</v>
      </c>
      <c r="J55" s="43">
        <f t="shared" si="413"/>
        <v>4.3566176470588233E-2</v>
      </c>
      <c r="K55" s="5">
        <f t="shared" si="414"/>
        <v>246</v>
      </c>
      <c r="L55" s="43">
        <f t="shared" si="415"/>
        <v>2.5171390565844675E-2</v>
      </c>
      <c r="M55" s="5">
        <f>+'Days Before Start Data'!C54</f>
        <v>10019</v>
      </c>
      <c r="N55" s="5">
        <f>+'Days Before Start Data'!P54</f>
        <v>9773</v>
      </c>
      <c r="O55" s="5">
        <f>+'Days Before Start Data'!D54</f>
        <v>5677</v>
      </c>
      <c r="P55" s="5">
        <f>+'Days Before Start Data'!Q54</f>
        <v>5440</v>
      </c>
      <c r="Q55" s="9">
        <f>+'Days Before Start Data'!K54</f>
        <v>4211.1027250308262</v>
      </c>
      <c r="R55" s="9">
        <f>+'Days Before Start Data'!W54</f>
        <v>4009.2430422794123</v>
      </c>
      <c r="S55" s="9">
        <f t="shared" si="416"/>
        <v>201.85968275141386</v>
      </c>
      <c r="T55" s="43">
        <f t="shared" si="417"/>
        <v>5.0348577180955506E-2</v>
      </c>
      <c r="U55" s="43">
        <f t="shared" si="418"/>
        <v>9.8303611808123526E-2</v>
      </c>
      <c r="V55" s="9">
        <f>+'Days Before Start Data'!I54</f>
        <v>44642781.329999998</v>
      </c>
      <c r="W55" s="9">
        <f>+'Days Before Start Data'!V54</f>
        <v>40647031.340000004</v>
      </c>
      <c r="X55" s="9">
        <f>+'Days Before Start Data'!J54</f>
        <v>42775690</v>
      </c>
      <c r="Y55" s="9">
        <f t="shared" si="419"/>
        <v>1867091.3299999982</v>
      </c>
      <c r="Z55" s="43">
        <f>+'Days Before Start Data'!F54</f>
        <v>0.56662341551052997</v>
      </c>
      <c r="AA55" s="43">
        <f>+'Days Before Start Data'!S54</f>
        <v>0.55663562877315054</v>
      </c>
      <c r="AB55" s="9">
        <f>+'Days Before Start Data'!G54</f>
        <v>23906430.170000002</v>
      </c>
      <c r="AC55" s="9">
        <f>+'Days Before Start Data'!AQ54</f>
        <v>42766189.636965185</v>
      </c>
      <c r="AD55" s="9">
        <f t="shared" si="420"/>
        <v>-9500.3630348145962</v>
      </c>
      <c r="AF55" s="9">
        <f>(+'Days Before Start Data'!L54-'Days Before Start Data'!X54)*'Days Before Start Data'!P54</f>
        <v>2899620.2158528725</v>
      </c>
      <c r="AG55" s="9">
        <f>(+'Days Before Start Data'!C54-'Days Before Start Data'!P54)*'Days Before Start Data'!X54</f>
        <v>1023142.301201269</v>
      </c>
      <c r="AH55" s="9">
        <f>(+'Days Before Start Data'!I54-'Days Before Start Data'!V54)-AF55-AG55</f>
        <v>72987.472945853136</v>
      </c>
      <c r="AI55" s="9">
        <f t="shared" si="421"/>
        <v>53950.742910825407</v>
      </c>
      <c r="AJ55" s="9">
        <f t="shared" si="422"/>
        <v>19036.730035027726</v>
      </c>
      <c r="AK55" s="9">
        <f t="shared" si="423"/>
        <v>2953570.9587636977</v>
      </c>
      <c r="AL55" s="9">
        <f t="shared" si="424"/>
        <v>1042179.0312362968</v>
      </c>
      <c r="AM55" s="9">
        <f t="shared" si="425"/>
        <v>3995749.9899999946</v>
      </c>
    </row>
    <row r="56" spans="1:39">
      <c r="A56" s="70">
        <f>+'Days Before Start Data'!A55</f>
        <v>45166</v>
      </c>
      <c r="B56" s="5">
        <f>+'Days Before Start Data'!B55</f>
        <v>0</v>
      </c>
      <c r="C56" s="5">
        <f>+'Days Before Start Data'!C55</f>
        <v>10141</v>
      </c>
      <c r="D56" s="5">
        <f>+'Days Before Start Data'!D55</f>
        <v>7086</v>
      </c>
      <c r="E56" s="5">
        <f>+'Days Before Start Data'!P54</f>
        <v>9773</v>
      </c>
      <c r="F56" s="5">
        <f>+'Days Before Start Data'!Q54</f>
        <v>5440</v>
      </c>
      <c r="G56" s="5">
        <f t="shared" ref="G56" si="426">+C56-E56</f>
        <v>368</v>
      </c>
      <c r="H56" s="43">
        <f t="shared" ref="H56" si="427">+G56/E56</f>
        <v>3.7654763122889595E-2</v>
      </c>
      <c r="I56" s="5">
        <f t="shared" ref="I56" si="428">+D56-F56</f>
        <v>1646</v>
      </c>
      <c r="J56" s="43">
        <f t="shared" ref="J56" si="429">+I56/F56</f>
        <v>0.30257352941176469</v>
      </c>
      <c r="K56" s="5">
        <f t="shared" ref="K56" si="430">+M56-N56</f>
        <v>200</v>
      </c>
      <c r="L56" s="43">
        <f t="shared" ref="L56" si="431">+K56/N56</f>
        <v>2.0118700331958554E-2</v>
      </c>
      <c r="M56" s="5">
        <f>+'Days Before Start Data'!C55</f>
        <v>10141</v>
      </c>
      <c r="N56" s="5">
        <f>+'Days Before Start Data'!P55</f>
        <v>9941</v>
      </c>
      <c r="O56" s="5">
        <f>+'Days Before Start Data'!D55</f>
        <v>7086</v>
      </c>
      <c r="P56" s="5">
        <f>+'Days Before Start Data'!Q55</f>
        <v>6852</v>
      </c>
      <c r="Q56" s="9">
        <f>+'Days Before Start Data'!K55</f>
        <v>4204.8276841659617</v>
      </c>
      <c r="R56" s="9">
        <f>+'Days Before Start Data'!W55</f>
        <v>3943.2199109748981</v>
      </c>
      <c r="S56" s="9">
        <f t="shared" ref="S56" si="432">+Q56-R56</f>
        <v>261.60777319106364</v>
      </c>
      <c r="T56" s="43">
        <f t="shared" ref="T56" si="433">+S56/R56</f>
        <v>6.6343693503613216E-2</v>
      </c>
      <c r="U56" s="43">
        <f t="shared" ref="U56" si="434">+V56/W56-1</f>
        <v>9.6883518943518432E-2</v>
      </c>
      <c r="V56" s="9">
        <f>+'Days Before Start Data'!I55</f>
        <v>44831838.060000002</v>
      </c>
      <c r="W56" s="9">
        <f>+'Days Before Start Data'!V55</f>
        <v>40872013.560000002</v>
      </c>
      <c r="X56" s="9">
        <f>+'Days Before Start Data'!J55</f>
        <v>42775690</v>
      </c>
      <c r="Y56" s="9">
        <f t="shared" ref="Y56" si="435">+V56-X56</f>
        <v>2056148.0600000024</v>
      </c>
      <c r="Z56" s="43">
        <f>+'Days Before Start Data'!F55</f>
        <v>0.69874765802189132</v>
      </c>
      <c r="AA56" s="43">
        <f>+'Days Before Start Data'!S55</f>
        <v>0.68926667337290015</v>
      </c>
      <c r="AB56" s="9">
        <f>+'Days Before Start Data'!G55</f>
        <v>29795408.970000003</v>
      </c>
      <c r="AC56" s="9">
        <f>+'Days Before Start Data'!AQ55</f>
        <v>42986468.571701296</v>
      </c>
      <c r="AD56" s="9">
        <f t="shared" ref="AD56" si="436">+AC56-X56</f>
        <v>210778.57170129567</v>
      </c>
      <c r="AF56" s="9">
        <f>(+'Days Before Start Data'!L55-'Days Before Start Data'!X55)*'Days Before Start Data'!P55</f>
        <v>3075654.5353022441</v>
      </c>
      <c r="AG56" s="9">
        <f>(+'Days Before Start Data'!C55-'Days Before Start Data'!P55)*'Days Before Start Data'!X55</f>
        <v>822291.79277738661</v>
      </c>
      <c r="AH56" s="9">
        <f>(+'Days Before Start Data'!I55-'Days Before Start Data'!V55)-AF56-AG56</f>
        <v>61878.171920369263</v>
      </c>
      <c r="AI56" s="9">
        <f t="shared" ref="AI56" si="437">ABS(AF56)/(ABS(AF56)+ABS(AG56))*AH56</f>
        <v>48824.653826584901</v>
      </c>
      <c r="AJ56" s="9">
        <f t="shared" ref="AJ56" si="438">ABS(AG56)/(ABS(AF56)+ABS(AG56))*AH56</f>
        <v>13053.518093784365</v>
      </c>
      <c r="AK56" s="9">
        <f t="shared" ref="AK56" si="439">+AF56+AI56</f>
        <v>3124479.1891288292</v>
      </c>
      <c r="AL56" s="9">
        <f t="shared" ref="AL56" si="440">+AG56+AJ56</f>
        <v>835345.31087117095</v>
      </c>
      <c r="AM56" s="9">
        <f t="shared" ref="AM56" si="441">+AK56+AL56</f>
        <v>3959824.5</v>
      </c>
    </row>
    <row r="57" spans="1:39">
      <c r="A57" s="70">
        <f>+'Days Before Start Data'!A56</f>
        <v>45167</v>
      </c>
      <c r="B57" s="5">
        <f>+'Days Before Start Data'!B56</f>
        <v>-1</v>
      </c>
      <c r="C57" s="5">
        <f>+'Days Before Start Data'!C56</f>
        <v>10197</v>
      </c>
      <c r="D57" s="5">
        <f>+'Days Before Start Data'!D56</f>
        <v>7935</v>
      </c>
      <c r="E57" s="5">
        <f>+'Days Before Start Data'!P55</f>
        <v>9941</v>
      </c>
      <c r="F57" s="5">
        <f>+'Days Before Start Data'!Q55</f>
        <v>6852</v>
      </c>
      <c r="G57" s="5">
        <f t="shared" ref="G57" si="442">+C57-E57</f>
        <v>256</v>
      </c>
      <c r="H57" s="43">
        <f t="shared" ref="H57" si="443">+G57/E57</f>
        <v>2.5751936424906949E-2</v>
      </c>
      <c r="I57" s="5">
        <f t="shared" ref="I57" si="444">+D57-F57</f>
        <v>1083</v>
      </c>
      <c r="J57" s="43">
        <f t="shared" ref="J57" si="445">+I57/F57</f>
        <v>0.15805604203152365</v>
      </c>
      <c r="K57" s="5">
        <f t="shared" ref="K57" si="446">+M57-N57</f>
        <v>158</v>
      </c>
      <c r="L57" s="43">
        <f t="shared" ref="L57" si="447">+K57/N57</f>
        <v>1.5738619384400836E-2</v>
      </c>
      <c r="M57" s="5">
        <f>+'Days Before Start Data'!C56</f>
        <v>10197</v>
      </c>
      <c r="N57" s="5">
        <f>+'Days Before Start Data'!P56</f>
        <v>10039</v>
      </c>
      <c r="O57" s="5">
        <f>+'Days Before Start Data'!D56</f>
        <v>7935</v>
      </c>
      <c r="P57" s="5">
        <f>+'Days Before Start Data'!Q56</f>
        <v>7687</v>
      </c>
      <c r="Q57" s="9">
        <f>+'Days Before Start Data'!K56</f>
        <v>4215.0687989918079</v>
      </c>
      <c r="R57" s="9">
        <f>+'Days Before Start Data'!W56</f>
        <v>3941.8705606868739</v>
      </c>
      <c r="S57" s="9">
        <f t="shared" ref="S57" si="448">+Q57-R57</f>
        <v>273.19823830493397</v>
      </c>
      <c r="T57" s="43">
        <f t="shared" ref="T57" si="449">+S57/R57</f>
        <v>6.930675020879655E-2</v>
      </c>
      <c r="U57" s="43">
        <f t="shared" ref="U57" si="450">+V57/W57-1</f>
        <v>9.0786986537388481E-2</v>
      </c>
      <c r="V57" s="9">
        <f>+'Days Before Start Data'!I56</f>
        <v>44871636.920000002</v>
      </c>
      <c r="W57" s="9">
        <f>+'Days Before Start Data'!V56</f>
        <v>41136938.259999998</v>
      </c>
      <c r="X57" s="9">
        <f>+'Days Before Start Data'!J56</f>
        <v>42775690</v>
      </c>
      <c r="Y57" s="9">
        <f t="shared" ref="Y57" si="451">+V57-X57</f>
        <v>2095946.9200000018</v>
      </c>
      <c r="Z57" s="43">
        <f>+'Days Before Start Data'!F56</f>
        <v>0.77817005001471018</v>
      </c>
      <c r="AA57" s="43">
        <f>+'Days Before Start Data'!S56</f>
        <v>0.76571371650562803</v>
      </c>
      <c r="AB57" s="9">
        <f>+'Days Before Start Data'!G56</f>
        <v>33446570.919999998</v>
      </c>
      <c r="AC57" s="9">
        <f>+'Days Before Start Data'!AQ56</f>
        <v>42907490.470082618</v>
      </c>
      <c r="AD57" s="9">
        <f t="shared" ref="AD57" si="452">+AC57-X57</f>
        <v>131800.4700826183</v>
      </c>
      <c r="AF57" s="9">
        <f>(+'Days Before Start Data'!L56-'Days Before Start Data'!X56)*'Days Before Start Data'!P56</f>
        <v>3039423.7131175925</v>
      </c>
      <c r="AG57" s="9">
        <f>(+'Days Before Start Data'!C56-'Days Before Start Data'!P56)*'Days Before Start Data'!X56</f>
        <v>647438.61391373631</v>
      </c>
      <c r="AH57" s="9">
        <f>(+'Days Before Start Data'!I56-'Days Before Start Data'!V56)-AF57-AG57</f>
        <v>47836.332968675066</v>
      </c>
      <c r="AI57" s="9">
        <f t="shared" ref="AI57" si="453">ABS(AF57)/(ABS(AF57)+ABS(AG57))*AH57</f>
        <v>39435.940883274641</v>
      </c>
      <c r="AJ57" s="9">
        <f t="shared" ref="AJ57" si="454">ABS(AG57)/(ABS(AF57)+ABS(AG57))*AH57</f>
        <v>8400.3920854004209</v>
      </c>
      <c r="AK57" s="9">
        <f t="shared" ref="AK57" si="455">+AF57+AI57</f>
        <v>3078859.6540008672</v>
      </c>
      <c r="AL57" s="9">
        <f t="shared" ref="AL57" si="456">+AG57+AJ57</f>
        <v>655839.00599913672</v>
      </c>
      <c r="AM57" s="9">
        <f t="shared" ref="AM57" si="457">+AK57+AL57</f>
        <v>3734698.6600000039</v>
      </c>
    </row>
    <row r="58" spans="1:39">
      <c r="A58" s="70">
        <f>+'Days Before Start Data'!A57</f>
        <v>45168</v>
      </c>
      <c r="B58" s="5">
        <f>+'Days Before Start Data'!B57</f>
        <v>-2</v>
      </c>
      <c r="C58" s="5">
        <f>+'Days Before Start Data'!C57</f>
        <v>10217</v>
      </c>
      <c r="D58" s="5">
        <f>+'Days Before Start Data'!D57</f>
        <v>8090</v>
      </c>
      <c r="E58" s="5">
        <f>+'Days Before Start Data'!P56</f>
        <v>10039</v>
      </c>
      <c r="F58" s="5">
        <f>+'Days Before Start Data'!Q56</f>
        <v>7687</v>
      </c>
      <c r="G58" s="5">
        <f t="shared" ref="G58" si="458">+C58-E58</f>
        <v>178</v>
      </c>
      <c r="H58" s="43">
        <f t="shared" ref="H58" si="459">+G58/E58</f>
        <v>1.7730849686223727E-2</v>
      </c>
      <c r="I58" s="5">
        <f t="shared" ref="I58" si="460">+D58-F58</f>
        <v>403</v>
      </c>
      <c r="J58" s="43">
        <f t="shared" ref="J58" si="461">+I58/F58</f>
        <v>5.2426174060101471E-2</v>
      </c>
      <c r="K58" s="5">
        <f t="shared" ref="K58" si="462">+M58-N58</f>
        <v>158</v>
      </c>
      <c r="L58" s="43">
        <f t="shared" ref="L58" si="463">+K58/N58</f>
        <v>1.5707326772044936E-2</v>
      </c>
      <c r="M58" s="5">
        <f>+'Days Before Start Data'!C57</f>
        <v>10217</v>
      </c>
      <c r="N58" s="5">
        <f>+'Days Before Start Data'!P57</f>
        <v>10059</v>
      </c>
      <c r="O58" s="5">
        <f>+'Days Before Start Data'!D57</f>
        <v>8090</v>
      </c>
      <c r="P58" s="5">
        <f>+'Days Before Start Data'!Q57</f>
        <v>7837</v>
      </c>
      <c r="Q58" s="9">
        <f>+'Days Before Start Data'!K57</f>
        <v>4238.2258417799749</v>
      </c>
      <c r="R58" s="9">
        <f>+'Days Before Start Data'!W57</f>
        <v>3941.1571889753727</v>
      </c>
      <c r="S58" s="9">
        <f t="shared" ref="S58" si="464">+Q58-R58</f>
        <v>297.06865280460215</v>
      </c>
      <c r="T58" s="43">
        <f t="shared" ref="T58" si="465">+S58/R58</f>
        <v>7.5375997089279875E-2</v>
      </c>
      <c r="U58" s="43">
        <f t="shared" ref="U58" si="466">+V58/W58-1</f>
        <v>8.7106577056047296E-2</v>
      </c>
      <c r="V58" s="9">
        <f>+'Days Before Start Data'!I57</f>
        <v>44786501.549999997</v>
      </c>
      <c r="W58" s="9">
        <f>+'Days Before Start Data'!V57</f>
        <v>41197894.019999996</v>
      </c>
      <c r="X58" s="9">
        <f>+'Days Before Start Data'!J57</f>
        <v>42775690</v>
      </c>
      <c r="Y58" s="9">
        <f t="shared" ref="Y58" si="467">+V58-X58</f>
        <v>2010811.549999997</v>
      </c>
      <c r="Z58" s="43">
        <f>+'Days Before Start Data'!F57</f>
        <v>0.79181755897034356</v>
      </c>
      <c r="AA58" s="43">
        <f>+'Days Before Start Data'!S57</f>
        <v>0.77910329058554528</v>
      </c>
      <c r="AB58" s="9">
        <f>+'Days Before Start Data'!G57</f>
        <v>34287247.059999995</v>
      </c>
      <c r="AC58" s="9">
        <f>+'Days Before Start Data'!AQ57</f>
        <v>42851894.409810662</v>
      </c>
      <c r="AD58" s="9">
        <f t="shared" ref="AD58" si="468">+AC58-X58</f>
        <v>76204.40981066227</v>
      </c>
      <c r="AF58" s="9">
        <f>(+'Days Before Start Data'!L57-'Days Before Start Data'!X57)*'Days Before Start Data'!P57</f>
        <v>2896010.1682597646</v>
      </c>
      <c r="AG58" s="9">
        <f>(+'Days Before Start Data'!C57-'Days Before Start Data'!P57)*'Days Before Start Data'!X57</f>
        <v>647108.78369221592</v>
      </c>
      <c r="AH58" s="9">
        <f>(+'Days Before Start Data'!I57-'Days Before Start Data'!V57)-AF58-AG58</f>
        <v>45488.578048020718</v>
      </c>
      <c r="AI58" s="9">
        <f t="shared" ref="AI58" si="469">ABS(AF58)/(ABS(AF58)+ABS(AG58))*AH58</f>
        <v>37180.627112214235</v>
      </c>
      <c r="AJ58" s="9">
        <f t="shared" ref="AJ58" si="470">ABS(AG58)/(ABS(AF58)+ABS(AG58))*AH58</f>
        <v>8307.950935806477</v>
      </c>
      <c r="AK58" s="9">
        <f t="shared" ref="AK58" si="471">+AF58+AI58</f>
        <v>2933190.795371979</v>
      </c>
      <c r="AL58" s="9">
        <f t="shared" ref="AL58" si="472">+AG58+AJ58</f>
        <v>655416.73462802242</v>
      </c>
      <c r="AM58" s="9">
        <f t="shared" ref="AM58" si="473">+AK58+AL58</f>
        <v>3588607.5300000012</v>
      </c>
    </row>
    <row r="59" spans="1:39">
      <c r="A59" s="70">
        <f>+'Days Before Start Data'!A58</f>
        <v>45169</v>
      </c>
      <c r="B59" s="5">
        <f>+'Days Before Start Data'!B58</f>
        <v>-3</v>
      </c>
      <c r="C59" s="5">
        <f>+'Days Before Start Data'!C58</f>
        <v>10238</v>
      </c>
      <c r="D59" s="5">
        <f>+'Days Before Start Data'!D58</f>
        <v>8248</v>
      </c>
      <c r="E59" s="5">
        <f>+'Days Before Start Data'!P57</f>
        <v>10059</v>
      </c>
      <c r="F59" s="5">
        <f>+'Days Before Start Data'!Q57</f>
        <v>7837</v>
      </c>
      <c r="G59" s="5">
        <f t="shared" ref="G59" si="474">+C59-E59</f>
        <v>179</v>
      </c>
      <c r="H59" s="43">
        <f t="shared" ref="H59" si="475">+G59/E59</f>
        <v>1.7795009444278757E-2</v>
      </c>
      <c r="I59" s="5">
        <f t="shared" ref="I59" si="476">+D59-F59</f>
        <v>411</v>
      </c>
      <c r="J59" s="43">
        <f t="shared" ref="J59" si="477">+I59/F59</f>
        <v>5.2443537067755522E-2</v>
      </c>
      <c r="K59" s="5">
        <f t="shared" ref="K59" si="478">+M59-N59</f>
        <v>196</v>
      </c>
      <c r="L59" s="43">
        <f t="shared" ref="L59" si="479">+K59/N59</f>
        <v>1.9518024297948616E-2</v>
      </c>
      <c r="M59" s="5">
        <f>+'Days Before Start Data'!C58</f>
        <v>10238</v>
      </c>
      <c r="N59" s="5">
        <f>+'Days Before Start Data'!P58</f>
        <v>10042</v>
      </c>
      <c r="O59" s="5">
        <f>+'Days Before Start Data'!D58</f>
        <v>8248</v>
      </c>
      <c r="P59" s="5">
        <f>+'Days Before Start Data'!Q58</f>
        <v>7924</v>
      </c>
      <c r="Q59" s="9">
        <f>+'Days Before Start Data'!K58</f>
        <v>4238.1432747332683</v>
      </c>
      <c r="R59" s="9">
        <f>+'Days Before Start Data'!W58</f>
        <v>3944.9684326097931</v>
      </c>
      <c r="S59" s="9">
        <f t="shared" ref="S59" si="480">+Q59-R59</f>
        <v>293.17484212347517</v>
      </c>
      <c r="T59" s="43">
        <f t="shared" ref="T59" si="481">+S59/R59</f>
        <v>7.431614400258342E-2</v>
      </c>
      <c r="U59" s="43">
        <f t="shared" ref="U59" si="482">+V59/W59-1</f>
        <v>9.2115804698281512E-2</v>
      </c>
      <c r="V59" s="9">
        <f>+'Days Before Start Data'!I58</f>
        <v>44797659.280000001</v>
      </c>
      <c r="W59" s="9">
        <f>+'Days Before Start Data'!V58</f>
        <v>41019147.5</v>
      </c>
      <c r="X59" s="9">
        <f>+'Days Before Start Data'!J58</f>
        <v>42775690</v>
      </c>
      <c r="Y59" s="9">
        <f t="shared" ref="Y59" si="483">+V59-X59</f>
        <v>2021969.2800000012</v>
      </c>
      <c r="Z59" s="43">
        <f>+'Days Before Start Data'!F58</f>
        <v>0.80562609884743119</v>
      </c>
      <c r="AA59" s="43">
        <f>+'Days Before Start Data'!S58</f>
        <v>0.78908583947420829</v>
      </c>
      <c r="AB59" s="9">
        <f>+'Days Before Start Data'!G58</f>
        <v>34956205.729999997</v>
      </c>
      <c r="AC59" s="9">
        <f>+'Days Before Start Data'!AQ58</f>
        <v>42984634.436919756</v>
      </c>
      <c r="AD59" s="9">
        <f t="shared" ref="AD59" si="484">+AC59-X59</f>
        <v>208944.43691975623</v>
      </c>
      <c r="AF59" s="9">
        <f>(+'Days Before Start Data'!L58-'Days Before Start Data'!X58)*'Days Before Start Data'!P58</f>
        <v>2920889.0784098483</v>
      </c>
      <c r="AG59" s="9">
        <f>(+'Days Before Start Data'!C58-'Days Before Start Data'!P58)*'Days Before Start Data'!X58</f>
        <v>800612.71758613817</v>
      </c>
      <c r="AH59" s="9">
        <f>(+'Days Before Start Data'!I58-'Days Before Start Data'!V58)-AF59-AG59</f>
        <v>57009.984004014754</v>
      </c>
      <c r="AI59" s="9">
        <f t="shared" ref="AI59" si="485">ABS(AF59)/(ABS(AF59)+ABS(AG59))*AH59</f>
        <v>44745.333675992784</v>
      </c>
      <c r="AJ59" s="9">
        <f t="shared" ref="AJ59" si="486">ABS(AG59)/(ABS(AF59)+ABS(AG59))*AH59</f>
        <v>12264.650328021968</v>
      </c>
      <c r="AK59" s="9">
        <f t="shared" ref="AK59" si="487">+AF59+AI59</f>
        <v>2965634.4120858409</v>
      </c>
      <c r="AL59" s="9">
        <f t="shared" ref="AL59" si="488">+AG59+AJ59</f>
        <v>812877.36791416013</v>
      </c>
      <c r="AM59" s="9">
        <f t="shared" ref="AM59" si="489">+AK59+AL59</f>
        <v>3778511.7800000012</v>
      </c>
    </row>
    <row r="60" spans="1:39">
      <c r="A60" s="70">
        <f>+'Days Before Start Data'!A59</f>
        <v>45170</v>
      </c>
      <c r="B60" s="5">
        <f>+'Days Before Start Data'!B59</f>
        <v>-4</v>
      </c>
      <c r="C60" s="5">
        <f>+'Days Before Start Data'!C59</f>
        <v>10253</v>
      </c>
      <c r="D60" s="5">
        <f>+'Days Before Start Data'!D59</f>
        <v>8344</v>
      </c>
      <c r="E60" s="5">
        <f>+'Days Before Start Data'!P58</f>
        <v>10042</v>
      </c>
      <c r="F60" s="5">
        <f>+'Days Before Start Data'!Q58</f>
        <v>7924</v>
      </c>
      <c r="G60" s="5">
        <f t="shared" ref="G60" si="490">+C60-E60</f>
        <v>211</v>
      </c>
      <c r="H60" s="43">
        <f t="shared" ref="H60" si="491">+G60/E60</f>
        <v>2.1011750647281419E-2</v>
      </c>
      <c r="I60" s="5">
        <f t="shared" ref="I60" si="492">+D60-F60</f>
        <v>420</v>
      </c>
      <c r="J60" s="43">
        <f t="shared" ref="J60" si="493">+I60/F60</f>
        <v>5.3003533568904596E-2</v>
      </c>
      <c r="K60" s="5">
        <f t="shared" ref="K60" si="494">+M60-N60</f>
        <v>206</v>
      </c>
      <c r="L60" s="43">
        <f t="shared" ref="L60" si="495">+K60/N60</f>
        <v>2.0503632925251317E-2</v>
      </c>
      <c r="M60" s="5">
        <f>+'Days Before Start Data'!C59</f>
        <v>10253</v>
      </c>
      <c r="N60" s="5">
        <f>+'Days Before Start Data'!P59</f>
        <v>10047</v>
      </c>
      <c r="O60" s="5">
        <f>+'Days Before Start Data'!D59</f>
        <v>8344</v>
      </c>
      <c r="P60" s="5">
        <f>+'Days Before Start Data'!Q59</f>
        <v>8024</v>
      </c>
      <c r="Q60" s="9">
        <f>+'Days Before Start Data'!K59</f>
        <v>4242.8379422339403</v>
      </c>
      <c r="R60" s="9">
        <f>+'Days Before Start Data'!W59</f>
        <v>3949.66</v>
      </c>
      <c r="S60" s="9">
        <f t="shared" ref="S60" si="496">+Q60-R60</f>
        <v>293.17794223394048</v>
      </c>
      <c r="T60" s="43">
        <f t="shared" ref="T60" si="497">+S60/R60</f>
        <v>7.4228653158484648E-2</v>
      </c>
      <c r="U60" s="43">
        <f t="shared" ref="U60" si="498">+V60/W60-1</f>
        <v>9.4588832249061339E-2</v>
      </c>
      <c r="V60" s="9">
        <f>+'Days Before Start Data'!I59</f>
        <v>44837311.079999998</v>
      </c>
      <c r="W60" s="9">
        <f>+'Days Before Start Data'!V59</f>
        <v>40962697.370000005</v>
      </c>
      <c r="X60" s="9">
        <f>+'Days Before Start Data'!J59</f>
        <v>42775690</v>
      </c>
      <c r="Y60" s="9">
        <f t="shared" ref="Y60" si="499">+V60-X60</f>
        <v>2061621.0799999982</v>
      </c>
      <c r="Z60" s="43">
        <f>+'Days Before Start Data'!F59</f>
        <v>0.81381059202184725</v>
      </c>
      <c r="AA60" s="43">
        <f>+'Days Before Start Data'!S59</f>
        <v>0.79864636209813877</v>
      </c>
      <c r="AB60" s="9">
        <f>+'Days Before Start Data'!G59</f>
        <v>35402239.789999999</v>
      </c>
      <c r="AC60" s="9">
        <f>+'Days Before Start Data'!AQ59</f>
        <v>43072939.256961502</v>
      </c>
      <c r="AD60" s="9">
        <f t="shared" ref="AD60" si="500">+AC60-X60</f>
        <v>297249.25696150213</v>
      </c>
      <c r="AF60" s="9">
        <f>(+'Days Before Start Data'!L59-'Days Before Start Data'!X59)*'Days Before Start Data'!P59</f>
        <v>2973756.7820296441</v>
      </c>
      <c r="AG60" s="9">
        <f>(+'Days Before Start Data'!C59-'Days Before Start Data'!P59)*'Days Before Start Data'!X59</f>
        <v>839884.11050263769</v>
      </c>
      <c r="AH60" s="9">
        <f>(+'Days Before Start Data'!I59-'Days Before Start Data'!V59)-AF60-AG60</f>
        <v>60972.817467711633</v>
      </c>
      <c r="AI60" s="9">
        <f t="shared" ref="AI60" si="501">ABS(AF60)/(ABS(AF60)+ABS(AG60))*AH60</f>
        <v>47544.678320162049</v>
      </c>
      <c r="AJ60" s="9">
        <f t="shared" ref="AJ60" si="502">ABS(AG60)/(ABS(AF60)+ABS(AG60))*AH60</f>
        <v>13428.139147549588</v>
      </c>
      <c r="AK60" s="9">
        <f t="shared" ref="AK60" si="503">+AF60+AI60</f>
        <v>3021301.4603498061</v>
      </c>
      <c r="AL60" s="9">
        <f t="shared" ref="AL60" si="504">+AG60+AJ60</f>
        <v>853312.24965018732</v>
      </c>
      <c r="AM60" s="9">
        <f t="shared" ref="AM60" si="505">+AK60+AL60</f>
        <v>3874613.7099999934</v>
      </c>
    </row>
    <row r="61" spans="1:39">
      <c r="A61" s="70">
        <f>+'Days Before Start Data'!A60</f>
        <v>45171</v>
      </c>
      <c r="B61" s="5">
        <f>+'Days Before Start Data'!B60</f>
        <v>-5</v>
      </c>
      <c r="C61" s="5">
        <f>+'Days Before Start Data'!C60</f>
        <v>10253</v>
      </c>
      <c r="D61" s="5">
        <f>+'Days Before Start Data'!D60</f>
        <v>8344</v>
      </c>
      <c r="E61" s="5">
        <f>+'Days Before Start Data'!P59</f>
        <v>10047</v>
      </c>
      <c r="F61" s="5">
        <f>+'Days Before Start Data'!Q59</f>
        <v>8024</v>
      </c>
      <c r="G61" s="5">
        <f t="shared" ref="G61:G62" si="506">+C61-E61</f>
        <v>206</v>
      </c>
      <c r="H61" s="43">
        <f t="shared" ref="H61:H62" si="507">+G61/E61</f>
        <v>2.0503632925251317E-2</v>
      </c>
      <c r="I61" s="5">
        <f t="shared" ref="I61:I62" si="508">+D61-F61</f>
        <v>320</v>
      </c>
      <c r="J61" s="43">
        <f t="shared" ref="J61:J62" si="509">+I61/F61</f>
        <v>3.9880358923230309E-2</v>
      </c>
      <c r="K61" s="5">
        <f t="shared" ref="K61:K62" si="510">+M61-N61</f>
        <v>206</v>
      </c>
      <c r="L61" s="43">
        <f t="shared" ref="L61:L62" si="511">+K61/N61</f>
        <v>2.0503632925251317E-2</v>
      </c>
      <c r="M61" s="5">
        <f>+'Days Before Start Data'!C60</f>
        <v>10253</v>
      </c>
      <c r="N61" s="5">
        <f>+'Days Before Start Data'!P60</f>
        <v>10047</v>
      </c>
      <c r="O61" s="5">
        <f>+'Days Before Start Data'!D60</f>
        <v>8344</v>
      </c>
      <c r="P61" s="5">
        <f>+'Days Before Start Data'!Q60</f>
        <v>8024</v>
      </c>
      <c r="Q61" s="9">
        <f>+'Days Before Start Data'!K60</f>
        <v>4242.8379422339403</v>
      </c>
      <c r="R61" s="9">
        <f>+'Days Before Start Data'!W60</f>
        <v>3949.66</v>
      </c>
      <c r="S61" s="9">
        <f t="shared" ref="S61:S62" si="512">+Q61-R61</f>
        <v>293.17794223394048</v>
      </c>
      <c r="T61" s="43">
        <f t="shared" ref="T61:T62" si="513">+S61/R61</f>
        <v>7.4228653158484648E-2</v>
      </c>
      <c r="U61" s="43">
        <f t="shared" ref="U61:U62" si="514">+V61/W61-1</f>
        <v>9.4588832249061339E-2</v>
      </c>
      <c r="V61" s="9">
        <f>+'Days Before Start Data'!I60</f>
        <v>44837311.079999998</v>
      </c>
      <c r="W61" s="9">
        <f>+'Days Before Start Data'!V60</f>
        <v>40962697.370000005</v>
      </c>
      <c r="X61" s="9">
        <f>+'Days Before Start Data'!J60</f>
        <v>42775690</v>
      </c>
      <c r="Y61" s="9">
        <f t="shared" ref="Y61:Y62" si="515">+V61-X61</f>
        <v>2061621.0799999982</v>
      </c>
      <c r="Z61" s="43">
        <f>+'Days Before Start Data'!F60</f>
        <v>0.81381059202184725</v>
      </c>
      <c r="AA61" s="43">
        <f>+'Days Before Start Data'!S60</f>
        <v>0.79864636209813877</v>
      </c>
      <c r="AB61" s="9">
        <f>+'Days Before Start Data'!G60</f>
        <v>35402239.789999999</v>
      </c>
      <c r="AC61" s="9">
        <f>+'Days Before Start Data'!AQ60</f>
        <v>43102296.261810735</v>
      </c>
      <c r="AD61" s="9">
        <f t="shared" ref="AD61:AD62" si="516">+AC61-X61</f>
        <v>326606.26181073487</v>
      </c>
      <c r="AF61" s="9">
        <f>(+'Days Before Start Data'!L60-'Days Before Start Data'!X60)*'Days Before Start Data'!P60</f>
        <v>2973756.7820296441</v>
      </c>
      <c r="AG61" s="9">
        <f>(+'Days Before Start Data'!C60-'Days Before Start Data'!P60)*'Days Before Start Data'!X60</f>
        <v>839884.11050263769</v>
      </c>
      <c r="AH61" s="9">
        <f>(+'Days Before Start Data'!I60-'Days Before Start Data'!V60)-AF61-AG61</f>
        <v>60972.817467711633</v>
      </c>
      <c r="AI61" s="9">
        <f t="shared" ref="AI61:AI62" si="517">ABS(AF61)/(ABS(AF61)+ABS(AG61))*AH61</f>
        <v>47544.678320162049</v>
      </c>
      <c r="AJ61" s="9">
        <f t="shared" ref="AJ61:AJ62" si="518">ABS(AG61)/(ABS(AF61)+ABS(AG61))*AH61</f>
        <v>13428.139147549588</v>
      </c>
      <c r="AK61" s="9">
        <f t="shared" ref="AK61:AK62" si="519">+AF61+AI61</f>
        <v>3021301.4603498061</v>
      </c>
      <c r="AL61" s="9">
        <f t="shared" ref="AL61:AL62" si="520">+AG61+AJ61</f>
        <v>853312.24965018732</v>
      </c>
      <c r="AM61" s="9">
        <f t="shared" ref="AM61:AM62" si="521">+AK61+AL61</f>
        <v>3874613.7099999934</v>
      </c>
    </row>
    <row r="62" spans="1:39">
      <c r="A62" s="70">
        <f>+'Days Before Start Data'!A61</f>
        <v>45172</v>
      </c>
      <c r="B62" s="5">
        <f>+'Days Before Start Data'!B61</f>
        <v>-6</v>
      </c>
      <c r="C62" s="5">
        <f>+'Days Before Start Data'!C61</f>
        <v>10253</v>
      </c>
      <c r="D62" s="5">
        <f>+'Days Before Start Data'!D61</f>
        <v>8344</v>
      </c>
      <c r="E62" s="5">
        <f>+'Days Before Start Data'!P60</f>
        <v>10047</v>
      </c>
      <c r="F62" s="5">
        <f>+'Days Before Start Data'!Q60</f>
        <v>8024</v>
      </c>
      <c r="G62" s="5">
        <f t="shared" si="506"/>
        <v>206</v>
      </c>
      <c r="H62" s="43">
        <f t="shared" si="507"/>
        <v>2.0503632925251317E-2</v>
      </c>
      <c r="I62" s="5">
        <f t="shared" si="508"/>
        <v>320</v>
      </c>
      <c r="J62" s="43">
        <f t="shared" si="509"/>
        <v>3.9880358923230309E-2</v>
      </c>
      <c r="K62" s="5">
        <f t="shared" si="510"/>
        <v>206</v>
      </c>
      <c r="L62" s="43">
        <f t="shared" si="511"/>
        <v>2.0503632925251317E-2</v>
      </c>
      <c r="M62" s="5">
        <f>+'Days Before Start Data'!C61</f>
        <v>10253</v>
      </c>
      <c r="N62" s="5">
        <f>+'Days Before Start Data'!P61</f>
        <v>10047</v>
      </c>
      <c r="O62" s="5">
        <f>+'Days Before Start Data'!D61</f>
        <v>8344</v>
      </c>
      <c r="P62" s="5">
        <f>+'Days Before Start Data'!Q61</f>
        <v>8024</v>
      </c>
      <c r="Q62" s="9">
        <f>+'Days Before Start Data'!K61</f>
        <v>4242.8379422339403</v>
      </c>
      <c r="R62" s="9">
        <f>+'Days Before Start Data'!W61</f>
        <v>3949.66</v>
      </c>
      <c r="S62" s="9">
        <f t="shared" si="512"/>
        <v>293.17794223394048</v>
      </c>
      <c r="T62" s="43">
        <f t="shared" si="513"/>
        <v>7.4228653158484648E-2</v>
      </c>
      <c r="U62" s="43">
        <f t="shared" si="514"/>
        <v>9.4588832249061339E-2</v>
      </c>
      <c r="V62" s="9">
        <f>+'Days Before Start Data'!I61</f>
        <v>44837311.079999998</v>
      </c>
      <c r="W62" s="9">
        <f>+'Days Before Start Data'!V61</f>
        <v>40962697.370000005</v>
      </c>
      <c r="X62" s="9">
        <f>+'Days Before Start Data'!J61</f>
        <v>42775690</v>
      </c>
      <c r="Y62" s="9">
        <f t="shared" si="515"/>
        <v>2061621.0799999982</v>
      </c>
      <c r="Z62" s="43">
        <f>+'Days Before Start Data'!F61</f>
        <v>0.81381059202184725</v>
      </c>
      <c r="AA62" s="43">
        <f>+'Days Before Start Data'!S61</f>
        <v>0.79864636209813877</v>
      </c>
      <c r="AB62" s="9">
        <f>+'Days Before Start Data'!G61</f>
        <v>35402239.789999999</v>
      </c>
      <c r="AC62" s="9">
        <f>+'Days Before Start Data'!AQ61</f>
        <v>43102296.261810735</v>
      </c>
      <c r="AD62" s="9">
        <f t="shared" si="516"/>
        <v>326606.26181073487</v>
      </c>
      <c r="AF62" s="9">
        <f>(+'Days Before Start Data'!L61-'Days Before Start Data'!X61)*'Days Before Start Data'!P61</f>
        <v>2973756.7820296441</v>
      </c>
      <c r="AG62" s="9">
        <f>(+'Days Before Start Data'!C61-'Days Before Start Data'!P61)*'Days Before Start Data'!X61</f>
        <v>839884.11050263769</v>
      </c>
      <c r="AH62" s="9">
        <f>(+'Days Before Start Data'!I61-'Days Before Start Data'!V61)-AF62-AG62</f>
        <v>60972.817467711633</v>
      </c>
      <c r="AI62" s="9">
        <f t="shared" si="517"/>
        <v>47544.678320162049</v>
      </c>
      <c r="AJ62" s="9">
        <f t="shared" si="518"/>
        <v>13428.139147549588</v>
      </c>
      <c r="AK62" s="9">
        <f t="shared" si="519"/>
        <v>3021301.4603498061</v>
      </c>
      <c r="AL62" s="9">
        <f t="shared" si="520"/>
        <v>853312.24965018732</v>
      </c>
      <c r="AM62" s="9">
        <f t="shared" si="521"/>
        <v>3874613.7099999934</v>
      </c>
    </row>
    <row r="63" spans="1:39">
      <c r="A63" s="70">
        <f>+'Days Before Start Data'!A62</f>
        <v>45173</v>
      </c>
      <c r="B63" s="5">
        <f>+'Days Before Start Data'!B62</f>
        <v>-7</v>
      </c>
      <c r="C63" s="5">
        <f>+'Days Before Start Data'!C62</f>
        <v>10253</v>
      </c>
      <c r="D63" s="5">
        <f>+'Days Before Start Data'!D62</f>
        <v>8344</v>
      </c>
      <c r="E63" s="5">
        <f>+'Days Before Start Data'!P61</f>
        <v>10047</v>
      </c>
      <c r="F63" s="5">
        <f>+'Days Before Start Data'!Q61</f>
        <v>8024</v>
      </c>
      <c r="G63" s="5">
        <f t="shared" ref="G63:G64" si="522">+C63-E63</f>
        <v>206</v>
      </c>
      <c r="H63" s="43">
        <f t="shared" ref="H63:H64" si="523">+G63/E63</f>
        <v>2.0503632925251317E-2</v>
      </c>
      <c r="I63" s="5">
        <f t="shared" ref="I63:I64" si="524">+D63-F63</f>
        <v>320</v>
      </c>
      <c r="J63" s="43">
        <f t="shared" ref="J63:J64" si="525">+I63/F63</f>
        <v>3.9880358923230309E-2</v>
      </c>
      <c r="K63" s="5">
        <f t="shared" ref="K63:K64" si="526">+M63-N63</f>
        <v>206</v>
      </c>
      <c r="L63" s="43">
        <f t="shared" ref="L63:L64" si="527">+K63/N63</f>
        <v>2.0503632925251317E-2</v>
      </c>
      <c r="M63" s="5">
        <f>+'Days Before Start Data'!C62</f>
        <v>10253</v>
      </c>
      <c r="N63" s="5">
        <f>+'Days Before Start Data'!P62</f>
        <v>10047</v>
      </c>
      <c r="O63" s="5">
        <f>+'Days Before Start Data'!D62</f>
        <v>8344</v>
      </c>
      <c r="P63" s="5">
        <f>+'Days Before Start Data'!Q62</f>
        <v>8024</v>
      </c>
      <c r="Q63" s="9">
        <f>+'Days Before Start Data'!K62</f>
        <v>4242.8379422339403</v>
      </c>
      <c r="R63" s="9">
        <f>+'Days Before Start Data'!W62</f>
        <v>3949.66</v>
      </c>
      <c r="S63" s="9">
        <f t="shared" ref="S63:S64" si="528">+Q63-R63</f>
        <v>293.17794223394048</v>
      </c>
      <c r="T63" s="43">
        <f t="shared" ref="T63:T64" si="529">+S63/R63</f>
        <v>7.4228653158484648E-2</v>
      </c>
      <c r="U63" s="43">
        <f t="shared" ref="U63:U64" si="530">+V63/W63-1</f>
        <v>9.4588832249061339E-2</v>
      </c>
      <c r="V63" s="9">
        <f>+'Days Before Start Data'!I62</f>
        <v>44837311.079999998</v>
      </c>
      <c r="W63" s="9">
        <f>+'Days Before Start Data'!V62</f>
        <v>40962697.370000005</v>
      </c>
      <c r="X63" s="9">
        <f>+'Days Before Start Data'!J62</f>
        <v>42775690</v>
      </c>
      <c r="Y63" s="9">
        <f t="shared" ref="Y63:Y64" si="531">+V63-X63</f>
        <v>2061621.0799999982</v>
      </c>
      <c r="Z63" s="43">
        <f>+'Days Before Start Data'!F62</f>
        <v>0.81381059202184725</v>
      </c>
      <c r="AA63" s="43">
        <f>+'Days Before Start Data'!S62</f>
        <v>0.79864636209813877</v>
      </c>
      <c r="AB63" s="9">
        <f>+'Days Before Start Data'!G62</f>
        <v>35402239.789999999</v>
      </c>
      <c r="AC63" s="9">
        <f>+'Days Before Start Data'!AQ62</f>
        <v>43102296.261810735</v>
      </c>
      <c r="AD63" s="9">
        <f t="shared" ref="AD63:AD64" si="532">+AC63-X63</f>
        <v>326606.26181073487</v>
      </c>
      <c r="AF63" s="9">
        <f>(+'Days Before Start Data'!L62-'Days Before Start Data'!X62)*'Days Before Start Data'!P62</f>
        <v>2973756.7820296441</v>
      </c>
      <c r="AG63" s="9">
        <f>(+'Days Before Start Data'!C62-'Days Before Start Data'!P62)*'Days Before Start Data'!X62</f>
        <v>839884.11050263769</v>
      </c>
      <c r="AH63" s="9">
        <f>(+'Days Before Start Data'!I62-'Days Before Start Data'!V62)-AF63-AG63</f>
        <v>60972.817467711633</v>
      </c>
      <c r="AI63" s="9">
        <f t="shared" ref="AI63:AI64" si="533">ABS(AF63)/(ABS(AF63)+ABS(AG63))*AH63</f>
        <v>47544.678320162049</v>
      </c>
      <c r="AJ63" s="9">
        <f t="shared" ref="AJ63:AJ64" si="534">ABS(AG63)/(ABS(AF63)+ABS(AG63))*AH63</f>
        <v>13428.139147549588</v>
      </c>
      <c r="AK63" s="9">
        <f t="shared" ref="AK63:AK64" si="535">+AF63+AI63</f>
        <v>3021301.4603498061</v>
      </c>
      <c r="AL63" s="9">
        <f t="shared" ref="AL63:AL64" si="536">+AG63+AJ63</f>
        <v>853312.24965018732</v>
      </c>
      <c r="AM63" s="9">
        <f t="shared" ref="AM63:AM64" si="537">+AK63+AL63</f>
        <v>3874613.7099999934</v>
      </c>
    </row>
    <row r="64" spans="1:39">
      <c r="A64" s="70">
        <f>+'Days Before Start Data'!A63</f>
        <v>45174</v>
      </c>
      <c r="B64" s="5">
        <f>+'Days Before Start Data'!B63</f>
        <v>-8</v>
      </c>
      <c r="C64" s="5">
        <f>+'Days Before Start Data'!C63</f>
        <v>10259</v>
      </c>
      <c r="D64" s="5">
        <f>+'Days Before Start Data'!D63</f>
        <v>8518</v>
      </c>
      <c r="E64" s="5">
        <f>+'Days Before Start Data'!P62</f>
        <v>10047</v>
      </c>
      <c r="F64" s="5">
        <f>+'Days Before Start Data'!Q62</f>
        <v>8024</v>
      </c>
      <c r="G64" s="5">
        <f t="shared" si="522"/>
        <v>212</v>
      </c>
      <c r="H64" s="43">
        <f t="shared" si="523"/>
        <v>2.1100826117248929E-2</v>
      </c>
      <c r="I64" s="5">
        <f t="shared" si="524"/>
        <v>494</v>
      </c>
      <c r="J64" s="43">
        <f t="shared" si="525"/>
        <v>6.1565304087736791E-2</v>
      </c>
      <c r="K64" s="5">
        <f t="shared" si="526"/>
        <v>191</v>
      </c>
      <c r="L64" s="43">
        <f t="shared" si="527"/>
        <v>1.8970997218911403E-2</v>
      </c>
      <c r="M64" s="5">
        <f>+'Days Before Start Data'!C63</f>
        <v>10259</v>
      </c>
      <c r="N64" s="5">
        <f>+'Days Before Start Data'!P63</f>
        <v>10068</v>
      </c>
      <c r="O64" s="5">
        <f>+'Days Before Start Data'!D63</f>
        <v>8518</v>
      </c>
      <c r="P64" s="5">
        <f>+'Days Before Start Data'!Q63</f>
        <v>8149</v>
      </c>
      <c r="Q64" s="9">
        <f>+'Days Before Start Data'!K63</f>
        <v>4245.9555294670108</v>
      </c>
      <c r="R64" s="9">
        <f>+'Days Before Start Data'!W63</f>
        <v>3955.7728494293779</v>
      </c>
      <c r="S64" s="9">
        <f t="shared" si="528"/>
        <v>290.18268003763296</v>
      </c>
      <c r="T64" s="43">
        <f t="shared" si="529"/>
        <v>7.3356760128300072E-2</v>
      </c>
      <c r="U64" s="43">
        <f t="shared" si="530"/>
        <v>9.2791191671411477E-2</v>
      </c>
      <c r="V64" s="9">
        <f>+'Days Before Start Data'!I63</f>
        <v>44723376.809999995</v>
      </c>
      <c r="W64" s="9">
        <f>+'Days Before Start Data'!V63</f>
        <v>40925821.100000001</v>
      </c>
      <c r="X64" s="9">
        <f>+'Days Before Start Data'!J63</f>
        <v>42775690</v>
      </c>
      <c r="Y64" s="9">
        <f t="shared" si="531"/>
        <v>1947686.8099999949</v>
      </c>
      <c r="Z64" s="43">
        <f>+'Days Before Start Data'!F63</f>
        <v>0.83029535042401792</v>
      </c>
      <c r="AA64" s="43">
        <f>+'Days Before Start Data'!S63</f>
        <v>0.80939610647596349</v>
      </c>
      <c r="AB64" s="9">
        <f>+'Days Before Start Data'!G63</f>
        <v>36167049.199999996</v>
      </c>
      <c r="AC64" s="9">
        <f>+'Days Before Start Data'!AQ63</f>
        <v>43143405.892748967</v>
      </c>
      <c r="AD64" s="9">
        <f t="shared" si="532"/>
        <v>367715.89274896681</v>
      </c>
      <c r="AF64" s="9">
        <f>(+'Days Before Start Data'!L63-'Days Before Start Data'!X63)*'Days Before Start Data'!P63</f>
        <v>2964904.8696929482</v>
      </c>
      <c r="AG64" s="9">
        <f>(+'Days Before Start Data'!C63-'Days Before Start Data'!P63)*'Days Before Start Data'!X63</f>
        <v>776403.63826976565</v>
      </c>
      <c r="AH64" s="9">
        <f>(+'Days Before Start Data'!I63-'Days Before Start Data'!V63)-AF64-AG64</f>
        <v>56247.202037279611</v>
      </c>
      <c r="AI64" s="9">
        <f t="shared" si="533"/>
        <v>44574.672971234009</v>
      </c>
      <c r="AJ64" s="9">
        <f t="shared" si="534"/>
        <v>11672.529066045598</v>
      </c>
      <c r="AK64" s="9">
        <f t="shared" si="535"/>
        <v>3009479.5426641824</v>
      </c>
      <c r="AL64" s="9">
        <f t="shared" si="536"/>
        <v>788076.1673358113</v>
      </c>
      <c r="AM64" s="9">
        <f t="shared" si="537"/>
        <v>3797555.7099999934</v>
      </c>
    </row>
    <row r="65" spans="1:39">
      <c r="A65" s="70">
        <f>+'Days Before Start Data'!A64</f>
        <v>45175</v>
      </c>
      <c r="B65" s="5">
        <f>+'Days Before Start Data'!B64</f>
        <v>-9</v>
      </c>
      <c r="C65" s="5">
        <f>+'Days Before Start Data'!C64</f>
        <v>10258</v>
      </c>
      <c r="D65" s="5">
        <f>+'Days Before Start Data'!D64</f>
        <v>8594</v>
      </c>
      <c r="E65" s="5">
        <f>+'Days Before Start Data'!P63</f>
        <v>10068</v>
      </c>
      <c r="F65" s="5">
        <f>+'Days Before Start Data'!Q63</f>
        <v>8149</v>
      </c>
      <c r="G65" s="5">
        <f t="shared" ref="G65" si="538">+C65-E65</f>
        <v>190</v>
      </c>
      <c r="H65" s="43">
        <f t="shared" ref="H65" si="539">+G65/E65</f>
        <v>1.8871672626142234E-2</v>
      </c>
      <c r="I65" s="5">
        <f t="shared" ref="I65" si="540">+D65-F65</f>
        <v>445</v>
      </c>
      <c r="J65" s="43">
        <f t="shared" ref="J65" si="541">+I65/F65</f>
        <v>5.4607927353049451E-2</v>
      </c>
      <c r="K65" s="5">
        <f t="shared" ref="K65" si="542">+M65-N65</f>
        <v>184</v>
      </c>
      <c r="L65" s="43">
        <f t="shared" ref="L65" si="543">+K65/N65</f>
        <v>1.8264840182648401E-2</v>
      </c>
      <c r="M65" s="5">
        <f>+'Days Before Start Data'!C64</f>
        <v>10258</v>
      </c>
      <c r="N65" s="5">
        <f>+'Days Before Start Data'!P64</f>
        <v>10074</v>
      </c>
      <c r="O65" s="5">
        <f>+'Days Before Start Data'!D64</f>
        <v>8594</v>
      </c>
      <c r="P65" s="5">
        <f>+'Days Before Start Data'!Q64</f>
        <v>8196</v>
      </c>
      <c r="Q65" s="9">
        <f>+'Days Before Start Data'!K64</f>
        <v>4245.2311182220155</v>
      </c>
      <c r="R65" s="9">
        <f>+'Days Before Start Data'!W64</f>
        <v>3958.5866654465594</v>
      </c>
      <c r="S65" s="9">
        <f t="shared" ref="S65" si="544">+Q65-R65</f>
        <v>286.6444527754561</v>
      </c>
      <c r="T65" s="43">
        <f t="shared" ref="T65" si="545">+S65/R65</f>
        <v>7.2410806431875946E-2</v>
      </c>
      <c r="U65" s="43">
        <f t="shared" ref="U65" si="546">+V65/W65-1</f>
        <v>8.9397822640554736E-2</v>
      </c>
      <c r="V65" s="9">
        <f>+'Days Before Start Data'!I64</f>
        <v>44577883.470000006</v>
      </c>
      <c r="W65" s="9">
        <f>+'Days Before Start Data'!V64</f>
        <v>40919747.170000002</v>
      </c>
      <c r="X65" s="9">
        <f>+'Days Before Start Data'!J64</f>
        <v>42775690</v>
      </c>
      <c r="Y65" s="9">
        <f t="shared" ref="Y65" si="547">+V65-X65</f>
        <v>1802193.4700000063</v>
      </c>
      <c r="Z65" s="43">
        <f>+'Days Before Start Data'!F64</f>
        <v>0.83778514330278808</v>
      </c>
      <c r="AA65" s="43">
        <f>+'Days Before Start Data'!S64</f>
        <v>0.81357951161405595</v>
      </c>
      <c r="AB65" s="9">
        <f>+'Days Before Start Data'!G64</f>
        <v>36483516.230000004</v>
      </c>
      <c r="AC65" s="9">
        <f>+'Days Before Start Data'!AQ64</f>
        <v>43142548.186562061</v>
      </c>
      <c r="AD65" s="9">
        <f t="shared" ref="AD65" si="548">+AC65-X65</f>
        <v>366858.18656206131</v>
      </c>
      <c r="AF65" s="9">
        <f>(+'Days Before Start Data'!L64-'Days Before Start Data'!X64)*'Days Before Start Data'!P64</f>
        <v>2858533.0090582999</v>
      </c>
      <c r="AG65" s="9">
        <f>(+'Days Before Start Data'!C64-'Days Before Start Data'!P64)*'Days Before Start Data'!X64</f>
        <v>747392.64237442927</v>
      </c>
      <c r="AH65" s="9">
        <f>(+'Days Before Start Data'!I64-'Days Before Start Data'!V64)-AF65-AG65</f>
        <v>52210.648567275261</v>
      </c>
      <c r="AI65" s="9">
        <f t="shared" ref="AI65" si="549">ABS(AF65)/(ABS(AF65)+ABS(AG65))*AH65</f>
        <v>41389.057008038821</v>
      </c>
      <c r="AJ65" s="9">
        <f t="shared" ref="AJ65" si="550">ABS(AG65)/(ABS(AF65)+ABS(AG65))*AH65</f>
        <v>10821.591559236434</v>
      </c>
      <c r="AK65" s="9">
        <f t="shared" ref="AK65" si="551">+AF65+AI65</f>
        <v>2899922.0660663387</v>
      </c>
      <c r="AL65" s="9">
        <f t="shared" ref="AL65" si="552">+AG65+AJ65</f>
        <v>758214.23393366567</v>
      </c>
      <c r="AM65" s="9">
        <f t="shared" ref="AM65" si="553">+AK65+AL65</f>
        <v>3658136.3000000045</v>
      </c>
    </row>
    <row r="66" spans="1:39">
      <c r="A66" s="70">
        <f>+'Days Before Start Data'!A65</f>
        <v>45176</v>
      </c>
      <c r="B66" s="5">
        <f>+'Days Before Start Data'!B65</f>
        <v>-10</v>
      </c>
      <c r="C66" s="5">
        <f>+'Days Before Start Data'!C65</f>
        <v>10268</v>
      </c>
      <c r="D66" s="5">
        <f>+'Days Before Start Data'!D65</f>
        <v>8678</v>
      </c>
      <c r="E66" s="5">
        <f>+'Days Before Start Data'!P64</f>
        <v>10074</v>
      </c>
      <c r="F66" s="5">
        <f>+'Days Before Start Data'!Q64</f>
        <v>8196</v>
      </c>
      <c r="G66" s="5">
        <f t="shared" ref="G66" si="554">+C66-E66</f>
        <v>194</v>
      </c>
      <c r="H66" s="43">
        <f t="shared" ref="H66" si="555">+G66/E66</f>
        <v>1.9257494540401033E-2</v>
      </c>
      <c r="I66" s="5">
        <f t="shared" ref="I66" si="556">+D66-F66</f>
        <v>482</v>
      </c>
      <c r="J66" s="43">
        <f t="shared" ref="J66" si="557">+I66/F66</f>
        <v>5.8809175207418254E-2</v>
      </c>
      <c r="K66" s="5">
        <f t="shared" ref="K66" si="558">+M66-N66</f>
        <v>208</v>
      </c>
      <c r="L66" s="43">
        <f t="shared" ref="L66" si="559">+K66/N66</f>
        <v>2.0675944333996023E-2</v>
      </c>
      <c r="M66" s="5">
        <f>+'Days Before Start Data'!C65</f>
        <v>10268</v>
      </c>
      <c r="N66" s="5">
        <f>+'Days Before Start Data'!P65</f>
        <v>10060</v>
      </c>
      <c r="O66" s="5">
        <f>+'Days Before Start Data'!D65</f>
        <v>8678</v>
      </c>
      <c r="P66" s="5">
        <f>+'Days Before Start Data'!Q65</f>
        <v>8332</v>
      </c>
      <c r="Q66" s="9">
        <f>+'Days Before Start Data'!K65</f>
        <v>4248.8358239225627</v>
      </c>
      <c r="R66" s="9">
        <f>+'Days Before Start Data'!W65</f>
        <v>3948.3621219395104</v>
      </c>
      <c r="S66" s="9">
        <f t="shared" ref="S66" si="560">+Q66-R66</f>
        <v>300.47370198305225</v>
      </c>
      <c r="T66" s="43">
        <f t="shared" ref="T66" si="561">+S66/R66</f>
        <v>7.6100847060971671E-2</v>
      </c>
      <c r="U66" s="43">
        <f t="shared" ref="U66" si="562">+V66/W66-1</f>
        <v>9.4820764979829386E-2</v>
      </c>
      <c r="V66" s="9">
        <f>+'Days Before Start Data'!I65</f>
        <v>44667644.689999998</v>
      </c>
      <c r="W66" s="9">
        <f>+'Days Before Start Data'!V65</f>
        <v>40799047.769999996</v>
      </c>
      <c r="X66" s="9">
        <f>+'Days Before Start Data'!J65</f>
        <v>42775690</v>
      </c>
      <c r="Y66" s="9">
        <f t="shared" ref="Y66" si="563">+V66-X66</f>
        <v>1891954.6899999976</v>
      </c>
      <c r="Z66" s="43">
        <f>+'Days Before Start Data'!F65</f>
        <v>0.84514998052201018</v>
      </c>
      <c r="AA66" s="43">
        <f>+'Days Before Start Data'!S65</f>
        <v>0.82823061630218686</v>
      </c>
      <c r="AB66" s="9">
        <f>+'Days Before Start Data'!G65</f>
        <v>36871397.280000001</v>
      </c>
      <c r="AC66" s="9">
        <f>+'Days Before Start Data'!AQ65</f>
        <v>43116347.772509441</v>
      </c>
      <c r="AD66" s="9">
        <f t="shared" ref="AD66" si="564">+AC66-X66</f>
        <v>340657.77250944078</v>
      </c>
      <c r="AF66" s="9">
        <f>(+'Days Before Start Data'!L65-'Days Before Start Data'!X65)*'Days Before Start Data'!P65</f>
        <v>2963759.5519127389</v>
      </c>
      <c r="AG66" s="9">
        <f>(+'Days Before Start Data'!C65-'Days Before Start Data'!P65)*'Days Before Start Data'!X65</f>
        <v>843558.84057256451</v>
      </c>
      <c r="AH66" s="9">
        <f>(+'Days Before Start Data'!I65-'Days Before Start Data'!V65)-AF66-AG66</f>
        <v>61278.527514698333</v>
      </c>
      <c r="AI66" s="9">
        <f t="shared" ref="AI66" si="565">ABS(AF66)/(ABS(AF66)+ABS(AG66))*AH66</f>
        <v>47701.506027785101</v>
      </c>
      <c r="AJ66" s="9">
        <f t="shared" ref="AJ66" si="566">ABS(AG66)/(ABS(AF66)+ABS(AG66))*AH66</f>
        <v>13577.021486913234</v>
      </c>
      <c r="AK66" s="9">
        <f t="shared" ref="AK66" si="567">+AF66+AI66</f>
        <v>3011461.0579405241</v>
      </c>
      <c r="AL66" s="9">
        <f t="shared" ref="AL66" si="568">+AG66+AJ66</f>
        <v>857135.86205947772</v>
      </c>
      <c r="AM66" s="9">
        <f t="shared" ref="AM66" si="569">+AK66+AL66</f>
        <v>3868596.9200000018</v>
      </c>
    </row>
    <row r="67" spans="1:39">
      <c r="A67" s="70">
        <f>+'Days Before Start Data'!A66</f>
        <v>45177</v>
      </c>
      <c r="B67" s="5">
        <f>+'Days Before Start Data'!B66</f>
        <v>-11</v>
      </c>
      <c r="C67" s="5">
        <f>+'Days Before Start Data'!C66</f>
        <v>10295</v>
      </c>
      <c r="D67" s="5">
        <f>+'Days Before Start Data'!D66</f>
        <v>8734</v>
      </c>
      <c r="E67" s="5">
        <f>+'Days Before Start Data'!P65</f>
        <v>10060</v>
      </c>
      <c r="F67" s="5">
        <f>+'Days Before Start Data'!Q65</f>
        <v>8332</v>
      </c>
      <c r="G67" s="5">
        <f t="shared" ref="G67" si="570">+C67-E67</f>
        <v>235</v>
      </c>
      <c r="H67" s="43">
        <f t="shared" ref="H67" si="571">+G67/E67</f>
        <v>2.3359840954274354E-2</v>
      </c>
      <c r="I67" s="5">
        <f t="shared" ref="I67" si="572">+D67-F67</f>
        <v>402</v>
      </c>
      <c r="J67" s="43">
        <f t="shared" ref="J67" si="573">+I67/F67</f>
        <v>4.8247719635141621E-2</v>
      </c>
      <c r="K67" s="5">
        <f t="shared" ref="K67" si="574">+M67-N67</f>
        <v>231</v>
      </c>
      <c r="L67" s="43">
        <f t="shared" ref="L67" si="575">+K67/N67</f>
        <v>2.2953100158982512E-2</v>
      </c>
      <c r="M67" s="5">
        <f>+'Days Before Start Data'!C66</f>
        <v>10295</v>
      </c>
      <c r="N67" s="5">
        <f>+'Days Before Start Data'!P66</f>
        <v>10064</v>
      </c>
      <c r="O67" s="5">
        <f>+'Days Before Start Data'!D66</f>
        <v>8734</v>
      </c>
      <c r="P67" s="5">
        <f>+'Days Before Start Data'!Q66</f>
        <v>8427</v>
      </c>
      <c r="Q67" s="9">
        <f>+'Days Before Start Data'!K66</f>
        <v>4249.1154946187307</v>
      </c>
      <c r="R67" s="9">
        <f>+'Days Before Start Data'!W66</f>
        <v>3941.105694790554</v>
      </c>
      <c r="S67" s="9">
        <f t="shared" ref="S67" si="576">+Q67-R67</f>
        <v>308.00979982817671</v>
      </c>
      <c r="T67" s="43">
        <f t="shared" ref="T67" si="577">+S67/R67</f>
        <v>7.8153143732052482E-2</v>
      </c>
      <c r="U67" s="43">
        <f t="shared" ref="U67" si="578">+V67/W67-1</f>
        <v>9.3897259504472252E-2</v>
      </c>
      <c r="V67" s="9">
        <f>+'Days Before Start Data'!I66</f>
        <v>44640061.729999997</v>
      </c>
      <c r="W67" s="9">
        <f>+'Days Before Start Data'!V66</f>
        <v>40808276.409999996</v>
      </c>
      <c r="X67" s="9">
        <f>+'Days Before Start Data'!J66</f>
        <v>42775690</v>
      </c>
      <c r="Y67" s="9">
        <f t="shared" ref="Y67" si="579">+V67-X67</f>
        <v>1864371.7299999967</v>
      </c>
      <c r="Z67" s="43">
        <f>+'Days Before Start Data'!F66</f>
        <v>0.84837299660029142</v>
      </c>
      <c r="AA67" s="43">
        <f>+'Days Before Start Data'!S66</f>
        <v>0.83734101748807632</v>
      </c>
      <c r="AB67" s="9">
        <f>+'Days Before Start Data'!G66</f>
        <v>37111774.729999997</v>
      </c>
      <c r="AC67" s="9">
        <f>+'Days Before Start Data'!AQ66</f>
        <v>43100686.71154502</v>
      </c>
      <c r="AD67" s="9">
        <f t="shared" ref="AD67" si="580">+AC67-X67</f>
        <v>324996.71154502034</v>
      </c>
      <c r="AF67" s="9">
        <f>(+'Days Before Start Data'!L66-'Days Before Start Data'!X66)*'Days Before Start Data'!P66</f>
        <v>2830148.1893899976</v>
      </c>
      <c r="AG67" s="9">
        <f>(+'Days Before Start Data'!C66-'Days Before Start Data'!P66)*'Days Before Start Data'!X66</f>
        <v>936676.45575417322</v>
      </c>
      <c r="AH67" s="9">
        <f>(+'Days Before Start Data'!I66-'Days Before Start Data'!V66)-AF67-AG67</f>
        <v>64960.674855829449</v>
      </c>
      <c r="AI67" s="9">
        <f t="shared" ref="AI67" si="581">ABS(AF67)/(ABS(AF67)+ABS(AG67))*AH67</f>
        <v>48807.245795680377</v>
      </c>
      <c r="AJ67" s="9">
        <f t="shared" ref="AJ67" si="582">ABS(AG67)/(ABS(AF67)+ABS(AG67))*AH67</f>
        <v>16153.42906014907</v>
      </c>
      <c r="AK67" s="9">
        <f t="shared" ref="AK67" si="583">+AF67+AI67</f>
        <v>2878955.4351856778</v>
      </c>
      <c r="AL67" s="9">
        <f t="shared" ref="AL67" si="584">+AG67+AJ67</f>
        <v>952829.88481432234</v>
      </c>
      <c r="AM67" s="9">
        <f t="shared" ref="AM67" si="585">+AK67+AL67</f>
        <v>3831785.3200000003</v>
      </c>
    </row>
    <row r="68" spans="1:39">
      <c r="A68" s="70">
        <f>+'Days Before Start Data'!A67</f>
        <v>45178</v>
      </c>
      <c r="B68" s="5">
        <f>+'Days Before Start Data'!B67</f>
        <v>-12</v>
      </c>
      <c r="C68" s="5">
        <f>+'Days Before Start Data'!C67</f>
        <v>10295</v>
      </c>
      <c r="D68" s="5">
        <f>+'Days Before Start Data'!D67</f>
        <v>8734</v>
      </c>
      <c r="E68" s="5">
        <f>+'Days Before Start Data'!P66</f>
        <v>10064</v>
      </c>
      <c r="F68" s="5">
        <f>+'Days Before Start Data'!Q66</f>
        <v>8427</v>
      </c>
      <c r="G68" s="5">
        <f t="shared" ref="G68:G70" si="586">+C68-E68</f>
        <v>231</v>
      </c>
      <c r="H68" s="43">
        <f t="shared" ref="H68:H70" si="587">+G68/E68</f>
        <v>2.2953100158982512E-2</v>
      </c>
      <c r="I68" s="5">
        <f t="shared" ref="I68:I70" si="588">+D68-F68</f>
        <v>307</v>
      </c>
      <c r="J68" s="43">
        <f t="shared" ref="J68:J70" si="589">+I68/F68</f>
        <v>3.6430520944582885E-2</v>
      </c>
      <c r="K68" s="5">
        <f t="shared" ref="K68:K70" si="590">+M68-N68</f>
        <v>231</v>
      </c>
      <c r="L68" s="43">
        <f t="shared" ref="L68:L70" si="591">+K68/N68</f>
        <v>2.2953100158982512E-2</v>
      </c>
      <c r="M68" s="5">
        <f>+'Days Before Start Data'!C67</f>
        <v>10295</v>
      </c>
      <c r="N68" s="5">
        <f>+'Days Before Start Data'!P67</f>
        <v>10064</v>
      </c>
      <c r="O68" s="5">
        <f>+'Days Before Start Data'!D67</f>
        <v>8734</v>
      </c>
      <c r="P68" s="5">
        <f>+'Days Before Start Data'!Q67</f>
        <v>8427</v>
      </c>
      <c r="Q68" s="9">
        <f>+'Days Before Start Data'!K67</f>
        <v>4249.1154946187307</v>
      </c>
      <c r="R68" s="9">
        <f>+'Days Before Start Data'!W67</f>
        <v>3941.105694790554</v>
      </c>
      <c r="S68" s="9">
        <f t="shared" ref="S68:S70" si="592">+Q68-R68</f>
        <v>308.00979982817671</v>
      </c>
      <c r="T68" s="43">
        <f t="shared" ref="T68:T70" si="593">+S68/R68</f>
        <v>7.8153143732052482E-2</v>
      </c>
      <c r="U68" s="43">
        <f t="shared" ref="U68:U70" si="594">+V68/W68-1</f>
        <v>9.3897259504472252E-2</v>
      </c>
      <c r="V68" s="9">
        <f>+'Days Before Start Data'!I67</f>
        <v>44640061.729999997</v>
      </c>
      <c r="W68" s="9">
        <f>+'Days Before Start Data'!V67</f>
        <v>40808276.409999996</v>
      </c>
      <c r="X68" s="9">
        <f>+'Days Before Start Data'!J67</f>
        <v>42775690</v>
      </c>
      <c r="Y68" s="9">
        <f t="shared" ref="Y68:Y70" si="595">+V68-X68</f>
        <v>1864371.7299999967</v>
      </c>
      <c r="Z68" s="43">
        <f>+'Days Before Start Data'!F67</f>
        <v>0.84837299660029142</v>
      </c>
      <c r="AA68" s="43">
        <f>+'Days Before Start Data'!S67</f>
        <v>0.83734101748807632</v>
      </c>
      <c r="AB68" s="9">
        <f>+'Days Before Start Data'!G67</f>
        <v>37111774.729999997</v>
      </c>
      <c r="AC68" s="9">
        <f>+'Days Before Start Data'!AQ67</f>
        <v>43095864.495899603</v>
      </c>
      <c r="AD68" s="9">
        <f t="shared" ref="AD68:AD70" si="596">+AC68-X68</f>
        <v>320174.49589960277</v>
      </c>
      <c r="AF68" s="9">
        <f>(+'Days Before Start Data'!L67-'Days Before Start Data'!X67)*'Days Before Start Data'!P67</f>
        <v>2830148.1893899976</v>
      </c>
      <c r="AG68" s="9">
        <f>(+'Days Before Start Data'!C67-'Days Before Start Data'!P67)*'Days Before Start Data'!X67</f>
        <v>936676.45575417322</v>
      </c>
      <c r="AH68" s="9">
        <f>(+'Days Before Start Data'!I67-'Days Before Start Data'!V67)-AF68-AG68</f>
        <v>64960.674855829449</v>
      </c>
      <c r="AI68" s="9">
        <f t="shared" ref="AI68:AI70" si="597">ABS(AF68)/(ABS(AF68)+ABS(AG68))*AH68</f>
        <v>48807.245795680377</v>
      </c>
      <c r="AJ68" s="9">
        <f t="shared" ref="AJ68:AJ70" si="598">ABS(AG68)/(ABS(AF68)+ABS(AG68))*AH68</f>
        <v>16153.42906014907</v>
      </c>
      <c r="AK68" s="9">
        <f t="shared" ref="AK68:AK70" si="599">+AF68+AI68</f>
        <v>2878955.4351856778</v>
      </c>
      <c r="AL68" s="9">
        <f t="shared" ref="AL68:AL70" si="600">+AG68+AJ68</f>
        <v>952829.88481432234</v>
      </c>
      <c r="AM68" s="9">
        <f t="shared" ref="AM68:AM70" si="601">+AK68+AL68</f>
        <v>3831785.3200000003</v>
      </c>
    </row>
    <row r="69" spans="1:39">
      <c r="A69" s="70">
        <f>+'Days Before Start Data'!A68</f>
        <v>45179</v>
      </c>
      <c r="B69" s="5">
        <f>+'Days Before Start Data'!B68</f>
        <v>-13</v>
      </c>
      <c r="C69" s="5">
        <f>+'Days Before Start Data'!C68</f>
        <v>10295</v>
      </c>
      <c r="D69" s="5">
        <f>+'Days Before Start Data'!D68</f>
        <v>8734</v>
      </c>
      <c r="E69" s="5">
        <f>+'Days Before Start Data'!P67</f>
        <v>10064</v>
      </c>
      <c r="F69" s="5">
        <f>+'Days Before Start Data'!Q67</f>
        <v>8427</v>
      </c>
      <c r="G69" s="5">
        <f t="shared" si="586"/>
        <v>231</v>
      </c>
      <c r="H69" s="43">
        <f t="shared" si="587"/>
        <v>2.2953100158982512E-2</v>
      </c>
      <c r="I69" s="5">
        <f t="shared" si="588"/>
        <v>307</v>
      </c>
      <c r="J69" s="43">
        <f t="shared" si="589"/>
        <v>3.6430520944582885E-2</v>
      </c>
      <c r="K69" s="5">
        <f t="shared" si="590"/>
        <v>231</v>
      </c>
      <c r="L69" s="43">
        <f t="shared" si="591"/>
        <v>2.2953100158982512E-2</v>
      </c>
      <c r="M69" s="5">
        <f>+'Days Before Start Data'!C68</f>
        <v>10295</v>
      </c>
      <c r="N69" s="5">
        <f>+'Days Before Start Data'!P68</f>
        <v>10064</v>
      </c>
      <c r="O69" s="5">
        <f>+'Days Before Start Data'!D68</f>
        <v>8734</v>
      </c>
      <c r="P69" s="5">
        <f>+'Days Before Start Data'!Q68</f>
        <v>8427</v>
      </c>
      <c r="Q69" s="9">
        <f>+'Days Before Start Data'!K68</f>
        <v>4249.1154946187307</v>
      </c>
      <c r="R69" s="9">
        <f>+'Days Before Start Data'!W68</f>
        <v>3941.105694790554</v>
      </c>
      <c r="S69" s="9">
        <f t="shared" si="592"/>
        <v>308.00979982817671</v>
      </c>
      <c r="T69" s="43">
        <f t="shared" si="593"/>
        <v>7.8153143732052482E-2</v>
      </c>
      <c r="U69" s="43">
        <f t="shared" si="594"/>
        <v>9.3897259504472252E-2</v>
      </c>
      <c r="V69" s="9">
        <f>+'Days Before Start Data'!I68</f>
        <v>44640061.729999997</v>
      </c>
      <c r="W69" s="9">
        <f>+'Days Before Start Data'!V68</f>
        <v>40808276.409999996</v>
      </c>
      <c r="X69" s="9">
        <f>+'Days Before Start Data'!J68</f>
        <v>42775690</v>
      </c>
      <c r="Y69" s="9">
        <f t="shared" si="595"/>
        <v>1864371.7299999967</v>
      </c>
      <c r="Z69" s="43">
        <f>+'Days Before Start Data'!F68</f>
        <v>0.84837299660029142</v>
      </c>
      <c r="AA69" s="43">
        <f>+'Days Before Start Data'!S68</f>
        <v>0.83734101748807632</v>
      </c>
      <c r="AB69" s="9">
        <f>+'Days Before Start Data'!G68</f>
        <v>37111774.729999997</v>
      </c>
      <c r="AC69" s="9">
        <f>+'Days Before Start Data'!AQ68</f>
        <v>43095864.495899603</v>
      </c>
      <c r="AD69" s="9">
        <f t="shared" si="596"/>
        <v>320174.49589960277</v>
      </c>
      <c r="AF69" s="9">
        <f>(+'Days Before Start Data'!L68-'Days Before Start Data'!X68)*'Days Before Start Data'!P68</f>
        <v>2830148.1893899976</v>
      </c>
      <c r="AG69" s="9">
        <f>(+'Days Before Start Data'!C68-'Days Before Start Data'!P68)*'Days Before Start Data'!X68</f>
        <v>936676.45575417322</v>
      </c>
      <c r="AH69" s="9">
        <f>(+'Days Before Start Data'!I68-'Days Before Start Data'!V68)-AF69-AG69</f>
        <v>64960.674855829449</v>
      </c>
      <c r="AI69" s="9">
        <f t="shared" si="597"/>
        <v>48807.245795680377</v>
      </c>
      <c r="AJ69" s="9">
        <f t="shared" si="598"/>
        <v>16153.42906014907</v>
      </c>
      <c r="AK69" s="9">
        <f t="shared" si="599"/>
        <v>2878955.4351856778</v>
      </c>
      <c r="AL69" s="9">
        <f t="shared" si="600"/>
        <v>952829.88481432234</v>
      </c>
      <c r="AM69" s="9">
        <f t="shared" si="601"/>
        <v>3831785.3200000003</v>
      </c>
    </row>
    <row r="70" spans="1:39">
      <c r="A70" s="70">
        <f>+'Days Before Start Data'!A69</f>
        <v>45180</v>
      </c>
      <c r="B70" s="5">
        <f>+'Days Before Start Data'!B69</f>
        <v>-14</v>
      </c>
      <c r="C70" s="5">
        <f>+'Days Before Start Data'!C69</f>
        <v>10332</v>
      </c>
      <c r="D70" s="5">
        <f>+'Days Before Start Data'!D69</f>
        <v>8823</v>
      </c>
      <c r="E70" s="5">
        <f>+'Days Before Start Data'!P68</f>
        <v>10064</v>
      </c>
      <c r="F70" s="5">
        <f>+'Days Before Start Data'!Q68</f>
        <v>8427</v>
      </c>
      <c r="G70" s="5">
        <f t="shared" si="586"/>
        <v>268</v>
      </c>
      <c r="H70" s="43">
        <f t="shared" si="587"/>
        <v>2.6629570747217807E-2</v>
      </c>
      <c r="I70" s="5">
        <f t="shared" si="588"/>
        <v>396</v>
      </c>
      <c r="J70" s="43">
        <f t="shared" si="589"/>
        <v>4.6991812032751872E-2</v>
      </c>
      <c r="K70" s="5">
        <f t="shared" si="590"/>
        <v>257</v>
      </c>
      <c r="L70" s="43">
        <f t="shared" si="591"/>
        <v>2.5508684863523572E-2</v>
      </c>
      <c r="M70" s="5">
        <f>+'Days Before Start Data'!C69</f>
        <v>10332</v>
      </c>
      <c r="N70" s="5">
        <f>+'Days Before Start Data'!P69</f>
        <v>10075</v>
      </c>
      <c r="O70" s="5">
        <f>+'Days Before Start Data'!D69</f>
        <v>8823</v>
      </c>
      <c r="P70" s="5">
        <f>+'Days Before Start Data'!Q69</f>
        <v>8532</v>
      </c>
      <c r="Q70" s="9">
        <f>+'Days Before Start Data'!K69</f>
        <v>4242.0830386489852</v>
      </c>
      <c r="R70" s="9">
        <f>+'Days Before Start Data'!W69</f>
        <v>3950.4950726676043</v>
      </c>
      <c r="S70" s="9">
        <f t="shared" si="592"/>
        <v>291.58796598138088</v>
      </c>
      <c r="T70" s="43">
        <f t="shared" si="593"/>
        <v>7.381048719660438E-2</v>
      </c>
      <c r="U70" s="43">
        <f t="shared" si="594"/>
        <v>9.0736241266913042E-2</v>
      </c>
      <c r="V70" s="9">
        <f>+'Days Before Start Data'!I69</f>
        <v>44533647.939999998</v>
      </c>
      <c r="W70" s="9">
        <f>+'Days Before Start Data'!V69</f>
        <v>40828979.780000001</v>
      </c>
      <c r="X70" s="9">
        <f>+'Days Before Start Data'!J69</f>
        <v>42775690</v>
      </c>
      <c r="Y70" s="9">
        <f t="shared" si="595"/>
        <v>1757957.9399999976</v>
      </c>
      <c r="Z70" s="43">
        <f>+'Days Before Start Data'!F69</f>
        <v>0.8539488966318235</v>
      </c>
      <c r="AA70" s="43">
        <f>+'Days Before Start Data'!S69</f>
        <v>0.84684863523573206</v>
      </c>
      <c r="AB70" s="9">
        <f>+'Days Before Start Data'!G69</f>
        <v>37427898.649999999</v>
      </c>
      <c r="AC70" s="9">
        <f>+'Days Before Start Data'!AQ69</f>
        <v>42908702.011232525</v>
      </c>
      <c r="AD70" s="9">
        <f t="shared" si="596"/>
        <v>133012.01123252511</v>
      </c>
      <c r="AF70" s="9">
        <f>(+'Days Before Start Data'!L69-'Days Before Start Data'!X69)*'Days Before Start Data'!P69</f>
        <v>2596930.304736739</v>
      </c>
      <c r="AG70" s="9">
        <f>(+'Days Before Start Data'!C69-'Days Before Start Data'!P69)*'Days Before Start Data'!X69</f>
        <v>1041493.578507196</v>
      </c>
      <c r="AH70" s="9">
        <f>(+'Days Before Start Data'!I69-'Days Before Start Data'!V69)-AF70-AG70</f>
        <v>66244.276756061357</v>
      </c>
      <c r="AI70" s="9">
        <f t="shared" si="597"/>
        <v>47281.948267611893</v>
      </c>
      <c r="AJ70" s="9">
        <f t="shared" si="598"/>
        <v>18962.328488449468</v>
      </c>
      <c r="AK70" s="9">
        <f t="shared" si="599"/>
        <v>2644212.2530043507</v>
      </c>
      <c r="AL70" s="9">
        <f t="shared" si="600"/>
        <v>1060455.9069956455</v>
      </c>
      <c r="AM70" s="9">
        <f t="shared" si="601"/>
        <v>3704668.1599999964</v>
      </c>
    </row>
    <row r="71" spans="1:39">
      <c r="A71" s="70">
        <f>+'Days Before Start Data'!A70</f>
        <v>45181</v>
      </c>
      <c r="B71" s="5">
        <f>+'Days Before Start Data'!B70</f>
        <v>-15</v>
      </c>
      <c r="C71" s="5">
        <f>+'Days Before Start Data'!C70</f>
        <v>10355</v>
      </c>
      <c r="D71" s="5">
        <f>+'Days Before Start Data'!D70</f>
        <v>9003</v>
      </c>
      <c r="E71" s="5">
        <f>+'Days Before Start Data'!P69</f>
        <v>10075</v>
      </c>
      <c r="F71" s="5">
        <f>+'Days Before Start Data'!Q69</f>
        <v>8532</v>
      </c>
      <c r="G71" s="5">
        <f t="shared" ref="G71" si="602">+C71-E71</f>
        <v>280</v>
      </c>
      <c r="H71" s="43">
        <f t="shared" ref="H71" si="603">+G71/E71</f>
        <v>2.7791563275434243E-2</v>
      </c>
      <c r="I71" s="5">
        <f t="shared" ref="I71" si="604">+D71-F71</f>
        <v>471</v>
      </c>
      <c r="J71" s="43">
        <f t="shared" ref="J71" si="605">+I71/F71</f>
        <v>5.5203938115330517E-2</v>
      </c>
      <c r="K71" s="5">
        <f t="shared" ref="K71" si="606">+M71-N71</f>
        <v>292</v>
      </c>
      <c r="L71" s="43">
        <f t="shared" ref="L71" si="607">+K71/N71</f>
        <v>2.9017191692338268E-2</v>
      </c>
      <c r="M71" s="5">
        <f>+'Days Before Start Data'!C70</f>
        <v>10355</v>
      </c>
      <c r="N71" s="5">
        <f>+'Days Before Start Data'!P70</f>
        <v>10063</v>
      </c>
      <c r="O71" s="5">
        <f>+'Days Before Start Data'!D70</f>
        <v>9003</v>
      </c>
      <c r="P71" s="5">
        <f>+'Days Before Start Data'!Q70</f>
        <v>8661</v>
      </c>
      <c r="Q71" s="9">
        <f>+'Days Before Start Data'!K70</f>
        <v>4215.8973742085973</v>
      </c>
      <c r="R71" s="9">
        <f>+'Days Before Start Data'!W70</f>
        <v>3953.3790670823232</v>
      </c>
      <c r="S71" s="9">
        <f t="shared" ref="S71" si="608">+Q71-R71</f>
        <v>262.51830712627407</v>
      </c>
      <c r="T71" s="43">
        <f t="shared" ref="T71" si="609">+S71/R71</f>
        <v>6.6403525356858353E-2</v>
      </c>
      <c r="U71" s="43">
        <f t="shared" ref="U71" si="610">+V71/W71-1</f>
        <v>9.3434583567458374E-2</v>
      </c>
      <c r="V71" s="9">
        <f>+'Days Before Start Data'!I70</f>
        <v>44444680.010000005</v>
      </c>
      <c r="W71" s="9">
        <f>+'Days Before Start Data'!V70</f>
        <v>40646857.780000001</v>
      </c>
      <c r="X71" s="9">
        <f>+'Days Before Start Data'!J70</f>
        <v>42775690</v>
      </c>
      <c r="Y71" s="9">
        <f t="shared" ref="Y71" si="611">+V71-X71</f>
        <v>1668990.0100000054</v>
      </c>
      <c r="Z71" s="43">
        <f>+'Days Before Start Data'!F70</f>
        <v>0.86943505552873013</v>
      </c>
      <c r="AA71" s="43">
        <f>+'Days Before Start Data'!S70</f>
        <v>0.86067773029911554</v>
      </c>
      <c r="AB71" s="9">
        <f>+'Days Before Start Data'!G70</f>
        <v>37955724.060000002</v>
      </c>
      <c r="AC71" s="9">
        <f>+'Days Before Start Data'!AQ70</f>
        <v>42817996.866138652</v>
      </c>
      <c r="AD71" s="9">
        <f t="shared" ref="AD71" si="612">+AC71-X71</f>
        <v>42306.866138651967</v>
      </c>
      <c r="AF71" s="9">
        <f>(+'Days Before Start Data'!L70-'Days Before Start Data'!X70)*'Days Before Start Data'!P70</f>
        <v>2544529.4668015484</v>
      </c>
      <c r="AG71" s="9">
        <f>(+'Days Before Start Data'!C70-'Days Before Start Data'!P70)*'Days Before Start Data'!X70</f>
        <v>1179457.6638934712</v>
      </c>
      <c r="AH71" s="9">
        <f>(+'Days Before Start Data'!I70-'Days Before Start Data'!V70)-AF71-AG71</f>
        <v>73835.099304984557</v>
      </c>
      <c r="AI71" s="9">
        <f t="shared" ref="AI71" si="613">ABS(AF71)/(ABS(AF71)+ABS(AG71))*AH71</f>
        <v>50450.116843096584</v>
      </c>
      <c r="AJ71" s="9">
        <f t="shared" ref="AJ71" si="614">ABS(AG71)/(ABS(AF71)+ABS(AG71))*AH71</f>
        <v>23384.982461887972</v>
      </c>
      <c r="AK71" s="9">
        <f t="shared" ref="AK71" si="615">+AF71+AI71</f>
        <v>2594979.5836446448</v>
      </c>
      <c r="AL71" s="9">
        <f t="shared" ref="AL71" si="616">+AG71+AJ71</f>
        <v>1202842.6463553591</v>
      </c>
      <c r="AM71" s="9">
        <f t="shared" ref="AM71" si="617">+AK71+AL71</f>
        <v>3797822.2300000042</v>
      </c>
    </row>
    <row r="72" spans="1:39">
      <c r="A72" s="70">
        <f>+'Days Before Start Data'!A71</f>
        <v>45182</v>
      </c>
      <c r="B72" s="5">
        <f>+'Days Before Start Data'!B71</f>
        <v>-16</v>
      </c>
      <c r="C72" s="5">
        <f>+'Days Before Start Data'!C71</f>
        <v>10364</v>
      </c>
      <c r="D72" s="5">
        <f>+'Days Before Start Data'!D71</f>
        <v>9083</v>
      </c>
      <c r="E72" s="5">
        <f>+'Days Before Start Data'!P70</f>
        <v>10063</v>
      </c>
      <c r="F72" s="5">
        <f>+'Days Before Start Data'!Q70</f>
        <v>8661</v>
      </c>
      <c r="G72" s="5">
        <f t="shared" ref="G72" si="618">+C72-E72</f>
        <v>301</v>
      </c>
      <c r="H72" s="43">
        <f t="shared" ref="H72" si="619">+G72/E72</f>
        <v>2.9911557189704858E-2</v>
      </c>
      <c r="I72" s="5">
        <f t="shared" ref="I72" si="620">+D72-F72</f>
        <v>422</v>
      </c>
      <c r="J72" s="43">
        <f t="shared" ref="J72" si="621">+I72/F72</f>
        <v>4.8724165800715855E-2</v>
      </c>
      <c r="K72" s="5">
        <f t="shared" ref="K72" si="622">+M72-N72</f>
        <v>312</v>
      </c>
      <c r="L72" s="43">
        <f t="shared" ref="L72" si="623">+K72/N72</f>
        <v>3.1038599283724631E-2</v>
      </c>
      <c r="M72" s="5">
        <f>+'Days Before Start Data'!C71</f>
        <v>10364</v>
      </c>
      <c r="N72" s="5">
        <f>+'Days Before Start Data'!P71</f>
        <v>10052</v>
      </c>
      <c r="O72" s="5">
        <f>+'Days Before Start Data'!D71</f>
        <v>9083</v>
      </c>
      <c r="P72" s="5">
        <f>+'Days Before Start Data'!Q71</f>
        <v>8751</v>
      </c>
      <c r="Q72" s="9">
        <f>+'Days Before Start Data'!K71</f>
        <v>4210.2426334911379</v>
      </c>
      <c r="R72" s="9">
        <f>+'Days Before Start Data'!W71</f>
        <v>3953.9408444749179</v>
      </c>
      <c r="S72" s="9">
        <f t="shared" ref="S72" si="624">+Q72-R72</f>
        <v>256.30178901622003</v>
      </c>
      <c r="T72" s="43">
        <f t="shared" ref="T72" si="625">+S72/R72</f>
        <v>6.4821857255240964E-2</v>
      </c>
      <c r="U72" s="43">
        <f t="shared" ref="U72" si="626">+V72/W72-1</f>
        <v>9.117190528230279E-2</v>
      </c>
      <c r="V72" s="9">
        <f>+'Days Before Start Data'!I71</f>
        <v>44248888.660000004</v>
      </c>
      <c r="W72" s="9">
        <f>+'Days Before Start Data'!V71</f>
        <v>40551711.830000006</v>
      </c>
      <c r="X72" s="9">
        <f>+'Days Before Start Data'!J71</f>
        <v>42775690</v>
      </c>
      <c r="Y72" s="9">
        <f t="shared" ref="Y72" si="627">+V72-X72</f>
        <v>1473198.6600000039</v>
      </c>
      <c r="Z72" s="43">
        <f>+'Days Before Start Data'!F71</f>
        <v>0.87639907371671166</v>
      </c>
      <c r="AA72" s="43">
        <f>+'Days Before Start Data'!S71</f>
        <v>0.87057302029446881</v>
      </c>
      <c r="AB72" s="9">
        <f>+'Days Before Start Data'!G71</f>
        <v>38241633.840000004</v>
      </c>
      <c r="AC72" s="9">
        <f>+'Days Before Start Data'!AQ71</f>
        <v>42754992.598749056</v>
      </c>
      <c r="AD72" s="9">
        <f t="shared" ref="AD72" si="628">+AC72-X72</f>
        <v>-20697.401250943542</v>
      </c>
      <c r="AF72" s="9">
        <f>(+'Days Before Start Data'!L71-'Days Before Start Data'!X71)*'Days Before Start Data'!P71</f>
        <v>2365099.1320146639</v>
      </c>
      <c r="AG72" s="9">
        <f>(+'Days Before Start Data'!C71-'Days Before Start Data'!P71)*'Days Before Start Data'!X71</f>
        <v>1258668.3337604459</v>
      </c>
      <c r="AH72" s="9">
        <f>(+'Days Before Start Data'!I71-'Days Before Start Data'!V71)-AF72-AG72</f>
        <v>73409.364224888384</v>
      </c>
      <c r="AI72" s="9">
        <f t="shared" ref="AI72" si="629">ABS(AF72)/(ABS(AF72)+ABS(AG72))*AH72</f>
        <v>47911.579661167663</v>
      </c>
      <c r="AJ72" s="9">
        <f t="shared" ref="AJ72" si="630">ABS(AG72)/(ABS(AF72)+ABS(AG72))*AH72</f>
        <v>25497.784563720721</v>
      </c>
      <c r="AK72" s="9">
        <f t="shared" ref="AK72" si="631">+AF72+AI72</f>
        <v>2413010.7116758316</v>
      </c>
      <c r="AL72" s="9">
        <f t="shared" ref="AL72" si="632">+AG72+AJ72</f>
        <v>1284166.1183241666</v>
      </c>
      <c r="AM72" s="9">
        <f t="shared" ref="AM72" si="633">+AK72+AL72</f>
        <v>3697176.8299999982</v>
      </c>
    </row>
    <row r="73" spans="1:39">
      <c r="A73" s="70">
        <f>+'Days Before Start Data'!A72</f>
        <v>45183</v>
      </c>
      <c r="B73" s="5">
        <f>+'Days Before Start Data'!B72</f>
        <v>-17</v>
      </c>
      <c r="C73" s="5">
        <f>+'Days Before Start Data'!C72</f>
        <v>10396</v>
      </c>
      <c r="D73" s="5">
        <f>+'Days Before Start Data'!D72</f>
        <v>9154</v>
      </c>
      <c r="E73" s="5">
        <f>+'Days Before Start Data'!P71</f>
        <v>10052</v>
      </c>
      <c r="F73" s="5">
        <f>+'Days Before Start Data'!Q71</f>
        <v>8751</v>
      </c>
      <c r="G73" s="5">
        <f t="shared" ref="G73" si="634">+C73-E73</f>
        <v>344</v>
      </c>
      <c r="H73" s="43">
        <f t="shared" ref="H73" si="635">+G73/E73</f>
        <v>3.4222045364106647E-2</v>
      </c>
      <c r="I73" s="5">
        <f t="shared" ref="I73" si="636">+D73-F73</f>
        <v>403</v>
      </c>
      <c r="J73" s="43">
        <f t="shared" ref="J73" si="637">+I73/F73</f>
        <v>4.6051879785167407E-2</v>
      </c>
      <c r="K73" s="5">
        <f t="shared" ref="K73" si="638">+M73-N73</f>
        <v>304</v>
      </c>
      <c r="L73" s="43">
        <f t="shared" ref="L73" si="639">+K73/N73</f>
        <v>3.0122869599682918E-2</v>
      </c>
      <c r="M73" s="5">
        <f>+'Days Before Start Data'!C72</f>
        <v>10396</v>
      </c>
      <c r="N73" s="5">
        <f>+'Days Before Start Data'!P72</f>
        <v>10092</v>
      </c>
      <c r="O73" s="5">
        <f>+'Days Before Start Data'!D72</f>
        <v>9154</v>
      </c>
      <c r="P73" s="5">
        <f>+'Days Before Start Data'!Q72</f>
        <v>8873</v>
      </c>
      <c r="Q73" s="9">
        <f>+'Days Before Start Data'!K72</f>
        <v>4208.4766025781082</v>
      </c>
      <c r="R73" s="9">
        <f>+'Days Before Start Data'!W72</f>
        <v>3945.7218381607122</v>
      </c>
      <c r="S73" s="9">
        <f t="shared" ref="S73" si="640">+Q73-R73</f>
        <v>262.75476441739602</v>
      </c>
      <c r="T73" s="43">
        <f t="shared" ref="T73" si="641">+S73/R73</f>
        <v>6.659231826130918E-2</v>
      </c>
      <c r="U73" s="43">
        <f t="shared" ref="U73" si="642">+V73/W73-1</f>
        <v>9.5000302920444701E-2</v>
      </c>
      <c r="V73" s="9">
        <f>+'Days Before Start Data'!I72</f>
        <v>44270234.789999999</v>
      </c>
      <c r="W73" s="9">
        <f>+'Days Before Start Data'!V72</f>
        <v>40429426.979999997</v>
      </c>
      <c r="X73" s="9">
        <f>+'Days Before Start Data'!J72</f>
        <v>42775690</v>
      </c>
      <c r="Y73" s="9">
        <f t="shared" ref="Y73" si="643">+V73-X73</f>
        <v>1494544.7899999991</v>
      </c>
      <c r="Z73" s="43">
        <f>+'Days Before Start Data'!F72</f>
        <v>0.88053097345132747</v>
      </c>
      <c r="AA73" s="43">
        <f>+'Days Before Start Data'!S72</f>
        <v>0.87921125644074516</v>
      </c>
      <c r="AB73" s="9">
        <f>+'Days Before Start Data'!G72</f>
        <v>38524394.82</v>
      </c>
      <c r="AC73" s="9">
        <f>+'Days Before Start Data'!AQ72</f>
        <v>42720523.447090015</v>
      </c>
      <c r="AD73" s="9">
        <f t="shared" ref="AD73" si="644">+AC73-X73</f>
        <v>-55166.552909985185</v>
      </c>
      <c r="AF73" s="9">
        <f>(+'Days Before Start Data'!L72-'Days Before Start Data'!X72)*'Days Before Start Data'!P72</f>
        <v>2546256.8888611081</v>
      </c>
      <c r="AG73" s="9">
        <f>(+'Days Before Start Data'!C72-'Days Before Start Data'!P72)*'Days Before Start Data'!X72</f>
        <v>1217850.3569084422</v>
      </c>
      <c r="AH73" s="9">
        <f>(+'Days Before Start Data'!I72-'Days Before Start Data'!V72)-AF73-AG73</f>
        <v>76700.564230452059</v>
      </c>
      <c r="AI73" s="9">
        <f t="shared" ref="AI73" si="645">ABS(AF73)/(ABS(AF73)+ABS(AG73))*AH73</f>
        <v>51884.637524825528</v>
      </c>
      <c r="AJ73" s="9">
        <f t="shared" ref="AJ73" si="646">ABS(AG73)/(ABS(AF73)+ABS(AG73))*AH73</f>
        <v>24815.926705626538</v>
      </c>
      <c r="AK73" s="9">
        <f t="shared" ref="AK73" si="647">+AF73+AI73</f>
        <v>2598141.5263859336</v>
      </c>
      <c r="AL73" s="9">
        <f t="shared" ref="AL73" si="648">+AG73+AJ73</f>
        <v>1242666.2836140688</v>
      </c>
      <c r="AM73" s="9">
        <f t="shared" ref="AM73" si="649">+AK73+AL73</f>
        <v>3840807.8100000024</v>
      </c>
    </row>
    <row r="74" spans="1:39">
      <c r="A74" s="70">
        <f>+'Days Before Start Data'!A73</f>
        <v>45184</v>
      </c>
      <c r="B74" s="5">
        <f>+'Days Before Start Data'!B73</f>
        <v>-18</v>
      </c>
      <c r="C74" s="5">
        <f>+'Days Before Start Data'!C73</f>
        <v>10399</v>
      </c>
      <c r="D74" s="5">
        <f>+'Days Before Start Data'!D73</f>
        <v>9264</v>
      </c>
      <c r="E74" s="5">
        <f>+'Days Before Start Data'!P72</f>
        <v>10092</v>
      </c>
      <c r="F74" s="5">
        <f>+'Days Before Start Data'!Q72</f>
        <v>8873</v>
      </c>
      <c r="G74" s="5">
        <f t="shared" ref="G74" si="650">+C74-E74</f>
        <v>307</v>
      </c>
      <c r="H74" s="43">
        <f t="shared" ref="H74" si="651">+G74/E74</f>
        <v>3.0420134760206104E-2</v>
      </c>
      <c r="I74" s="5">
        <f t="shared" ref="I74" si="652">+D74-F74</f>
        <v>391</v>
      </c>
      <c r="J74" s="43">
        <f t="shared" ref="J74" si="653">+I74/F74</f>
        <v>4.406626845486307E-2</v>
      </c>
      <c r="K74" s="5">
        <f t="shared" ref="K74" si="654">+M74-N74</f>
        <v>297</v>
      </c>
      <c r="L74" s="43">
        <f t="shared" ref="L74" si="655">+K74/N74</f>
        <v>2.9400118788358742E-2</v>
      </c>
      <c r="M74" s="5">
        <f>+'Days Before Start Data'!C73</f>
        <v>10399</v>
      </c>
      <c r="N74" s="5">
        <f>+'Days Before Start Data'!P73</f>
        <v>10102</v>
      </c>
      <c r="O74" s="5">
        <f>+'Days Before Start Data'!D73</f>
        <v>9264</v>
      </c>
      <c r="P74" s="5">
        <f>+'Days Before Start Data'!Q73</f>
        <v>9047</v>
      </c>
      <c r="Q74" s="9">
        <f>+'Days Before Start Data'!K73</f>
        <v>4186.2823510362687</v>
      </c>
      <c r="R74" s="9">
        <f>+'Days Before Start Data'!W73</f>
        <v>3923.2970144799378</v>
      </c>
      <c r="S74" s="9">
        <f t="shared" ref="S74" si="656">+Q74-R74</f>
        <v>262.98533655633082</v>
      </c>
      <c r="T74" s="43">
        <f t="shared" ref="T74" si="657">+S74/R74</f>
        <v>6.703171735041108E-2</v>
      </c>
      <c r="U74" s="43">
        <f t="shared" ref="U74" si="658">+V74/W74-1</f>
        <v>9.6385870421136888E-2</v>
      </c>
      <c r="V74" s="9">
        <f>+'Days Before Start Data'!I73</f>
        <v>44225330.389999993</v>
      </c>
      <c r="W74" s="9">
        <f>+'Days Before Start Data'!V73</f>
        <v>40337377.179999992</v>
      </c>
      <c r="X74" s="9">
        <f>+'Days Before Start Data'!J73</f>
        <v>42775690</v>
      </c>
      <c r="Y74" s="9">
        <f t="shared" ref="Y74" si="659">+V74-X74</f>
        <v>1449640.3899999931</v>
      </c>
      <c r="Z74" s="43">
        <f>+'Days Before Start Data'!F73</f>
        <v>0.89085488989325901</v>
      </c>
      <c r="AA74" s="43">
        <f>+'Days Before Start Data'!S73</f>
        <v>0.89556523460700854</v>
      </c>
      <c r="AB74" s="9">
        <f>+'Days Before Start Data'!G73</f>
        <v>38781719.699999996</v>
      </c>
      <c r="AC74" s="9">
        <f>+'Days Before Start Data'!AQ73</f>
        <v>42612290.22892496</v>
      </c>
      <c r="AD74" s="9">
        <f t="shared" ref="AD74" si="660">+AC74-X74</f>
        <v>-163399.7710750401</v>
      </c>
      <c r="AF74" s="9">
        <f>(+'Days Before Start Data'!L73-'Days Before Start Data'!X73)*'Days Before Start Data'!P73</f>
        <v>2624858.3810904953</v>
      </c>
      <c r="AG74" s="9">
        <f>(+'Days Before Start Data'!C73-'Days Before Start Data'!P73)*'Days Before Start Data'!X73</f>
        <v>1185923.6807028309</v>
      </c>
      <c r="AH74" s="9">
        <f>(+'Days Before Start Data'!I73-'Days Before Start Data'!V73)-AF74-AG74</f>
        <v>77171.148206674727</v>
      </c>
      <c r="AI74" s="9">
        <f t="shared" ref="AI74" si="661">ABS(AF74)/(ABS(AF74)+ABS(AG74))*AH74</f>
        <v>53155.318741408701</v>
      </c>
      <c r="AJ74" s="9">
        <f t="shared" ref="AJ74" si="662">ABS(AG74)/(ABS(AF74)+ABS(AG74))*AH74</f>
        <v>24015.829465266019</v>
      </c>
      <c r="AK74" s="9">
        <f t="shared" ref="AK74" si="663">+AF74+AI74</f>
        <v>2678013.6998319039</v>
      </c>
      <c r="AL74" s="9">
        <f t="shared" ref="AL74" si="664">+AG74+AJ74</f>
        <v>1209939.510168097</v>
      </c>
      <c r="AM74" s="9">
        <f t="shared" ref="AM74" si="665">+AK74+AL74</f>
        <v>3887953.2100000009</v>
      </c>
    </row>
    <row r="75" spans="1:39">
      <c r="A75" s="70">
        <f>+'Days Before Start Data'!A74</f>
        <v>45185</v>
      </c>
      <c r="B75" s="5">
        <f>+'Days Before Start Data'!B74</f>
        <v>-19</v>
      </c>
      <c r="C75" s="5">
        <f>+'Days Before Start Data'!C74</f>
        <v>10399</v>
      </c>
      <c r="D75" s="5">
        <f>+'Days Before Start Data'!D74</f>
        <v>9264</v>
      </c>
      <c r="E75" s="5">
        <f>+'Days Before Start Data'!P73</f>
        <v>10102</v>
      </c>
      <c r="F75" s="5">
        <f>+'Days Before Start Data'!Q73</f>
        <v>9047</v>
      </c>
      <c r="G75" s="5">
        <f t="shared" ref="G75:G76" si="666">+C75-E75</f>
        <v>297</v>
      </c>
      <c r="H75" s="43">
        <f t="shared" ref="H75:H76" si="667">+G75/E75</f>
        <v>2.9400118788358742E-2</v>
      </c>
      <c r="I75" s="5">
        <f t="shared" ref="I75:I76" si="668">+D75-F75</f>
        <v>217</v>
      </c>
      <c r="J75" s="43">
        <f t="shared" ref="J75:J76" si="669">+I75/F75</f>
        <v>2.3985851663534872E-2</v>
      </c>
      <c r="K75" s="5">
        <f t="shared" ref="K75:K76" si="670">+M75-N75</f>
        <v>297</v>
      </c>
      <c r="L75" s="43">
        <f t="shared" ref="L75:L76" si="671">+K75/N75</f>
        <v>2.9400118788358742E-2</v>
      </c>
      <c r="M75" s="5">
        <f>+'Days Before Start Data'!C74</f>
        <v>10399</v>
      </c>
      <c r="N75" s="5">
        <f>+'Days Before Start Data'!P74</f>
        <v>10102</v>
      </c>
      <c r="O75" s="5">
        <f>+'Days Before Start Data'!D74</f>
        <v>9264</v>
      </c>
      <c r="P75" s="5">
        <f>+'Days Before Start Data'!Q74</f>
        <v>9047</v>
      </c>
      <c r="Q75" s="9">
        <f>+'Days Before Start Data'!K74</f>
        <v>4186.2823510362687</v>
      </c>
      <c r="R75" s="9">
        <f>+'Days Before Start Data'!W74</f>
        <v>3923.2970144799378</v>
      </c>
      <c r="S75" s="9">
        <f t="shared" ref="S75:S76" si="672">+Q75-R75</f>
        <v>262.98533655633082</v>
      </c>
      <c r="T75" s="43">
        <f t="shared" ref="T75:T76" si="673">+S75/R75</f>
        <v>6.703171735041108E-2</v>
      </c>
      <c r="U75" s="43">
        <f t="shared" ref="U75:U76" si="674">+V75/W75-1</f>
        <v>9.6385870421136888E-2</v>
      </c>
      <c r="V75" s="9">
        <f>+'Days Before Start Data'!I74</f>
        <v>44225330.389999993</v>
      </c>
      <c r="W75" s="9">
        <f>+'Days Before Start Data'!V74</f>
        <v>40337377.179999992</v>
      </c>
      <c r="X75" s="9">
        <f>+'Days Before Start Data'!J74</f>
        <v>42775690</v>
      </c>
      <c r="Y75" s="9">
        <f t="shared" ref="Y75:Y76" si="675">+V75-X75</f>
        <v>1449640.3899999931</v>
      </c>
      <c r="Z75" s="43">
        <f>+'Days Before Start Data'!F74</f>
        <v>0.89085488989325901</v>
      </c>
      <c r="AA75" s="43">
        <f>+'Days Before Start Data'!S74</f>
        <v>0.89556523460700854</v>
      </c>
      <c r="AB75" s="9">
        <f>+'Days Before Start Data'!G74</f>
        <v>38781719.699999996</v>
      </c>
      <c r="AC75" s="9">
        <f>+'Days Before Start Data'!AQ74</f>
        <v>42660938.914281696</v>
      </c>
      <c r="AD75" s="9">
        <f t="shared" ref="AD75:AD76" si="676">+AC75-X75</f>
        <v>-114751.08571830392</v>
      </c>
      <c r="AF75" s="9">
        <f>(+'Days Before Start Data'!L74-'Days Before Start Data'!X74)*'Days Before Start Data'!P74</f>
        <v>2624858.3810904953</v>
      </c>
      <c r="AG75" s="9">
        <f>(+'Days Before Start Data'!C74-'Days Before Start Data'!P74)*'Days Before Start Data'!X74</f>
        <v>1185923.6807028309</v>
      </c>
      <c r="AH75" s="9">
        <f>(+'Days Before Start Data'!I74-'Days Before Start Data'!V74)-AF75-AG75</f>
        <v>77171.148206674727</v>
      </c>
      <c r="AI75" s="9">
        <f t="shared" ref="AI75:AI76" si="677">ABS(AF75)/(ABS(AF75)+ABS(AG75))*AH75</f>
        <v>53155.318741408701</v>
      </c>
      <c r="AJ75" s="9">
        <f t="shared" ref="AJ75:AJ76" si="678">ABS(AG75)/(ABS(AF75)+ABS(AG75))*AH75</f>
        <v>24015.829465266019</v>
      </c>
      <c r="AK75" s="9">
        <f t="shared" ref="AK75:AK76" si="679">+AF75+AI75</f>
        <v>2678013.6998319039</v>
      </c>
      <c r="AL75" s="9">
        <f t="shared" ref="AL75:AL76" si="680">+AG75+AJ75</f>
        <v>1209939.510168097</v>
      </c>
      <c r="AM75" s="9">
        <f t="shared" ref="AM75:AM76" si="681">+AK75+AL75</f>
        <v>3887953.2100000009</v>
      </c>
    </row>
    <row r="76" spans="1:39">
      <c r="A76" s="70">
        <f>+'Days Before Start Data'!A75</f>
        <v>45186</v>
      </c>
      <c r="B76" s="5">
        <f>+'Days Before Start Data'!B75</f>
        <v>-20</v>
      </c>
      <c r="C76" s="5">
        <f>+'Days Before Start Data'!C75</f>
        <v>10399</v>
      </c>
      <c r="D76" s="5">
        <f>+'Days Before Start Data'!D75</f>
        <v>9264</v>
      </c>
      <c r="E76" s="5">
        <f>+'Days Before Start Data'!P74</f>
        <v>10102</v>
      </c>
      <c r="F76" s="5">
        <f>+'Days Before Start Data'!Q74</f>
        <v>9047</v>
      </c>
      <c r="G76" s="5">
        <f t="shared" si="666"/>
        <v>297</v>
      </c>
      <c r="H76" s="43">
        <f t="shared" si="667"/>
        <v>2.9400118788358742E-2</v>
      </c>
      <c r="I76" s="5">
        <f t="shared" si="668"/>
        <v>217</v>
      </c>
      <c r="J76" s="43">
        <f t="shared" si="669"/>
        <v>2.3985851663534872E-2</v>
      </c>
      <c r="K76" s="5">
        <f t="shared" si="670"/>
        <v>297</v>
      </c>
      <c r="L76" s="43">
        <f t="shared" si="671"/>
        <v>2.9400118788358742E-2</v>
      </c>
      <c r="M76" s="5">
        <f>+'Days Before Start Data'!C75</f>
        <v>10399</v>
      </c>
      <c r="N76" s="5">
        <f>+'Days Before Start Data'!P75</f>
        <v>10102</v>
      </c>
      <c r="O76" s="5">
        <f>+'Days Before Start Data'!D75</f>
        <v>9264</v>
      </c>
      <c r="P76" s="5">
        <f>+'Days Before Start Data'!Q75</f>
        <v>9047</v>
      </c>
      <c r="Q76" s="9">
        <f>+'Days Before Start Data'!K75</f>
        <v>4186.2823510362687</v>
      </c>
      <c r="R76" s="9">
        <f>+'Days Before Start Data'!W75</f>
        <v>3923.2970144799378</v>
      </c>
      <c r="S76" s="9">
        <f t="shared" si="672"/>
        <v>262.98533655633082</v>
      </c>
      <c r="T76" s="43">
        <f t="shared" si="673"/>
        <v>6.703171735041108E-2</v>
      </c>
      <c r="U76" s="43">
        <f t="shared" si="674"/>
        <v>9.6385870421136888E-2</v>
      </c>
      <c r="V76" s="9">
        <f>+'Days Before Start Data'!I75</f>
        <v>44225330.389999993</v>
      </c>
      <c r="W76" s="9">
        <f>+'Days Before Start Data'!V75</f>
        <v>40337377.179999992</v>
      </c>
      <c r="X76" s="9">
        <f>+'Days Before Start Data'!J75</f>
        <v>42775690</v>
      </c>
      <c r="Y76" s="9">
        <f t="shared" si="675"/>
        <v>1449640.3899999931</v>
      </c>
      <c r="Z76" s="43">
        <f>+'Days Before Start Data'!F75</f>
        <v>0.89085488989325901</v>
      </c>
      <c r="AA76" s="43">
        <f>+'Days Before Start Data'!S75</f>
        <v>0.89556523460700854</v>
      </c>
      <c r="AB76" s="9">
        <f>+'Days Before Start Data'!G75</f>
        <v>38781719.699999996</v>
      </c>
      <c r="AC76" s="9">
        <f>+'Days Before Start Data'!AQ75</f>
        <v>42660938.914281696</v>
      </c>
      <c r="AD76" s="9">
        <f t="shared" si="676"/>
        <v>-114751.08571830392</v>
      </c>
      <c r="AF76" s="9">
        <f>(+'Days Before Start Data'!L75-'Days Before Start Data'!X75)*'Days Before Start Data'!P75</f>
        <v>2624858.3810904953</v>
      </c>
      <c r="AG76" s="9">
        <f>(+'Days Before Start Data'!C75-'Days Before Start Data'!P75)*'Days Before Start Data'!X75</f>
        <v>1185923.6807028309</v>
      </c>
      <c r="AH76" s="9">
        <f>(+'Days Before Start Data'!I75-'Days Before Start Data'!V75)-AF76-AG76</f>
        <v>77171.148206674727</v>
      </c>
      <c r="AI76" s="9">
        <f t="shared" si="677"/>
        <v>53155.318741408701</v>
      </c>
      <c r="AJ76" s="9">
        <f t="shared" si="678"/>
        <v>24015.829465266019</v>
      </c>
      <c r="AK76" s="9">
        <f t="shared" si="679"/>
        <v>2678013.6998319039</v>
      </c>
      <c r="AL76" s="9">
        <f t="shared" si="680"/>
        <v>1209939.510168097</v>
      </c>
      <c r="AM76" s="9">
        <f t="shared" si="681"/>
        <v>3887953.2100000009</v>
      </c>
    </row>
    <row r="77" spans="1:39">
      <c r="A77" s="70">
        <f>+'Days Before Start Data'!A76</f>
        <v>45187</v>
      </c>
      <c r="B77" s="5">
        <f>+'Days Before Start Data'!B76</f>
        <v>-21</v>
      </c>
      <c r="C77" s="5">
        <f>+'Days Before Start Data'!C76</f>
        <v>10441</v>
      </c>
      <c r="D77" s="5">
        <f>+'Days Before Start Data'!D76</f>
        <v>9469</v>
      </c>
      <c r="E77" s="5">
        <f>+'Days Before Start Data'!P75</f>
        <v>10102</v>
      </c>
      <c r="F77" s="5">
        <f>+'Days Before Start Data'!Q75</f>
        <v>9047</v>
      </c>
      <c r="G77" s="5">
        <f t="shared" ref="G77" si="682">+C77-E77</f>
        <v>339</v>
      </c>
      <c r="H77" s="43">
        <f t="shared" ref="H77" si="683">+G77/E77</f>
        <v>3.3557711344288262E-2</v>
      </c>
      <c r="I77" s="5">
        <f t="shared" ref="I77" si="684">+D77-F77</f>
        <v>422</v>
      </c>
      <c r="J77" s="43">
        <f t="shared" ref="J77" si="685">+I77/F77</f>
        <v>4.664529678346413E-2</v>
      </c>
      <c r="K77" s="5">
        <f t="shared" ref="K77" si="686">+M77-N77</f>
        <v>344</v>
      </c>
      <c r="L77" s="43">
        <f t="shared" ref="L77" si="687">+K77/N77</f>
        <v>3.4069525601663861E-2</v>
      </c>
      <c r="M77" s="5">
        <f>+'Days Before Start Data'!C76</f>
        <v>10441</v>
      </c>
      <c r="N77" s="5">
        <f>+'Days Before Start Data'!P76</f>
        <v>10097</v>
      </c>
      <c r="O77" s="5">
        <f>+'Days Before Start Data'!D76</f>
        <v>9469</v>
      </c>
      <c r="P77" s="5">
        <f>+'Days Before Start Data'!Q76</f>
        <v>9295</v>
      </c>
      <c r="Q77" s="9">
        <f>+'Days Before Start Data'!K76</f>
        <v>4134.904744957229</v>
      </c>
      <c r="R77" s="9">
        <f>+'Days Before Start Data'!W76</f>
        <v>3936.0573168370088</v>
      </c>
      <c r="S77" s="9">
        <f t="shared" ref="S77" si="688">+Q77-R77</f>
        <v>198.84742812022023</v>
      </c>
      <c r="T77" s="43">
        <f t="shared" ref="T77" si="689">+S77/R77</f>
        <v>5.0519444234113135E-2</v>
      </c>
      <c r="U77" s="43">
        <f t="shared" ref="U77" si="690">+V77/W77-1</f>
        <v>8.0754562621884185E-2</v>
      </c>
      <c r="V77" s="9">
        <f>+'Days Before Start Data'!I76</f>
        <v>43545542.32</v>
      </c>
      <c r="W77" s="9">
        <f>+'Days Before Start Data'!V76</f>
        <v>40291795.960000001</v>
      </c>
      <c r="X77" s="9">
        <f>+'Days Before Start Data'!J76</f>
        <v>42775690</v>
      </c>
      <c r="Y77" s="9">
        <f t="shared" ref="Y77" si="691">+V77-X77</f>
        <v>769852.3200000003</v>
      </c>
      <c r="Z77" s="43">
        <f>+'Days Before Start Data'!F76</f>
        <v>0.90690546882482526</v>
      </c>
      <c r="AA77" s="43">
        <f>+'Days Before Start Data'!S76</f>
        <v>0.9205704664751907</v>
      </c>
      <c r="AB77" s="9">
        <f>+'Days Before Start Data'!G76</f>
        <v>39153413.030000001</v>
      </c>
      <c r="AC77" s="9">
        <f>+'Days Before Start Data'!AQ76</f>
        <v>41895169.35247796</v>
      </c>
      <c r="AD77" s="9">
        <f t="shared" ref="AD77" si="692">+AC77-X77</f>
        <v>-880520.64752203971</v>
      </c>
      <c r="AF77" s="9">
        <f>(+'Days Before Start Data'!L76-'Days Before Start Data'!X76)*'Days Before Start Data'!P76</f>
        <v>1819049.8215381668</v>
      </c>
      <c r="AG77" s="9">
        <f>(+'Days Before Start Data'!C76-'Days Before Start Data'!P76)*'Days Before Start Data'!X76</f>
        <v>1372722.3739962366</v>
      </c>
      <c r="AH77" s="9">
        <f>(+'Days Before Start Data'!I76-'Days Before Start Data'!V76)-AF77-AG77</f>
        <v>61974.164465595968</v>
      </c>
      <c r="AI77" s="9">
        <f t="shared" ref="AI77" si="693">ABS(AF77)/(ABS(AF77)+ABS(AG77))*AH77</f>
        <v>35320.218958246827</v>
      </c>
      <c r="AJ77" s="9">
        <f t="shared" ref="AJ77" si="694">ABS(AG77)/(ABS(AF77)+ABS(AG77))*AH77</f>
        <v>26653.945507349137</v>
      </c>
      <c r="AK77" s="9">
        <f t="shared" ref="AK77" si="695">+AF77+AI77</f>
        <v>1854370.0404964136</v>
      </c>
      <c r="AL77" s="9">
        <f t="shared" ref="AL77" si="696">+AG77+AJ77</f>
        <v>1399376.3195035858</v>
      </c>
      <c r="AM77" s="9">
        <f t="shared" ref="AM77" si="697">+AK77+AL77</f>
        <v>3253746.3599999994</v>
      </c>
    </row>
    <row r="78" spans="1:39">
      <c r="A78" s="70">
        <f>+'Days Before Start Data'!A77</f>
        <v>45188</v>
      </c>
      <c r="B78" s="5">
        <f>+'Days Before Start Data'!B77</f>
        <v>-22</v>
      </c>
      <c r="C78" s="5">
        <f>+'Days Before Start Data'!C77</f>
        <v>10148</v>
      </c>
      <c r="D78" s="5">
        <f>+'Days Before Start Data'!D77</f>
        <v>9731</v>
      </c>
      <c r="E78" s="5">
        <f>+'Days Before Start Data'!P76</f>
        <v>10097</v>
      </c>
      <c r="F78" s="5">
        <f>+'Days Before Start Data'!Q76</f>
        <v>9295</v>
      </c>
      <c r="G78" s="5">
        <f t="shared" ref="G78" si="698">+C78-E78</f>
        <v>51</v>
      </c>
      <c r="H78" s="43">
        <f t="shared" ref="H78" si="699">+G78/E78</f>
        <v>5.0510052490838862E-3</v>
      </c>
      <c r="I78" s="5">
        <f t="shared" ref="I78" si="700">+D78-F78</f>
        <v>436</v>
      </c>
      <c r="J78" s="43">
        <f t="shared" ref="J78" si="701">+I78/F78</f>
        <v>4.6906939214631523E-2</v>
      </c>
      <c r="K78" s="5">
        <f t="shared" ref="K78" si="702">+M78-N78</f>
        <v>25</v>
      </c>
      <c r="L78" s="43">
        <f t="shared" ref="L78" si="703">+K78/N78</f>
        <v>2.4696236293588855E-3</v>
      </c>
      <c r="M78" s="5">
        <f>+'Days Before Start Data'!C77</f>
        <v>10148</v>
      </c>
      <c r="N78" s="5">
        <f>+'Days Before Start Data'!P77</f>
        <v>10123</v>
      </c>
      <c r="O78" s="5">
        <f>+'Days Before Start Data'!D77</f>
        <v>9731</v>
      </c>
      <c r="P78" s="5">
        <f>+'Days Before Start Data'!Q77</f>
        <v>9580</v>
      </c>
      <c r="Q78" s="9">
        <f>+'Days Before Start Data'!K77</f>
        <v>4325.9303000719347</v>
      </c>
      <c r="R78" s="9">
        <f>+'Days Before Start Data'!W77</f>
        <v>3924.0448392484345</v>
      </c>
      <c r="S78" s="9">
        <f t="shared" ref="S78" si="704">+Q78-R78</f>
        <v>401.88546082350013</v>
      </c>
      <c r="T78" s="43">
        <f t="shared" ref="T78" si="705">+S78/R78</f>
        <v>0.10241612348661963</v>
      </c>
      <c r="U78" s="43">
        <f t="shared" ref="U78" si="706">+V78/W78-1</f>
        <v>9.6884142670324191E-2</v>
      </c>
      <c r="V78" s="9">
        <f>+'Days Before Start Data'!I77</f>
        <v>44070466.119999997</v>
      </c>
      <c r="W78" s="9">
        <f>+'Days Before Start Data'!V77</f>
        <v>40177867.840000004</v>
      </c>
      <c r="X78" s="9">
        <f>+'Days Before Start Data'!J77</f>
        <v>42775690</v>
      </c>
      <c r="Y78" s="9">
        <f t="shared" ref="Y78" si="707">+V78-X78</f>
        <v>1294776.1199999973</v>
      </c>
      <c r="Z78" s="43">
        <f>+'Days Before Start Data'!F77</f>
        <v>0.95890815924320061</v>
      </c>
      <c r="AA78" s="43">
        <f>+'Days Before Start Data'!S77</f>
        <v>0.94635977477032496</v>
      </c>
      <c r="AB78" s="9">
        <f>+'Days Before Start Data'!G77</f>
        <v>42095627.75</v>
      </c>
      <c r="AC78" s="9">
        <f>+'Days Before Start Data'!AQ77</f>
        <v>43139654.513795383</v>
      </c>
      <c r="AD78" s="9">
        <f t="shared" ref="AD78" si="708">+AC78-X78</f>
        <v>363964.51379538327</v>
      </c>
      <c r="AF78" s="9">
        <f>(+'Days Before Start Data'!L77-'Days Before Start Data'!X77)*'Days Before Start Data'!P77</f>
        <v>3784028.9409183995</v>
      </c>
      <c r="AG78" s="9">
        <f>(+'Days Before Start Data'!C77-'Days Before Start Data'!P77)*'Days Before Start Data'!X77</f>
        <v>99224.211794922463</v>
      </c>
      <c r="AH78" s="9">
        <f>(+'Days Before Start Data'!I77-'Days Before Start Data'!V77)-AF78-AG78</f>
        <v>9345.1272866717918</v>
      </c>
      <c r="AI78" s="9">
        <f t="shared" ref="AI78" si="709">ABS(AF78)/(ABS(AF78)+ABS(AG78))*AH78</f>
        <v>9106.3422132610267</v>
      </c>
      <c r="AJ78" s="9">
        <f t="shared" ref="AJ78" si="710">ABS(AG78)/(ABS(AF78)+ABS(AG78))*AH78</f>
        <v>238.78507341076389</v>
      </c>
      <c r="AK78" s="9">
        <f t="shared" ref="AK78" si="711">+AF78+AI78</f>
        <v>3793135.2831316604</v>
      </c>
      <c r="AL78" s="9">
        <f t="shared" ref="AL78" si="712">+AG78+AJ78</f>
        <v>99462.996868333226</v>
      </c>
      <c r="AM78" s="9">
        <f t="shared" ref="AM78" si="713">+AK78+AL78</f>
        <v>3892598.2799999937</v>
      </c>
    </row>
    <row r="79" spans="1:39">
      <c r="A79" s="70">
        <f>+'Days Before Start Data'!A78</f>
        <v>45189</v>
      </c>
      <c r="B79" s="5">
        <f>+'Days Before Start Data'!B78</f>
        <v>-23</v>
      </c>
      <c r="C79" s="5">
        <f>+'Days Before Start Data'!C78</f>
        <v>10257</v>
      </c>
      <c r="D79" s="5">
        <f>+'Days Before Start Data'!D78</f>
        <v>9777</v>
      </c>
      <c r="E79" s="5">
        <f>+'Days Before Start Data'!P77</f>
        <v>10123</v>
      </c>
      <c r="F79" s="5">
        <f>+'Days Before Start Data'!Q77</f>
        <v>9580</v>
      </c>
      <c r="G79" s="5">
        <f t="shared" ref="G79" si="714">+C79-E79</f>
        <v>134</v>
      </c>
      <c r="H79" s="43">
        <f t="shared" ref="H79" si="715">+G79/E79</f>
        <v>1.3237182653363627E-2</v>
      </c>
      <c r="I79" s="5">
        <f t="shared" ref="I79" si="716">+D79-F79</f>
        <v>197</v>
      </c>
      <c r="J79" s="43">
        <f t="shared" ref="J79" si="717">+I79/F79</f>
        <v>2.056367432150313E-2</v>
      </c>
      <c r="K79" s="5">
        <f t="shared" ref="K79" si="718">+M79-N79</f>
        <v>428</v>
      </c>
      <c r="L79" s="43">
        <f t="shared" ref="L79" si="719">+K79/N79</f>
        <v>4.3544612880252312E-2</v>
      </c>
      <c r="M79" s="5">
        <f>+'Days Before Start Data'!C78</f>
        <v>10257</v>
      </c>
      <c r="N79" s="5">
        <f>+'Days Before Start Data'!P78</f>
        <v>9829</v>
      </c>
      <c r="O79" s="5">
        <f>+'Days Before Start Data'!D78</f>
        <v>9777</v>
      </c>
      <c r="P79" s="5">
        <f>+'Days Before Start Data'!Q78</f>
        <v>9589</v>
      </c>
      <c r="Q79" s="9">
        <f>+'Days Before Start Data'!K78</f>
        <v>4222.1826736217654</v>
      </c>
      <c r="R79" s="9">
        <f>+'Days Before Start Data'!W78</f>
        <v>3926.3384617791216</v>
      </c>
      <c r="S79" s="9">
        <f t="shared" ref="S79" si="720">+Q79-R79</f>
        <v>295.84421184264374</v>
      </c>
      <c r="T79" s="43">
        <f t="shared" ref="T79" si="721">+S79/R79</f>
        <v>7.5348626900745938E-2</v>
      </c>
      <c r="U79" s="43">
        <f t="shared" ref="U79" si="722">+V79/W79-1</f>
        <v>0.11872468532816649</v>
      </c>
      <c r="V79" s="9">
        <f>+'Days Before Start Data'!I78</f>
        <v>43578915.670000002</v>
      </c>
      <c r="W79" s="9">
        <f>+'Days Before Start Data'!V78</f>
        <v>38954102.149999999</v>
      </c>
      <c r="X79" s="9">
        <f>+'Days Before Start Data'!J78</f>
        <v>42775690</v>
      </c>
      <c r="Y79" s="9">
        <f t="shared" ref="Y79" si="723">+V79-X79</f>
        <v>803225.67000000179</v>
      </c>
      <c r="Z79" s="43">
        <f>+'Days Before Start Data'!F78</f>
        <v>0.95320269084527642</v>
      </c>
      <c r="AA79" s="43">
        <f>+'Days Before Start Data'!S78</f>
        <v>0.97558246006714822</v>
      </c>
      <c r="AB79" s="9">
        <f>+'Days Before Start Data'!G78</f>
        <v>41280280</v>
      </c>
      <c r="AC79" s="9">
        <f>+'Days Before Start Data'!AQ78</f>
        <v>42506398.105626576</v>
      </c>
      <c r="AD79" s="9">
        <f t="shared" ref="AD79" si="724">+AC79-X79</f>
        <v>-269291.89437342435</v>
      </c>
      <c r="AF79" s="9">
        <f>(+'Days Before Start Data'!L78-'Days Before Start Data'!X78)*'Days Before Start Data'!P78</f>
        <v>2806369.9295973512</v>
      </c>
      <c r="AG79" s="9">
        <f>(+'Days Before Start Data'!C78-'Days Before Start Data'!P78)*'Days Before Start Data'!X78</f>
        <v>1696241.2982195544</v>
      </c>
      <c r="AH79" s="9">
        <f>(+'Days Before Start Data'!I78-'Days Before Start Data'!V78)-AF79-AG79</f>
        <v>122202.29218309768</v>
      </c>
      <c r="AI79" s="9">
        <f t="shared" ref="AI79" si="725">ABS(AF79)/(ABS(AF79)+ABS(AG79))*AH79</f>
        <v>76165.767097949487</v>
      </c>
      <c r="AJ79" s="9">
        <f t="shared" ref="AJ79" si="726">ABS(AG79)/(ABS(AF79)+ABS(AG79))*AH79</f>
        <v>46036.525085148198</v>
      </c>
      <c r="AK79" s="9">
        <f t="shared" ref="AK79" si="727">+AF79+AI79</f>
        <v>2882535.6966953008</v>
      </c>
      <c r="AL79" s="9">
        <f t="shared" ref="AL79" si="728">+AG79+AJ79</f>
        <v>1742277.8233047025</v>
      </c>
      <c r="AM79" s="9">
        <f t="shared" ref="AM79" si="729">+AK79+AL79</f>
        <v>4624813.5200000033</v>
      </c>
    </row>
    <row r="80" spans="1:39">
      <c r="A80" s="70">
        <f>+'Days Before Start Data'!A79</f>
        <v>45190</v>
      </c>
      <c r="B80" s="5">
        <f>+'Days Before Start Data'!B79</f>
        <v>-24</v>
      </c>
      <c r="C80" s="5">
        <f>+'Days Before Start Data'!C79</f>
        <v>10309</v>
      </c>
      <c r="D80" s="5">
        <f>+'Days Before Start Data'!D79</f>
        <v>9778</v>
      </c>
      <c r="E80" s="5">
        <f>+'Days Before Start Data'!P78</f>
        <v>9829</v>
      </c>
      <c r="F80" s="5">
        <f>+'Days Before Start Data'!Q78</f>
        <v>9589</v>
      </c>
      <c r="G80" s="5">
        <f t="shared" ref="G80" si="730">+C80-E80</f>
        <v>480</v>
      </c>
      <c r="H80" s="43">
        <f t="shared" ref="H80" si="731">+G80/E80</f>
        <v>4.8835079865703533E-2</v>
      </c>
      <c r="I80" s="5">
        <f t="shared" ref="I80" si="732">+D80-F80</f>
        <v>189</v>
      </c>
      <c r="J80" s="43">
        <f t="shared" ref="J80" si="733">+I80/F80</f>
        <v>1.9710084471790592E-2</v>
      </c>
      <c r="K80" s="5">
        <f t="shared" ref="K80" si="734">+M80-N80</f>
        <v>340</v>
      </c>
      <c r="L80" s="43">
        <f t="shared" ref="L80" si="735">+K80/N80</f>
        <v>3.4105727756043737E-2</v>
      </c>
      <c r="M80" s="5">
        <f>+'Days Before Start Data'!C79</f>
        <v>10309</v>
      </c>
      <c r="N80" s="5">
        <f>+'Days Before Start Data'!P79</f>
        <v>9969</v>
      </c>
      <c r="O80" s="5">
        <f>+'Days Before Start Data'!D79</f>
        <v>9778</v>
      </c>
      <c r="P80" s="5">
        <f>+'Days Before Start Data'!Q79</f>
        <v>9594</v>
      </c>
      <c r="Q80" s="9">
        <f>+'Days Before Start Data'!K79</f>
        <v>4221.4330128860711</v>
      </c>
      <c r="R80" s="9">
        <f>+'Days Before Start Data'!W79</f>
        <v>3926.2358046695854</v>
      </c>
      <c r="S80" s="9">
        <f t="shared" ref="S80" si="736">+Q80-R80</f>
        <v>295.19720821648571</v>
      </c>
      <c r="T80" s="43">
        <f t="shared" ref="T80" si="737">+S80/R80</f>
        <v>7.5185807196144247E-2</v>
      </c>
      <c r="U80" s="43">
        <f t="shared" ref="U80" si="738">+V80/W80-1</f>
        <v>0.10299469172942</v>
      </c>
      <c r="V80" s="9">
        <f>+'Days Before Start Data'!I79</f>
        <v>43578676</v>
      </c>
      <c r="W80" s="9">
        <f>+'Days Before Start Data'!V79</f>
        <v>39509415.890000001</v>
      </c>
      <c r="X80" s="9">
        <f>+'Days Before Start Data'!J79</f>
        <v>42775690</v>
      </c>
      <c r="Y80" s="9">
        <f t="shared" ref="Y80" si="739">+V80-X80</f>
        <v>802986</v>
      </c>
      <c r="Z80" s="43">
        <f>+'Days Before Start Data'!F79</f>
        <v>0.94849160927345033</v>
      </c>
      <c r="AA80" s="43">
        <f>+'Days Before Start Data'!S79</f>
        <v>0.96238338850436356</v>
      </c>
      <c r="AB80" s="9">
        <f>+'Days Before Start Data'!G79</f>
        <v>41277172</v>
      </c>
      <c r="AC80" s="9">
        <f>+'Days Before Start Data'!AQ79</f>
        <v>43158167.306768849</v>
      </c>
      <c r="AD80" s="9">
        <f t="shared" ref="AD80" si="740">+AC80-X80</f>
        <v>382477.30676884949</v>
      </c>
      <c r="AF80" s="9">
        <f>(+'Days Before Start Data'!L79-'Days Before Start Data'!X79)*'Days Before Start Data'!P79</f>
        <v>2631996.5694044014</v>
      </c>
      <c r="AG80" s="9">
        <f>(+'Days Before Start Data'!C79-'Days Before Start Data'!P79)*'Days Before Start Data'!X79</f>
        <v>1347497.3821446486</v>
      </c>
      <c r="AH80" s="9">
        <f>(+'Days Before Start Data'!I79-'Days Before Start Data'!V79)-AF80-AG80</f>
        <v>89766.158450949471</v>
      </c>
      <c r="AI80" s="9">
        <f t="shared" ref="AI80" si="741">ABS(AF80)/(ABS(AF80)+ABS(AG80))*AH80</f>
        <v>59370.41844215976</v>
      </c>
      <c r="AJ80" s="9">
        <f t="shared" ref="AJ80" si="742">ABS(AG80)/(ABS(AF80)+ABS(AG80))*AH80</f>
        <v>30395.740008789715</v>
      </c>
      <c r="AK80" s="9">
        <f t="shared" ref="AK80" si="743">+AF80+AI80</f>
        <v>2691366.9878465612</v>
      </c>
      <c r="AL80" s="9">
        <f t="shared" ref="AL80" si="744">+AG80+AJ80</f>
        <v>1377893.1221534384</v>
      </c>
      <c r="AM80" s="9">
        <f t="shared" ref="AM80" si="745">+AK80+AL80</f>
        <v>4069260.1099999994</v>
      </c>
    </row>
    <row r="81" spans="1:39">
      <c r="A81" s="70">
        <f>+'Days Before Start Data'!A80</f>
        <v>45191</v>
      </c>
      <c r="B81" s="5">
        <f>+'Days Before Start Data'!B80</f>
        <v>-25</v>
      </c>
      <c r="C81" s="5">
        <f>+'Days Before Start Data'!C80</f>
        <v>10343</v>
      </c>
      <c r="D81" s="5">
        <f>+'Days Before Start Data'!D80</f>
        <v>9787</v>
      </c>
      <c r="E81" s="5">
        <f>+'Days Before Start Data'!P79</f>
        <v>9969</v>
      </c>
      <c r="F81" s="5">
        <f>+'Days Before Start Data'!Q79</f>
        <v>9594</v>
      </c>
      <c r="G81" s="5">
        <f t="shared" ref="G81:G83" si="746">+C81-E81</f>
        <v>374</v>
      </c>
      <c r="H81" s="43">
        <f t="shared" ref="H81:H83" si="747">+G81/E81</f>
        <v>3.751630053164811E-2</v>
      </c>
      <c r="I81" s="5">
        <f t="shared" ref="I81:I83" si="748">+D81-F81</f>
        <v>193</v>
      </c>
      <c r="J81" s="43">
        <f t="shared" ref="J81:J83" si="749">+I81/F81</f>
        <v>2.011673962893475E-2</v>
      </c>
      <c r="K81" s="5">
        <f t="shared" ref="K81:K83" si="750">+M81-N81</f>
        <v>373</v>
      </c>
      <c r="L81" s="43">
        <f t="shared" ref="L81:L83" si="751">+K81/N81</f>
        <v>3.7412236710130393E-2</v>
      </c>
      <c r="M81" s="5">
        <f>+'Days Before Start Data'!C80</f>
        <v>10343</v>
      </c>
      <c r="N81" s="5">
        <f>+'Days Before Start Data'!P80</f>
        <v>9970</v>
      </c>
      <c r="O81" s="5">
        <f>+'Days Before Start Data'!D80</f>
        <v>9787</v>
      </c>
      <c r="P81" s="5">
        <f>+'Days Before Start Data'!Q80</f>
        <v>9602</v>
      </c>
      <c r="Q81" s="9">
        <f>+'Days Before Start Data'!K80</f>
        <v>4187.6350260549707</v>
      </c>
      <c r="R81" s="9">
        <f>+'Days Before Start Data'!W80</f>
        <v>3929.7532295355131</v>
      </c>
      <c r="S81" s="9">
        <f t="shared" ref="S81:S83" si="752">+Q81-R81</f>
        <v>257.88179651945757</v>
      </c>
      <c r="T81" s="43">
        <f t="shared" ref="T81:T83" si="753">+S81/R81</f>
        <v>6.5622898298359197E-2</v>
      </c>
      <c r="U81" s="43">
        <f t="shared" ref="U81:U83" si="754">+V81/W81-1</f>
        <v>0.1037934335477646</v>
      </c>
      <c r="V81" s="9">
        <f>+'Days Before Start Data'!I80</f>
        <v>43612770.340000004</v>
      </c>
      <c r="W81" s="9">
        <f>+'Days Before Start Data'!V80</f>
        <v>39511713.890000001</v>
      </c>
      <c r="X81" s="9">
        <f>+'Days Before Start Data'!J80</f>
        <v>42775690</v>
      </c>
      <c r="Y81" s="9">
        <f t="shared" ref="Y81:Y83" si="755">+V81-X81</f>
        <v>837080.34000000358</v>
      </c>
      <c r="Z81" s="43">
        <f>+'Days Before Start Data'!F80</f>
        <v>0.94624383641109933</v>
      </c>
      <c r="AA81" s="43">
        <f>+'Days Before Start Data'!S80</f>
        <v>0.9630892678034102</v>
      </c>
      <c r="AB81" s="9">
        <f>+'Days Before Start Data'!G80</f>
        <v>40984384</v>
      </c>
      <c r="AC81" s="9">
        <f>+'Days Before Start Data'!AQ80</f>
        <v>42680436.243914768</v>
      </c>
      <c r="AD81" s="9">
        <f t="shared" ref="AD81:AD83" si="756">+AC81-X81</f>
        <v>-95253.7560852319</v>
      </c>
      <c r="AF81" s="9">
        <f>(+'Days Before Start Data'!L80-'Days Before Start Data'!X80)*'Days Before Start Data'!P80</f>
        <v>2528247.4645199706</v>
      </c>
      <c r="AG81" s="9">
        <f>(+'Days Before Start Data'!C80-'Days Before Start Data'!P80)*'Days Before Start Data'!X80</f>
        <v>1478221.5928756269</v>
      </c>
      <c r="AH81" s="9">
        <f>(+'Days Before Start Data'!I80-'Days Before Start Data'!V80)-AF81-AG81</f>
        <v>94587.392604405526</v>
      </c>
      <c r="AI81" s="9">
        <f t="shared" ref="AI81:AI83" si="757">ABS(AF81)/(ABS(AF81)+ABS(AG81))*AH81</f>
        <v>59688.551715184418</v>
      </c>
      <c r="AJ81" s="9">
        <f t="shared" ref="AJ81:AJ83" si="758">ABS(AG81)/(ABS(AF81)+ABS(AG81))*AH81</f>
        <v>34898.840889221108</v>
      </c>
      <c r="AK81" s="9">
        <f t="shared" ref="AK81:AK83" si="759">+AF81+AI81</f>
        <v>2587936.0162351551</v>
      </c>
      <c r="AL81" s="9">
        <f t="shared" ref="AL81:AL83" si="760">+AG81+AJ81</f>
        <v>1513120.4337648479</v>
      </c>
      <c r="AM81" s="9">
        <f t="shared" ref="AM81:AM83" si="761">+AK81+AL81</f>
        <v>4101056.450000003</v>
      </c>
    </row>
    <row r="82" spans="1:39">
      <c r="A82" s="70">
        <f>+'Days Before Start Data'!A81</f>
        <v>45192</v>
      </c>
      <c r="B82" s="5">
        <f>+'Days Before Start Data'!B81</f>
        <v>-26</v>
      </c>
      <c r="C82" s="5">
        <f>+'Days Before Start Data'!C81</f>
        <v>10343</v>
      </c>
      <c r="D82" s="5">
        <f>+'Days Before Start Data'!D81</f>
        <v>9787</v>
      </c>
      <c r="E82" s="5">
        <f>+'Days Before Start Data'!P80</f>
        <v>9970</v>
      </c>
      <c r="F82" s="5">
        <f>+'Days Before Start Data'!Q80</f>
        <v>9602</v>
      </c>
      <c r="G82" s="5">
        <f t="shared" si="746"/>
        <v>373</v>
      </c>
      <c r="H82" s="43">
        <f t="shared" si="747"/>
        <v>3.7412236710130393E-2</v>
      </c>
      <c r="I82" s="5">
        <f t="shared" si="748"/>
        <v>185</v>
      </c>
      <c r="J82" s="43">
        <f t="shared" si="749"/>
        <v>1.9266819412622371E-2</v>
      </c>
      <c r="K82" s="5">
        <f t="shared" si="750"/>
        <v>373</v>
      </c>
      <c r="L82" s="43">
        <f t="shared" si="751"/>
        <v>3.7412236710130393E-2</v>
      </c>
      <c r="M82" s="5">
        <f>+'Days Before Start Data'!C81</f>
        <v>10343</v>
      </c>
      <c r="N82" s="5">
        <f>+'Days Before Start Data'!P81</f>
        <v>9970</v>
      </c>
      <c r="O82" s="5">
        <f>+'Days Before Start Data'!D81</f>
        <v>9787</v>
      </c>
      <c r="P82" s="5">
        <f>+'Days Before Start Data'!Q81</f>
        <v>9602</v>
      </c>
      <c r="Q82" s="9">
        <f>+'Days Before Start Data'!K81</f>
        <v>4187.6350260549707</v>
      </c>
      <c r="R82" s="9">
        <f>+'Days Before Start Data'!W81</f>
        <v>3929.7532295355131</v>
      </c>
      <c r="S82" s="9">
        <f t="shared" si="752"/>
        <v>257.88179651945757</v>
      </c>
      <c r="T82" s="43">
        <f t="shared" si="753"/>
        <v>6.5622898298359197E-2</v>
      </c>
      <c r="U82" s="43">
        <f t="shared" si="754"/>
        <v>0.1037934335477646</v>
      </c>
      <c r="V82" s="9">
        <f>+'Days Before Start Data'!I81</f>
        <v>43612770.340000004</v>
      </c>
      <c r="W82" s="9">
        <f>+'Days Before Start Data'!V81</f>
        <v>39511713.890000001</v>
      </c>
      <c r="X82" s="9">
        <f>+'Days Before Start Data'!J81</f>
        <v>42775690</v>
      </c>
      <c r="Y82" s="9">
        <f t="shared" si="755"/>
        <v>837080.34000000358</v>
      </c>
      <c r="Z82" s="43">
        <f>+'Days Before Start Data'!F81</f>
        <v>0.94624383641109933</v>
      </c>
      <c r="AA82" s="43">
        <f>+'Days Before Start Data'!S81</f>
        <v>0.9630892678034102</v>
      </c>
      <c r="AB82" s="9">
        <f>+'Days Before Start Data'!G81</f>
        <v>40984384</v>
      </c>
      <c r="AC82" s="9">
        <f>+'Days Before Start Data'!AQ81</f>
        <v>42679185.064366266</v>
      </c>
      <c r="AD82" s="9">
        <f t="shared" si="756"/>
        <v>-96504.935633733869</v>
      </c>
      <c r="AF82" s="9">
        <f>(+'Days Before Start Data'!L81-'Days Before Start Data'!X81)*'Days Before Start Data'!P81</f>
        <v>2528247.4645199706</v>
      </c>
      <c r="AG82" s="9">
        <f>(+'Days Before Start Data'!C81-'Days Before Start Data'!P81)*'Days Before Start Data'!X81</f>
        <v>1478221.5928756269</v>
      </c>
      <c r="AH82" s="9">
        <f>(+'Days Before Start Data'!I81-'Days Before Start Data'!V81)-AF82-AG82</f>
        <v>94587.392604405526</v>
      </c>
      <c r="AI82" s="9">
        <f t="shared" si="757"/>
        <v>59688.551715184418</v>
      </c>
      <c r="AJ82" s="9">
        <f t="shared" si="758"/>
        <v>34898.840889221108</v>
      </c>
      <c r="AK82" s="9">
        <f t="shared" si="759"/>
        <v>2587936.0162351551</v>
      </c>
      <c r="AL82" s="9">
        <f t="shared" si="760"/>
        <v>1513120.4337648479</v>
      </c>
      <c r="AM82" s="9">
        <f t="shared" si="761"/>
        <v>4101056.450000003</v>
      </c>
    </row>
    <row r="83" spans="1:39">
      <c r="A83" s="70">
        <f>+'Days Before Start Data'!A82</f>
        <v>45193</v>
      </c>
      <c r="B83" s="5">
        <f>+'Days Before Start Data'!B82</f>
        <v>-27</v>
      </c>
      <c r="C83" s="5">
        <f>+'Days Before Start Data'!C82</f>
        <v>10343</v>
      </c>
      <c r="D83" s="5">
        <f>+'Days Before Start Data'!D82</f>
        <v>9787</v>
      </c>
      <c r="E83" s="5">
        <f>+'Days Before Start Data'!P81</f>
        <v>9970</v>
      </c>
      <c r="F83" s="5">
        <f>+'Days Before Start Data'!Q81</f>
        <v>9602</v>
      </c>
      <c r="G83" s="5">
        <f t="shared" si="746"/>
        <v>373</v>
      </c>
      <c r="H83" s="43">
        <f t="shared" si="747"/>
        <v>3.7412236710130393E-2</v>
      </c>
      <c r="I83" s="5">
        <f t="shared" si="748"/>
        <v>185</v>
      </c>
      <c r="J83" s="43">
        <f t="shared" si="749"/>
        <v>1.9266819412622371E-2</v>
      </c>
      <c r="K83" s="5">
        <f t="shared" si="750"/>
        <v>373</v>
      </c>
      <c r="L83" s="43">
        <f t="shared" si="751"/>
        <v>3.7412236710130393E-2</v>
      </c>
      <c r="M83" s="5">
        <f>+'Days Before Start Data'!C82</f>
        <v>10343</v>
      </c>
      <c r="N83" s="5">
        <f>+'Days Before Start Data'!P82</f>
        <v>9970</v>
      </c>
      <c r="O83" s="5">
        <f>+'Days Before Start Data'!D82</f>
        <v>9787</v>
      </c>
      <c r="P83" s="5">
        <f>+'Days Before Start Data'!Q82</f>
        <v>9602</v>
      </c>
      <c r="Q83" s="9">
        <f>+'Days Before Start Data'!K82</f>
        <v>4187.6350260549707</v>
      </c>
      <c r="R83" s="9">
        <f>+'Days Before Start Data'!W82</f>
        <v>3929.7532295355131</v>
      </c>
      <c r="S83" s="9">
        <f t="shared" si="752"/>
        <v>257.88179651945757</v>
      </c>
      <c r="T83" s="43">
        <f t="shared" si="753"/>
        <v>6.5622898298359197E-2</v>
      </c>
      <c r="U83" s="43">
        <f t="shared" si="754"/>
        <v>0.1037934335477646</v>
      </c>
      <c r="V83" s="9">
        <f>+'Days Before Start Data'!I82</f>
        <v>43612770.340000004</v>
      </c>
      <c r="W83" s="9">
        <f>+'Days Before Start Data'!V82</f>
        <v>39511713.890000001</v>
      </c>
      <c r="X83" s="9">
        <f>+'Days Before Start Data'!J82</f>
        <v>42775690</v>
      </c>
      <c r="Y83" s="9">
        <f t="shared" si="755"/>
        <v>837080.34000000358</v>
      </c>
      <c r="Z83" s="43">
        <f>+'Days Before Start Data'!F82</f>
        <v>0.94624383641109933</v>
      </c>
      <c r="AA83" s="43">
        <f>+'Days Before Start Data'!S82</f>
        <v>0.9630892678034102</v>
      </c>
      <c r="AB83" s="9">
        <f>+'Days Before Start Data'!G82</f>
        <v>40984384</v>
      </c>
      <c r="AC83" s="9">
        <f>+'Days Before Start Data'!AQ82</f>
        <v>42679185.064366266</v>
      </c>
      <c r="AD83" s="9">
        <f t="shared" si="756"/>
        <v>-96504.935633733869</v>
      </c>
      <c r="AF83" s="9">
        <f>(+'Days Before Start Data'!L82-'Days Before Start Data'!X82)*'Days Before Start Data'!P82</f>
        <v>2528247.4645199706</v>
      </c>
      <c r="AG83" s="9">
        <f>(+'Days Before Start Data'!C82-'Days Before Start Data'!P82)*'Days Before Start Data'!X82</f>
        <v>1478221.5928756269</v>
      </c>
      <c r="AH83" s="9">
        <f>(+'Days Before Start Data'!I82-'Days Before Start Data'!V82)-AF83-AG83</f>
        <v>94587.392604405526</v>
      </c>
      <c r="AI83" s="9">
        <f t="shared" si="757"/>
        <v>59688.551715184418</v>
      </c>
      <c r="AJ83" s="9">
        <f t="shared" si="758"/>
        <v>34898.840889221108</v>
      </c>
      <c r="AK83" s="9">
        <f t="shared" si="759"/>
        <v>2587936.0162351551</v>
      </c>
      <c r="AL83" s="9">
        <f t="shared" si="760"/>
        <v>1513120.4337648479</v>
      </c>
      <c r="AM83" s="9">
        <f t="shared" si="761"/>
        <v>4101056.450000003</v>
      </c>
    </row>
    <row r="84" spans="1:39">
      <c r="A84" s="70">
        <f>+'Days Before Start Data'!A83</f>
        <v>45194</v>
      </c>
      <c r="B84" s="5">
        <f>+'Days Before Start Data'!B83</f>
        <v>-28</v>
      </c>
      <c r="C84" s="5">
        <f>+'Days Before Start Data'!C83</f>
        <v>10334</v>
      </c>
      <c r="D84" s="5">
        <f>+'Days Before Start Data'!D83</f>
        <v>9786</v>
      </c>
      <c r="E84" s="5">
        <f>+'Days Before Start Data'!P82</f>
        <v>9970</v>
      </c>
      <c r="F84" s="5">
        <f>+'Days Before Start Data'!Q82</f>
        <v>9602</v>
      </c>
      <c r="G84" s="5">
        <f t="shared" ref="G84" si="762">+C84-E84</f>
        <v>364</v>
      </c>
      <c r="H84" s="43">
        <f t="shared" ref="H84" si="763">+G84/E84</f>
        <v>3.6509528585757269E-2</v>
      </c>
      <c r="I84" s="5">
        <f t="shared" ref="I84" si="764">+D84-F84</f>
        <v>184</v>
      </c>
      <c r="J84" s="43">
        <f t="shared" ref="J84" si="765">+I84/F84</f>
        <v>1.916267444282441E-2</v>
      </c>
      <c r="K84" s="5">
        <f t="shared" ref="K84" si="766">+M84-N84</f>
        <v>363</v>
      </c>
      <c r="L84" s="43">
        <f t="shared" ref="L84" si="767">+K84/N84</f>
        <v>3.6405576170895598E-2</v>
      </c>
      <c r="M84" s="5">
        <f>+'Days Before Start Data'!C83</f>
        <v>10334</v>
      </c>
      <c r="N84" s="5">
        <f>+'Days Before Start Data'!P83</f>
        <v>9971</v>
      </c>
      <c r="O84" s="5">
        <f>+'Days Before Start Data'!D83</f>
        <v>9786</v>
      </c>
      <c r="P84" s="5">
        <f>+'Days Before Start Data'!Q83</f>
        <v>9617</v>
      </c>
      <c r="Q84" s="9">
        <f>+'Days Before Start Data'!K83</f>
        <v>4200.8483547925607</v>
      </c>
      <c r="R84" s="9">
        <f>+'Days Before Start Data'!W83</f>
        <v>3931.4425257356761</v>
      </c>
      <c r="S84" s="9">
        <f t="shared" ref="S84" si="768">+Q84-R84</f>
        <v>269.40582905688461</v>
      </c>
      <c r="T84" s="43">
        <f t="shared" ref="T84" si="769">+S84/R84</f>
        <v>6.8525948756295682E-2</v>
      </c>
      <c r="U84" s="43">
        <f t="shared" ref="U84" si="770">+V84/W84-1</f>
        <v>0.10492591941735441</v>
      </c>
      <c r="V84" s="9">
        <f>+'Days Before Start Data'!I83</f>
        <v>43653994.780000001</v>
      </c>
      <c r="W84" s="9">
        <f>+'Days Before Start Data'!V83</f>
        <v>39508526.329999998</v>
      </c>
      <c r="X84" s="9">
        <f>+'Days Before Start Data'!J83</f>
        <v>42775690</v>
      </c>
      <c r="Y84" s="9">
        <f t="shared" ref="Y84" si="771">+V84-X84</f>
        <v>878304.78000000119</v>
      </c>
      <c r="Z84" s="43">
        <f>+'Days Before Start Data'!F83</f>
        <v>0.94697116315076446</v>
      </c>
      <c r="AA84" s="43">
        <f>+'Days Before Start Data'!S83</f>
        <v>0.96449704142011838</v>
      </c>
      <c r="AB84" s="9">
        <f>+'Days Before Start Data'!G83</f>
        <v>41109502</v>
      </c>
      <c r="AC84" s="9">
        <f>+'Days Before Start Data'!AQ83</f>
        <v>42721913.825018674</v>
      </c>
      <c r="AD84" s="9">
        <f t="shared" ref="AD84" si="772">+AC84-X84</f>
        <v>-53776.174981325865</v>
      </c>
      <c r="AF84" s="9">
        <f>(+'Days Before Start Data'!L83-'Days Before Start Data'!X83)*'Days Before Start Data'!P83</f>
        <v>2612044.7897387235</v>
      </c>
      <c r="AG84" s="9">
        <f>(+'Days Before Start Data'!C83-'Days Before Start Data'!P83)*'Days Before Start Data'!X83</f>
        <v>1438330.6647066493</v>
      </c>
      <c r="AH84" s="9">
        <f>(+'Days Before Start Data'!I83-'Days Before Start Data'!V83)-AF84-AG84</f>
        <v>95092.995554630179</v>
      </c>
      <c r="AI84" s="9">
        <f t="shared" ref="AI84" si="773">ABS(AF84)/(ABS(AF84)+ABS(AG84))*AH84</f>
        <v>61324.478773075018</v>
      </c>
      <c r="AJ84" s="9">
        <f t="shared" ref="AJ84" si="774">ABS(AG84)/(ABS(AF84)+ABS(AG84))*AH84</f>
        <v>33768.516781555161</v>
      </c>
      <c r="AK84" s="9">
        <f t="shared" ref="AK84" si="775">+AF84+AI84</f>
        <v>2673369.2685117987</v>
      </c>
      <c r="AL84" s="9">
        <f t="shared" ref="AL84" si="776">+AG84+AJ84</f>
        <v>1472099.1814882045</v>
      </c>
      <c r="AM84" s="9">
        <f t="shared" ref="AM84" si="777">+AK84+AL84</f>
        <v>4145468.450000003</v>
      </c>
    </row>
    <row r="85" spans="1:39">
      <c r="A85" s="70">
        <f>+'Days Before Start Data'!A84</f>
        <v>45195</v>
      </c>
      <c r="B85" s="5">
        <f>+'Days Before Start Data'!B84</f>
        <v>-29</v>
      </c>
      <c r="C85" s="5">
        <f>+'Days Before Start Data'!C84</f>
        <v>10340</v>
      </c>
      <c r="D85" s="5">
        <f>+'Days Before Start Data'!D84</f>
        <v>9845</v>
      </c>
      <c r="E85" s="5">
        <f>+'Days Before Start Data'!P83</f>
        <v>9971</v>
      </c>
      <c r="F85" s="5">
        <f>+'Days Before Start Data'!Q83</f>
        <v>9617</v>
      </c>
      <c r="G85" s="5">
        <f t="shared" ref="G85" si="778">+C85-E85</f>
        <v>369</v>
      </c>
      <c r="H85" s="43">
        <f t="shared" ref="H85" si="779">+G85/E85</f>
        <v>3.7007321231571556E-2</v>
      </c>
      <c r="I85" s="5">
        <f t="shared" ref="I85" si="780">+D85-F85</f>
        <v>228</v>
      </c>
      <c r="J85" s="43">
        <f t="shared" ref="J85" si="781">+I85/F85</f>
        <v>2.3708017053135074E-2</v>
      </c>
      <c r="K85" s="5">
        <f t="shared" ref="K85" si="782">+M85-N85</f>
        <v>374</v>
      </c>
      <c r="L85" s="43">
        <f t="shared" ref="L85" si="783">+K85/N85</f>
        <v>3.7527593818984545E-2</v>
      </c>
      <c r="M85" s="5">
        <f>+'Days Before Start Data'!C84</f>
        <v>10340</v>
      </c>
      <c r="N85" s="5">
        <f>+'Days Before Start Data'!P84</f>
        <v>9966</v>
      </c>
      <c r="O85" s="5">
        <f>+'Days Before Start Data'!D84</f>
        <v>9845</v>
      </c>
      <c r="P85" s="5">
        <f>+'Days Before Start Data'!Q84</f>
        <v>9617</v>
      </c>
      <c r="Q85" s="9">
        <f>+'Days Before Start Data'!K84</f>
        <v>4196.3502285424074</v>
      </c>
      <c r="R85" s="9">
        <f>+'Days Before Start Data'!W84</f>
        <v>3936.725977955703</v>
      </c>
      <c r="S85" s="9">
        <f t="shared" ref="S85" si="784">+Q85-R85</f>
        <v>259.62425058670442</v>
      </c>
      <c r="T85" s="43">
        <f t="shared" ref="T85" si="785">+S85/R85</f>
        <v>6.5949281723063774E-2</v>
      </c>
      <c r="U85" s="43">
        <f t="shared" ref="U85" si="786">+V85/W85-1</f>
        <v>0.1057582082366606</v>
      </c>
      <c r="V85" s="9">
        <f>+'Days Before Start Data'!I84</f>
        <v>43706026.539999999</v>
      </c>
      <c r="W85" s="9">
        <f>+'Days Before Start Data'!V84</f>
        <v>39525844.089999996</v>
      </c>
      <c r="X85" s="9">
        <f>+'Days Before Start Data'!J84</f>
        <v>42775690</v>
      </c>
      <c r="Y85" s="9">
        <f t="shared" ref="Y85" si="787">+V85-X85</f>
        <v>930336.53999999911</v>
      </c>
      <c r="Z85" s="43">
        <f>+'Days Before Start Data'!F84</f>
        <v>0.9521276595744681</v>
      </c>
      <c r="AA85" s="43">
        <f>+'Days Before Start Data'!S84</f>
        <v>0.9649809351796107</v>
      </c>
      <c r="AB85" s="9">
        <f>+'Days Before Start Data'!G84</f>
        <v>41313068</v>
      </c>
      <c r="AC85" s="9">
        <f>+'Days Before Start Data'!AQ84</f>
        <v>42825666.356715471</v>
      </c>
      <c r="AD85" s="9">
        <f t="shared" ref="AD85" si="788">+AC85-X85</f>
        <v>49976.356715470552</v>
      </c>
      <c r="AF85" s="9">
        <f>(+'Days Before Start Data'!L84-'Days Before Start Data'!X84)*'Days Before Start Data'!P84</f>
        <v>2599326.1708936193</v>
      </c>
      <c r="AG85" s="9">
        <f>(+'Days Before Start Data'!C84-'Days Before Start Data'!P84)*'Days Before Start Data'!X84</f>
        <v>1483309.8223620309</v>
      </c>
      <c r="AH85" s="9">
        <f>(+'Days Before Start Data'!I84-'Days Before Start Data'!V84)-AF85-AG85</f>
        <v>97546.456744352821</v>
      </c>
      <c r="AI85" s="9">
        <f t="shared" ref="AI85" si="789">ABS(AF85)/(ABS(AF85)+ABS(AG85))*AH85</f>
        <v>62105.72245784376</v>
      </c>
      <c r="AJ85" s="9">
        <f t="shared" ref="AJ85" si="790">ABS(AG85)/(ABS(AF85)+ABS(AG85))*AH85</f>
        <v>35440.734286509069</v>
      </c>
      <c r="AK85" s="9">
        <f t="shared" ref="AK85" si="791">+AF85+AI85</f>
        <v>2661431.8933514631</v>
      </c>
      <c r="AL85" s="9">
        <f t="shared" ref="AL85" si="792">+AG85+AJ85</f>
        <v>1518750.5566485398</v>
      </c>
      <c r="AM85" s="9">
        <f t="shared" ref="AM85" si="793">+AK85+AL85</f>
        <v>4180182.450000003</v>
      </c>
    </row>
    <row r="86" spans="1:39">
      <c r="A86" s="70">
        <f>+'Days Before Start Data'!A85</f>
        <v>45196</v>
      </c>
      <c r="B86" s="5">
        <f>+'Days Before Start Data'!B85</f>
        <v>-30</v>
      </c>
      <c r="C86" s="5">
        <f>+'Days Before Start Data'!C85</f>
        <v>10339</v>
      </c>
      <c r="D86" s="5">
        <f>+'Days Before Start Data'!D85</f>
        <v>9865</v>
      </c>
      <c r="E86" s="5">
        <f>+'Days Before Start Data'!P84</f>
        <v>9966</v>
      </c>
      <c r="F86" s="5">
        <f>+'Days Before Start Data'!Q84</f>
        <v>9617</v>
      </c>
      <c r="G86" s="5">
        <f t="shared" ref="G86" si="794">+C86-E86</f>
        <v>373</v>
      </c>
      <c r="H86" s="43">
        <f t="shared" ref="H86" si="795">+G86/E86</f>
        <v>3.742725265904074E-2</v>
      </c>
      <c r="I86" s="5">
        <f t="shared" ref="I86" si="796">+D86-F86</f>
        <v>248</v>
      </c>
      <c r="J86" s="43">
        <f t="shared" ref="J86" si="797">+I86/F86</f>
        <v>2.5787667671831133E-2</v>
      </c>
      <c r="K86" s="5">
        <f t="shared" ref="K86" si="798">+M86-N86</f>
        <v>314</v>
      </c>
      <c r="L86" s="43">
        <f t="shared" ref="L86" si="799">+K86/N86</f>
        <v>3.1321695760598504E-2</v>
      </c>
      <c r="M86" s="5">
        <f>+'Days Before Start Data'!C85</f>
        <v>10339</v>
      </c>
      <c r="N86" s="5">
        <f>+'Days Before Start Data'!P85</f>
        <v>10025</v>
      </c>
      <c r="O86" s="5">
        <f>+'Days Before Start Data'!D85</f>
        <v>9865</v>
      </c>
      <c r="P86" s="5">
        <f>+'Days Before Start Data'!Q85</f>
        <v>9631</v>
      </c>
      <c r="Q86" s="9">
        <f>+'Days Before Start Data'!K85</f>
        <v>4201.7197161682716</v>
      </c>
      <c r="R86" s="9">
        <f>+'Days Before Start Data'!W85</f>
        <v>3936.396227806043</v>
      </c>
      <c r="S86" s="9">
        <f t="shared" ref="S86" si="800">+Q86-R86</f>
        <v>265.32348836222855</v>
      </c>
      <c r="T86" s="43">
        <f t="shared" ref="T86" si="801">+S86/R86</f>
        <v>6.7402637592229128E-2</v>
      </c>
      <c r="U86" s="43">
        <f t="shared" ref="U86" si="802">+V86/W86-1</f>
        <v>0.10530249843924544</v>
      </c>
      <c r="V86" s="9">
        <f>+'Days Before Start Data'!I85</f>
        <v>43704699.640000001</v>
      </c>
      <c r="W86" s="9">
        <f>+'Days Before Start Data'!V85</f>
        <v>39540939.880000003</v>
      </c>
      <c r="X86" s="9">
        <f>+'Days Before Start Data'!J85</f>
        <v>42775690</v>
      </c>
      <c r="Y86" s="9">
        <f t="shared" ref="Y86" si="803">+V86-X86</f>
        <v>929009.6400000006</v>
      </c>
      <c r="Z86" s="43">
        <f>+'Days Before Start Data'!F85</f>
        <v>0.95415417351774834</v>
      </c>
      <c r="AA86" s="43">
        <f>+'Days Before Start Data'!S85</f>
        <v>0.96069825436408973</v>
      </c>
      <c r="AB86" s="9">
        <f>+'Days Before Start Data'!G85</f>
        <v>41449965</v>
      </c>
      <c r="AC86" s="9">
        <f>+'Days Before Start Data'!AQ85</f>
        <v>42856804.365065925</v>
      </c>
      <c r="AD86" s="9">
        <f t="shared" ref="AD86" si="804">+AC86-X86</f>
        <v>81114.365065924823</v>
      </c>
      <c r="AF86" s="9">
        <f>(+'Days Before Start Data'!L85-'Days Before Start Data'!X85)*'Days Before Start Data'!P85</f>
        <v>2836428.7137711528</v>
      </c>
      <c r="AG86" s="9">
        <f>(+'Days Before Start Data'!C85-'Days Before Start Data'!P85)*'Days Before Start Data'!X85</f>
        <v>1238489.2890094763</v>
      </c>
      <c r="AH86" s="9">
        <f>(+'Days Before Start Data'!I85-'Days Before Start Data'!V85)-AF86-AG86</f>
        <v>88841.757219368825</v>
      </c>
      <c r="AI86" s="9">
        <f t="shared" ref="AI86" si="805">ABS(AF86)/(ABS(AF86)+ABS(AG86))*AH86</f>
        <v>61840.093711566464</v>
      </c>
      <c r="AJ86" s="9">
        <f t="shared" ref="AJ86" si="806">ABS(AG86)/(ABS(AF86)+ABS(AG86))*AH86</f>
        <v>27001.663507802365</v>
      </c>
      <c r="AK86" s="9">
        <f t="shared" ref="AK86" si="807">+AF86+AI86</f>
        <v>2898268.8074827194</v>
      </c>
      <c r="AL86" s="9">
        <f t="shared" ref="AL86" si="808">+AG86+AJ86</f>
        <v>1265490.9525172787</v>
      </c>
      <c r="AM86" s="9">
        <f t="shared" ref="AM86" si="809">+AK86+AL86</f>
        <v>4163759.7599999979</v>
      </c>
    </row>
    <row r="87" spans="1:39">
      <c r="A87" s="70">
        <f>+'Days Before Start Data'!A86</f>
        <v>45197</v>
      </c>
      <c r="B87" s="5">
        <f>+'Days Before Start Data'!B86</f>
        <v>-31</v>
      </c>
      <c r="C87" s="5">
        <f>+'Days Before Start Data'!C86</f>
        <v>10336</v>
      </c>
      <c r="D87" s="5">
        <f>+'Days Before Start Data'!D86</f>
        <v>9877</v>
      </c>
      <c r="E87" s="5">
        <f>+'Days Before Start Data'!P85</f>
        <v>10025</v>
      </c>
      <c r="F87" s="5">
        <f>+'Days Before Start Data'!Q85</f>
        <v>9631</v>
      </c>
      <c r="G87" s="5">
        <f t="shared" ref="G87" si="810">+C87-E87</f>
        <v>311</v>
      </c>
      <c r="H87" s="43">
        <f t="shared" ref="H87" si="811">+G87/E87</f>
        <v>3.1022443890274313E-2</v>
      </c>
      <c r="I87" s="5">
        <f t="shared" ref="I87" si="812">+D87-F87</f>
        <v>246</v>
      </c>
      <c r="J87" s="43">
        <f t="shared" ref="J87" si="813">+I87/F87</f>
        <v>2.5542518949226455E-2</v>
      </c>
      <c r="K87" s="5">
        <f t="shared" ref="K87" si="814">+M87-N87</f>
        <v>298</v>
      </c>
      <c r="L87" s="43">
        <f t="shared" ref="L87" si="815">+K87/N87</f>
        <v>2.9687188683004583E-2</v>
      </c>
      <c r="M87" s="5">
        <f>+'Days Before Start Data'!C86</f>
        <v>10336</v>
      </c>
      <c r="N87" s="5">
        <f>+'Days Before Start Data'!P86</f>
        <v>10038</v>
      </c>
      <c r="O87" s="5">
        <f>+'Days Before Start Data'!D86</f>
        <v>9877</v>
      </c>
      <c r="P87" s="5">
        <f>+'Days Before Start Data'!Q86</f>
        <v>9640</v>
      </c>
      <c r="Q87" s="9">
        <f>+'Days Before Start Data'!K86</f>
        <v>4202.0459653741018</v>
      </c>
      <c r="R87" s="9">
        <f>+'Days Before Start Data'!W86</f>
        <v>3939.4920902489625</v>
      </c>
      <c r="S87" s="9">
        <f t="shared" ref="S87" si="816">+Q87-R87</f>
        <v>262.55387512513926</v>
      </c>
      <c r="T87" s="43">
        <f t="shared" ref="T87" si="817">+S87/R87</f>
        <v>6.6646630862646744E-2</v>
      </c>
      <c r="U87" s="43">
        <f t="shared" ref="U87" si="818">+V87/W87-1</f>
        <v>0.10416501035658809</v>
      </c>
      <c r="V87" s="9">
        <f>+'Days Before Start Data'!I86</f>
        <v>43675850.189999998</v>
      </c>
      <c r="W87" s="9">
        <f>+'Days Before Start Data'!V86</f>
        <v>39555546.299999997</v>
      </c>
      <c r="X87" s="9">
        <f>+'Days Before Start Data'!J86</f>
        <v>42775690</v>
      </c>
      <c r="Y87" s="9">
        <f t="shared" ref="Y87" si="819">+V87-X87</f>
        <v>900160.18999999762</v>
      </c>
      <c r="Z87" s="43">
        <f>+'Days Before Start Data'!F86</f>
        <v>0.95559210526315785</v>
      </c>
      <c r="AA87" s="43">
        <f>+'Days Before Start Data'!S86</f>
        <v>0.96035066746363817</v>
      </c>
      <c r="AB87" s="9">
        <f>+'Days Before Start Data'!G86</f>
        <v>41503608</v>
      </c>
      <c r="AC87" s="9">
        <f>+'Days Before Start Data'!AQ86</f>
        <v>42825264.366352975</v>
      </c>
      <c r="AD87" s="9">
        <f t="shared" ref="AD87" si="820">+AC87-X87</f>
        <v>49574.366352975368</v>
      </c>
      <c r="AF87" s="9">
        <f>(+'Days Before Start Data'!L86-'Days Before Start Data'!X86)*'Days Before Start Data'!P86</f>
        <v>2861073.6890886216</v>
      </c>
      <c r="AG87" s="9">
        <f>(+'Days Before Start Data'!C86-'Days Before Start Data'!P86)*'Days Before Start Data'!X86</f>
        <v>1174292.9664674236</v>
      </c>
      <c r="AH87" s="9">
        <f>(+'Days Before Start Data'!I86-'Days Before Start Data'!V86)-AF87-AG87</f>
        <v>84937.234443955356</v>
      </c>
      <c r="AI87" s="9">
        <f t="shared" ref="AI87" si="821">ABS(AF87)/(ABS(AF87)+ABS(AG87))*AH87</f>
        <v>60220.472495842434</v>
      </c>
      <c r="AJ87" s="9">
        <f t="shared" ref="AJ87" si="822">ABS(AG87)/(ABS(AF87)+ABS(AG87))*AH87</f>
        <v>24716.761948112922</v>
      </c>
      <c r="AK87" s="9">
        <f t="shared" ref="AK87" si="823">+AF87+AI87</f>
        <v>2921294.1615844639</v>
      </c>
      <c r="AL87" s="9">
        <f t="shared" ref="AL87" si="824">+AG87+AJ87</f>
        <v>1199009.7284155365</v>
      </c>
      <c r="AM87" s="9">
        <f t="shared" ref="AM87" si="825">+AK87+AL87</f>
        <v>4120303.8900000006</v>
      </c>
    </row>
    <row r="88" spans="1:39">
      <c r="A88" s="70">
        <f>+'Days Before Start Data'!A87</f>
        <v>45198</v>
      </c>
      <c r="B88" s="5">
        <f>+'Days Before Start Data'!B87</f>
        <v>-32</v>
      </c>
      <c r="C88" s="5">
        <f>+'Days Before Start Data'!C87</f>
        <v>10343</v>
      </c>
      <c r="D88" s="5">
        <f>+'Days Before Start Data'!D87</f>
        <v>9887</v>
      </c>
      <c r="E88" s="5">
        <f>+'Days Before Start Data'!P86</f>
        <v>10038</v>
      </c>
      <c r="F88" s="5">
        <f>+'Days Before Start Data'!Q86</f>
        <v>9640</v>
      </c>
      <c r="G88" s="5">
        <f t="shared" ref="G88:G90" si="826">+C88-E88</f>
        <v>305</v>
      </c>
      <c r="H88" s="43">
        <f t="shared" ref="H88:H90" si="827">+G88/E88</f>
        <v>3.0384538752739589E-2</v>
      </c>
      <c r="I88" s="5">
        <f t="shared" ref="I88:I90" si="828">+D88-F88</f>
        <v>247</v>
      </c>
      <c r="J88" s="43">
        <f t="shared" ref="J88:J90" si="829">+I88/F88</f>
        <v>2.5622406639004149E-2</v>
      </c>
      <c r="K88" s="5">
        <f t="shared" ref="K88:K90" si="830">+M88-N88</f>
        <v>308</v>
      </c>
      <c r="L88" s="43">
        <f t="shared" ref="L88:L90" si="831">+K88/N88</f>
        <v>3.0692575984055805E-2</v>
      </c>
      <c r="M88" s="5">
        <f>+'Days Before Start Data'!C87</f>
        <v>10343</v>
      </c>
      <c r="N88" s="5">
        <f>+'Days Before Start Data'!P87</f>
        <v>10035</v>
      </c>
      <c r="O88" s="5">
        <f>+'Days Before Start Data'!D87</f>
        <v>9887</v>
      </c>
      <c r="P88" s="5">
        <f>+'Days Before Start Data'!Q87</f>
        <v>9656</v>
      </c>
      <c r="Q88" s="9">
        <f>+'Days Before Start Data'!K87</f>
        <v>4196.841812481036</v>
      </c>
      <c r="R88" s="9">
        <f>+'Days Before Start Data'!W87</f>
        <v>3941.6360325186415</v>
      </c>
      <c r="S88" s="9">
        <f t="shared" ref="S88:S90" si="832">+Q88-R88</f>
        <v>255.20577996239444</v>
      </c>
      <c r="T88" s="43">
        <f t="shared" ref="T88:T90" si="833">+S88/R88</f>
        <v>6.4746155620898888E-2</v>
      </c>
      <c r="U88" s="43">
        <f t="shared" ref="U88:U90" si="834">+V88/W88-1</f>
        <v>0.10531745150408489</v>
      </c>
      <c r="V88" s="9">
        <f>+'Days Before Start Data'!I87</f>
        <v>43694708.390000001</v>
      </c>
      <c r="W88" s="9">
        <f>+'Days Before Start Data'!V87</f>
        <v>39531365.700000003</v>
      </c>
      <c r="X88" s="9">
        <f>+'Days Before Start Data'!J87</f>
        <v>42775690</v>
      </c>
      <c r="Y88" s="9">
        <f t="shared" ref="Y88:Y90" si="835">+V88-X88</f>
        <v>919018.3900000006</v>
      </c>
      <c r="Z88" s="43">
        <f>+'Days Before Start Data'!F87</f>
        <v>0.9559122111573044</v>
      </c>
      <c r="AA88" s="43">
        <f>+'Days Before Start Data'!S87</f>
        <v>0.96223218734429494</v>
      </c>
      <c r="AB88" s="9">
        <f>+'Days Before Start Data'!G87</f>
        <v>41494175</v>
      </c>
      <c r="AC88" s="9">
        <f>+'Days Before Start Data'!AQ87</f>
        <v>42774919.130046628</v>
      </c>
      <c r="AD88" s="9">
        <f t="shared" ref="AD88:AD90" si="836">+AC88-X88</f>
        <v>-770.86995337158442</v>
      </c>
      <c r="AF88" s="9">
        <f>(+'Days Before Start Data'!L87-'Days Before Start Data'!X87)*'Days Before Start Data'!P87</f>
        <v>2862175.6993667171</v>
      </c>
      <c r="AG88" s="9">
        <f>(+'Days Before Start Data'!C87-'Days Before Start Data'!P87)*'Days Before Start Data'!X87</f>
        <v>1213319.4455007475</v>
      </c>
      <c r="AH88" s="9">
        <f>(+'Days Before Start Data'!I87-'Days Before Start Data'!V87)-AF88-AG88</f>
        <v>87847.545132532949</v>
      </c>
      <c r="AI88" s="9">
        <f t="shared" ref="AI88:AI90" si="837">ABS(AF88)/(ABS(AF88)+ABS(AG88))*AH88</f>
        <v>61694.370865342644</v>
      </c>
      <c r="AJ88" s="9">
        <f t="shared" ref="AJ88:AJ90" si="838">ABS(AG88)/(ABS(AF88)+ABS(AG88))*AH88</f>
        <v>26153.174267190298</v>
      </c>
      <c r="AK88" s="9">
        <f t="shared" ref="AK88:AK90" si="839">+AF88+AI88</f>
        <v>2923870.0702320598</v>
      </c>
      <c r="AL88" s="9">
        <f t="shared" ref="AL88:AL90" si="840">+AG88+AJ88</f>
        <v>1239472.6197679378</v>
      </c>
      <c r="AM88" s="9">
        <f t="shared" ref="AM88:AM90" si="841">+AK88+AL88</f>
        <v>4163342.6899999976</v>
      </c>
    </row>
    <row r="89" spans="1:39">
      <c r="A89" s="70">
        <f>+'Days Before Start Data'!A88</f>
        <v>45199</v>
      </c>
      <c r="B89" s="5">
        <f>+'Days Before Start Data'!B88</f>
        <v>-33</v>
      </c>
      <c r="C89" s="5">
        <f>+'Days Before Start Data'!C88</f>
        <v>10343</v>
      </c>
      <c r="D89" s="5">
        <f>+'Days Before Start Data'!D88</f>
        <v>9887</v>
      </c>
      <c r="E89" s="5">
        <f>+'Days Before Start Data'!P87</f>
        <v>10035</v>
      </c>
      <c r="F89" s="5">
        <f>+'Days Before Start Data'!Q87</f>
        <v>9656</v>
      </c>
      <c r="G89" s="5">
        <f t="shared" si="826"/>
        <v>308</v>
      </c>
      <c r="H89" s="43">
        <f t="shared" si="827"/>
        <v>3.0692575984055805E-2</v>
      </c>
      <c r="I89" s="5">
        <f t="shared" si="828"/>
        <v>231</v>
      </c>
      <c r="J89" s="43">
        <f t="shared" si="829"/>
        <v>2.3922949461474732E-2</v>
      </c>
      <c r="K89" s="5">
        <f t="shared" si="830"/>
        <v>308</v>
      </c>
      <c r="L89" s="43">
        <f t="shared" si="831"/>
        <v>3.0692575984055805E-2</v>
      </c>
      <c r="M89" s="5">
        <f>+'Days Before Start Data'!C88</f>
        <v>10343</v>
      </c>
      <c r="N89" s="5">
        <f>+'Days Before Start Data'!P88</f>
        <v>10035</v>
      </c>
      <c r="O89" s="5">
        <f>+'Days Before Start Data'!D88</f>
        <v>9887</v>
      </c>
      <c r="P89" s="5">
        <f>+'Days Before Start Data'!Q88</f>
        <v>9656</v>
      </c>
      <c r="Q89" s="9">
        <f>+'Days Before Start Data'!K88</f>
        <v>4196.841812481036</v>
      </c>
      <c r="R89" s="9">
        <f>+'Days Before Start Data'!W88</f>
        <v>3941.6360325186415</v>
      </c>
      <c r="S89" s="9">
        <f t="shared" si="832"/>
        <v>255.20577996239444</v>
      </c>
      <c r="T89" s="43">
        <f t="shared" si="833"/>
        <v>6.4746155620898888E-2</v>
      </c>
      <c r="U89" s="43">
        <f t="shared" si="834"/>
        <v>0.10531745150408489</v>
      </c>
      <c r="V89" s="9">
        <f>+'Days Before Start Data'!I88</f>
        <v>43694708.390000001</v>
      </c>
      <c r="W89" s="9">
        <f>+'Days Before Start Data'!V88</f>
        <v>39531365.700000003</v>
      </c>
      <c r="X89" s="9">
        <f>+'Days Before Start Data'!J88</f>
        <v>42775690</v>
      </c>
      <c r="Y89" s="9">
        <f t="shared" si="835"/>
        <v>919018.3900000006</v>
      </c>
      <c r="Z89" s="43">
        <f>+'Days Before Start Data'!F88</f>
        <v>0.9559122111573044</v>
      </c>
      <c r="AA89" s="43">
        <f>+'Days Before Start Data'!S88</f>
        <v>0.96223218734429494</v>
      </c>
      <c r="AB89" s="9">
        <f>+'Days Before Start Data'!G88</f>
        <v>41494175</v>
      </c>
      <c r="AC89" s="9">
        <f>+'Days Before Start Data'!AQ88</f>
        <v>42788087.412353158</v>
      </c>
      <c r="AD89" s="9">
        <f t="shared" si="836"/>
        <v>12397.412353157997</v>
      </c>
      <c r="AF89" s="9">
        <f>(+'Days Before Start Data'!L88-'Days Before Start Data'!X88)*'Days Before Start Data'!P88</f>
        <v>2862175.6993667171</v>
      </c>
      <c r="AG89" s="9">
        <f>(+'Days Before Start Data'!C88-'Days Before Start Data'!P88)*'Days Before Start Data'!X88</f>
        <v>1213319.4455007475</v>
      </c>
      <c r="AH89" s="9">
        <f>(+'Days Before Start Data'!I88-'Days Before Start Data'!V88)-AF89-AG89</f>
        <v>87847.545132532949</v>
      </c>
      <c r="AI89" s="9">
        <f t="shared" si="837"/>
        <v>61694.370865342644</v>
      </c>
      <c r="AJ89" s="9">
        <f t="shared" si="838"/>
        <v>26153.174267190298</v>
      </c>
      <c r="AK89" s="9">
        <f t="shared" si="839"/>
        <v>2923870.0702320598</v>
      </c>
      <c r="AL89" s="9">
        <f t="shared" si="840"/>
        <v>1239472.6197679378</v>
      </c>
      <c r="AM89" s="9">
        <f t="shared" si="841"/>
        <v>4163342.6899999976</v>
      </c>
    </row>
    <row r="90" spans="1:39">
      <c r="A90" s="70">
        <f>+'Days Before Start Data'!A89</f>
        <v>45200</v>
      </c>
      <c r="B90" s="5">
        <f>+'Days Before Start Data'!B89</f>
        <v>-34</v>
      </c>
      <c r="C90" s="5">
        <f>+'Days Before Start Data'!C89</f>
        <v>10343</v>
      </c>
      <c r="D90" s="5">
        <f>+'Days Before Start Data'!D89</f>
        <v>9887</v>
      </c>
      <c r="E90" s="5">
        <f>+'Days Before Start Data'!P88</f>
        <v>10035</v>
      </c>
      <c r="F90" s="5">
        <f>+'Days Before Start Data'!Q88</f>
        <v>9656</v>
      </c>
      <c r="G90" s="5">
        <f t="shared" si="826"/>
        <v>308</v>
      </c>
      <c r="H90" s="43">
        <f t="shared" si="827"/>
        <v>3.0692575984055805E-2</v>
      </c>
      <c r="I90" s="5">
        <f t="shared" si="828"/>
        <v>231</v>
      </c>
      <c r="J90" s="43">
        <f t="shared" si="829"/>
        <v>2.3922949461474732E-2</v>
      </c>
      <c r="K90" s="5">
        <f t="shared" si="830"/>
        <v>308</v>
      </c>
      <c r="L90" s="43">
        <f t="shared" si="831"/>
        <v>3.0692575984055805E-2</v>
      </c>
      <c r="M90" s="5">
        <f>+'Days Before Start Data'!C89</f>
        <v>10343</v>
      </c>
      <c r="N90" s="5">
        <f>+'Days Before Start Data'!P89</f>
        <v>10035</v>
      </c>
      <c r="O90" s="5">
        <f>+'Days Before Start Data'!D89</f>
        <v>9887</v>
      </c>
      <c r="P90" s="5">
        <f>+'Days Before Start Data'!Q89</f>
        <v>9656</v>
      </c>
      <c r="Q90" s="9">
        <f>+'Days Before Start Data'!K89</f>
        <v>4196.841812481036</v>
      </c>
      <c r="R90" s="9">
        <f>+'Days Before Start Data'!W89</f>
        <v>3941.6360325186415</v>
      </c>
      <c r="S90" s="9">
        <f t="shared" si="832"/>
        <v>255.20577996239444</v>
      </c>
      <c r="T90" s="43">
        <f t="shared" si="833"/>
        <v>6.4746155620898888E-2</v>
      </c>
      <c r="U90" s="43">
        <f t="shared" si="834"/>
        <v>0.10531745150408489</v>
      </c>
      <c r="V90" s="9">
        <f>+'Days Before Start Data'!I89</f>
        <v>43694708.390000001</v>
      </c>
      <c r="W90" s="9">
        <f>+'Days Before Start Data'!V89</f>
        <v>39531365.700000003</v>
      </c>
      <c r="X90" s="9">
        <f>+'Days Before Start Data'!J89</f>
        <v>42775690</v>
      </c>
      <c r="Y90" s="9">
        <f t="shared" si="835"/>
        <v>919018.3900000006</v>
      </c>
      <c r="Z90" s="43">
        <f>+'Days Before Start Data'!F89</f>
        <v>0.9559122111573044</v>
      </c>
      <c r="AA90" s="43">
        <f>+'Days Before Start Data'!S89</f>
        <v>0.96223218734429494</v>
      </c>
      <c r="AB90" s="9">
        <f>+'Days Before Start Data'!G89</f>
        <v>41494175</v>
      </c>
      <c r="AC90" s="9">
        <f>+'Days Before Start Data'!AQ89</f>
        <v>42788087.412353158</v>
      </c>
      <c r="AD90" s="9">
        <f t="shared" si="836"/>
        <v>12397.412353157997</v>
      </c>
      <c r="AF90" s="9">
        <f>(+'Days Before Start Data'!L89-'Days Before Start Data'!X89)*'Days Before Start Data'!P89</f>
        <v>2862175.6993667171</v>
      </c>
      <c r="AG90" s="9">
        <f>(+'Days Before Start Data'!C89-'Days Before Start Data'!P89)*'Days Before Start Data'!X89</f>
        <v>1213319.4455007475</v>
      </c>
      <c r="AH90" s="9">
        <f>(+'Days Before Start Data'!I89-'Days Before Start Data'!V89)-AF90-AG90</f>
        <v>87847.545132532949</v>
      </c>
      <c r="AI90" s="9">
        <f t="shared" si="837"/>
        <v>61694.370865342644</v>
      </c>
      <c r="AJ90" s="9">
        <f t="shared" si="838"/>
        <v>26153.174267190298</v>
      </c>
      <c r="AK90" s="9">
        <f t="shared" si="839"/>
        <v>2923870.0702320598</v>
      </c>
      <c r="AL90" s="9">
        <f t="shared" si="840"/>
        <v>1239472.6197679378</v>
      </c>
      <c r="AM90" s="9">
        <f t="shared" si="841"/>
        <v>4163342.6899999976</v>
      </c>
    </row>
    <row r="91" spans="1:39">
      <c r="A91" s="70">
        <f>+'Days Before Start Data'!A90</f>
        <v>45201</v>
      </c>
      <c r="B91" s="5">
        <f>+'Days Before Start Data'!B90</f>
        <v>-35</v>
      </c>
      <c r="C91" s="5">
        <f>+'Days Before Start Data'!C90</f>
        <v>10343</v>
      </c>
      <c r="D91" s="5">
        <f>+'Days Before Start Data'!D90</f>
        <v>9887</v>
      </c>
      <c r="E91" s="5">
        <f>+'Days Before Start Data'!P89</f>
        <v>10035</v>
      </c>
      <c r="F91" s="5">
        <f>+'Days Before Start Data'!Q89</f>
        <v>9656</v>
      </c>
      <c r="G91" s="5">
        <f t="shared" ref="G91:G93" si="842">+C91-E91</f>
        <v>308</v>
      </c>
      <c r="H91" s="43">
        <f t="shared" ref="H91:H93" si="843">+G91/E91</f>
        <v>3.0692575984055805E-2</v>
      </c>
      <c r="I91" s="5">
        <f t="shared" ref="I91:I93" si="844">+D91-F91</f>
        <v>231</v>
      </c>
      <c r="J91" s="43">
        <f t="shared" ref="J91:J93" si="845">+I91/F91</f>
        <v>2.3922949461474732E-2</v>
      </c>
      <c r="K91" s="5">
        <f t="shared" ref="K91:K93" si="846">+M91-N91</f>
        <v>304</v>
      </c>
      <c r="L91" s="43">
        <f t="shared" ref="L91:L93" si="847">+K91/N91</f>
        <v>3.0281900587707938E-2</v>
      </c>
      <c r="M91" s="5">
        <f>+'Days Before Start Data'!C90</f>
        <v>10343</v>
      </c>
      <c r="N91" s="5">
        <f>+'Days Before Start Data'!P90</f>
        <v>10039</v>
      </c>
      <c r="O91" s="5">
        <f>+'Days Before Start Data'!D90</f>
        <v>9887</v>
      </c>
      <c r="P91" s="5">
        <f>+'Days Before Start Data'!Q90</f>
        <v>9670</v>
      </c>
      <c r="Q91" s="9">
        <f>+'Days Before Start Data'!K90</f>
        <v>4204.3526853443918</v>
      </c>
      <c r="R91" s="9">
        <f>+'Days Before Start Data'!W90</f>
        <v>3944.0555170630819</v>
      </c>
      <c r="S91" s="9">
        <f t="shared" ref="S91:S93" si="848">+Q91-R91</f>
        <v>260.29716828130995</v>
      </c>
      <c r="T91" s="43">
        <f t="shared" ref="T91:T93" si="849">+S91/R91</f>
        <v>6.5997338819190537E-2</v>
      </c>
      <c r="U91" s="43">
        <f t="shared" ref="U91:U93" si="850">+V91/W91-1</f>
        <v>0.1052486662008103</v>
      </c>
      <c r="V91" s="9">
        <f>+'Days Before Start Data'!I90</f>
        <v>43694708.390000001</v>
      </c>
      <c r="W91" s="9">
        <f>+'Days Before Start Data'!V90</f>
        <v>39533825.940000005</v>
      </c>
      <c r="X91" s="9">
        <f>+'Days Before Start Data'!J90</f>
        <v>42775690</v>
      </c>
      <c r="Y91" s="9">
        <f t="shared" ref="Y91:Y93" si="851">+V91-X91</f>
        <v>919018.3900000006</v>
      </c>
      <c r="Z91" s="43">
        <f>+'Days Before Start Data'!F90</f>
        <v>0.9559122111573044</v>
      </c>
      <c r="AA91" s="43">
        <f>+'Days Before Start Data'!S90</f>
        <v>0.9632433509313677</v>
      </c>
      <c r="AB91" s="9">
        <f>+'Days Before Start Data'!G90</f>
        <v>41568435</v>
      </c>
      <c r="AC91" s="9">
        <f>+'Days Before Start Data'!AQ90</f>
        <v>42782257.729455166</v>
      </c>
      <c r="AD91" s="9">
        <f t="shared" ref="AD91:AD93" si="852">+AC91-X91</f>
        <v>6567.729455165565</v>
      </c>
      <c r="AF91" s="9">
        <f>(+'Days Before Start Data'!L90-'Days Before Start Data'!X90)*'Days Before Start Data'!P90</f>
        <v>2876613.7319723414</v>
      </c>
      <c r="AG91" s="9">
        <f>(+'Days Before Start Data'!C90-'Days Before Start Data'!P90)*'Days Before Start Data'!X90</f>
        <v>1197159.3869668294</v>
      </c>
      <c r="AH91" s="9">
        <f>(+'Days Before Start Data'!I90-'Days Before Start Data'!V90)-AF91-AG91</f>
        <v>87109.331060824683</v>
      </c>
      <c r="AI91" s="9">
        <f t="shared" ref="AI91:AI93" si="853">ABS(AF91)/(ABS(AF91)+ABS(AG91))*AH91</f>
        <v>61510.518773746844</v>
      </c>
      <c r="AJ91" s="9">
        <f t="shared" ref="AJ91:AJ93" si="854">ABS(AG91)/(ABS(AF91)+ABS(AG91))*AH91</f>
        <v>25598.812287077842</v>
      </c>
      <c r="AK91" s="9">
        <f t="shared" ref="AK91:AK93" si="855">+AF91+AI91</f>
        <v>2938124.2507460881</v>
      </c>
      <c r="AL91" s="9">
        <f t="shared" ref="AL91:AL93" si="856">+AG91+AJ91</f>
        <v>1222758.1992539072</v>
      </c>
      <c r="AM91" s="9">
        <f t="shared" ref="AM91:AM93" si="857">+AK91+AL91</f>
        <v>4160882.4499999955</v>
      </c>
    </row>
    <row r="92" spans="1:39">
      <c r="A92" s="70">
        <f>+'Days Before Start Data'!A91</f>
        <v>45202</v>
      </c>
      <c r="B92" s="5">
        <f>+'Days Before Start Data'!B91</f>
        <v>-36</v>
      </c>
      <c r="C92" s="5">
        <f>+'Days Before Start Data'!C91</f>
        <v>10343</v>
      </c>
      <c r="D92" s="5">
        <f>+'Days Before Start Data'!D91</f>
        <v>9887</v>
      </c>
      <c r="E92" s="5">
        <f>+'Days Before Start Data'!P90</f>
        <v>10039</v>
      </c>
      <c r="F92" s="5">
        <f>+'Days Before Start Data'!Q90</f>
        <v>9670</v>
      </c>
      <c r="G92" s="5">
        <f t="shared" si="842"/>
        <v>304</v>
      </c>
      <c r="H92" s="43">
        <f t="shared" si="843"/>
        <v>3.0281900587707938E-2</v>
      </c>
      <c r="I92" s="5">
        <f t="shared" si="844"/>
        <v>217</v>
      </c>
      <c r="J92" s="43">
        <f t="shared" si="845"/>
        <v>2.2440537745604963E-2</v>
      </c>
      <c r="K92" s="5">
        <f t="shared" si="846"/>
        <v>284</v>
      </c>
      <c r="L92" s="43">
        <f t="shared" si="847"/>
        <v>2.8233422805447859E-2</v>
      </c>
      <c r="M92" s="5">
        <f>+'Days Before Start Data'!C91</f>
        <v>10343</v>
      </c>
      <c r="N92" s="5">
        <f>+'Days Before Start Data'!P91</f>
        <v>10059</v>
      </c>
      <c r="O92" s="5">
        <f>+'Days Before Start Data'!D91</f>
        <v>9887</v>
      </c>
      <c r="P92" s="5">
        <f>+'Days Before Start Data'!Q91</f>
        <v>9678</v>
      </c>
      <c r="Q92" s="9">
        <f>+'Days Before Start Data'!K91</f>
        <v>4204.3526853443918</v>
      </c>
      <c r="R92" s="9">
        <f>+'Days Before Start Data'!W91</f>
        <v>3942.5627712337259</v>
      </c>
      <c r="S92" s="9">
        <f t="shared" si="848"/>
        <v>261.7899141106659</v>
      </c>
      <c r="T92" s="43">
        <f t="shared" si="849"/>
        <v>6.6400950168954531E-2</v>
      </c>
      <c r="U92" s="43">
        <f t="shared" si="850"/>
        <v>0.10635150290965001</v>
      </c>
      <c r="V92" s="9">
        <f>+'Days Before Start Data'!I91</f>
        <v>43694708.390000001</v>
      </c>
      <c r="W92" s="9">
        <f>+'Days Before Start Data'!V91</f>
        <v>39494417.710000001</v>
      </c>
      <c r="X92" s="9">
        <f>+'Days Before Start Data'!J91</f>
        <v>42775690</v>
      </c>
      <c r="Y92" s="9">
        <f t="shared" si="851"/>
        <v>919018.3900000006</v>
      </c>
      <c r="Z92" s="43">
        <f>+'Days Before Start Data'!F91</f>
        <v>0.9559122111573044</v>
      </c>
      <c r="AA92" s="43">
        <f>+'Days Before Start Data'!S91</f>
        <v>0.96212347151804356</v>
      </c>
      <c r="AB92" s="9">
        <f>+'Days Before Start Data'!G91</f>
        <v>41568435</v>
      </c>
      <c r="AC92" s="9">
        <f>+'Days Before Start Data'!AQ91</f>
        <v>42771394.673626207</v>
      </c>
      <c r="AD92" s="9">
        <f t="shared" si="852"/>
        <v>-4295.3263737931848</v>
      </c>
      <c r="AF92" s="9">
        <f>(+'Days Before Start Data'!L91-'Days Before Start Data'!X91)*'Days Before Start Data'!P91</f>
        <v>3000513.3250004784</v>
      </c>
      <c r="AG92" s="9">
        <f>(+'Days Before Start Data'!C91-'Days Before Start Data'!P91)*'Days Before Start Data'!X91</f>
        <v>1115062.5936613979</v>
      </c>
      <c r="AH92" s="9">
        <f>(+'Days Before Start Data'!I91-'Days Before Start Data'!V91)-AF92-AG92</f>
        <v>84714.761338123353</v>
      </c>
      <c r="AI92" s="9">
        <f t="shared" si="853"/>
        <v>61762.381557991073</v>
      </c>
      <c r="AJ92" s="9">
        <f t="shared" si="854"/>
        <v>22952.379780132269</v>
      </c>
      <c r="AK92" s="9">
        <f t="shared" si="855"/>
        <v>3062275.7065584697</v>
      </c>
      <c r="AL92" s="9">
        <f t="shared" si="856"/>
        <v>1138014.9734415303</v>
      </c>
      <c r="AM92" s="9">
        <f t="shared" si="857"/>
        <v>4200290.68</v>
      </c>
    </row>
    <row r="93" spans="1:39">
      <c r="A93" s="70">
        <f>+'Days Before Start Data'!A92</f>
        <v>45203</v>
      </c>
      <c r="B93" s="5">
        <f>+'Days Before Start Data'!B92</f>
        <v>-37</v>
      </c>
      <c r="C93" s="5">
        <f>+'Days Before Start Data'!C92</f>
        <v>10343</v>
      </c>
      <c r="D93" s="5">
        <f>+'Days Before Start Data'!D92</f>
        <v>9887</v>
      </c>
      <c r="E93" s="5">
        <f>+'Days Before Start Data'!P91</f>
        <v>10059</v>
      </c>
      <c r="F93" s="5">
        <f>+'Days Before Start Data'!Q91</f>
        <v>9678</v>
      </c>
      <c r="G93" s="5">
        <f t="shared" si="842"/>
        <v>284</v>
      </c>
      <c r="H93" s="43">
        <f t="shared" si="843"/>
        <v>2.8233422805447859E-2</v>
      </c>
      <c r="I93" s="5">
        <f t="shared" si="844"/>
        <v>209</v>
      </c>
      <c r="J93" s="43">
        <f t="shared" si="845"/>
        <v>2.1595370944410001E-2</v>
      </c>
      <c r="K93" s="5">
        <f t="shared" si="846"/>
        <v>287</v>
      </c>
      <c r="L93" s="43">
        <f t="shared" si="847"/>
        <v>2.8540175019888623E-2</v>
      </c>
      <c r="M93" s="5">
        <f>+'Days Before Start Data'!C92</f>
        <v>10343</v>
      </c>
      <c r="N93" s="5">
        <f>+'Days Before Start Data'!P92</f>
        <v>10056</v>
      </c>
      <c r="O93" s="5">
        <f>+'Days Before Start Data'!D92</f>
        <v>9887</v>
      </c>
      <c r="P93" s="5">
        <f>+'Days Before Start Data'!Q92</f>
        <v>9696</v>
      </c>
      <c r="Q93" s="9">
        <f>+'Days Before Start Data'!K92</f>
        <v>4204.3526853443918</v>
      </c>
      <c r="R93" s="9">
        <f>+'Days Before Start Data'!W92</f>
        <v>3947.5306270627066</v>
      </c>
      <c r="S93" s="9">
        <f t="shared" si="848"/>
        <v>256.82205828168526</v>
      </c>
      <c r="T93" s="43">
        <f t="shared" si="849"/>
        <v>6.5058914684794328E-2</v>
      </c>
      <c r="U93" s="43">
        <f t="shared" si="850"/>
        <v>0.1064890718287359</v>
      </c>
      <c r="V93" s="9">
        <f>+'Days Before Start Data'!I92</f>
        <v>43694708.390000001</v>
      </c>
      <c r="W93" s="9">
        <f>+'Days Before Start Data'!V92</f>
        <v>39489507.399999999</v>
      </c>
      <c r="X93" s="9">
        <f>+'Days Before Start Data'!J92</f>
        <v>42775690</v>
      </c>
      <c r="Y93" s="9">
        <f t="shared" si="851"/>
        <v>919018.3900000006</v>
      </c>
      <c r="Z93" s="43">
        <f>+'Days Before Start Data'!F92</f>
        <v>0.9559122111573044</v>
      </c>
      <c r="AA93" s="43">
        <f>+'Days Before Start Data'!S92</f>
        <v>0.96420047732696901</v>
      </c>
      <c r="AB93" s="9">
        <f>+'Days Before Start Data'!G92</f>
        <v>41568435</v>
      </c>
      <c r="AC93" s="9">
        <f>+'Days Before Start Data'!AQ92</f>
        <v>42726802.77170039</v>
      </c>
      <c r="AD93" s="9">
        <f t="shared" si="852"/>
        <v>-48887.228299610317</v>
      </c>
      <c r="AF93" s="9">
        <f>(+'Days Before Start Data'!L92-'Days Before Start Data'!X92)*'Days Before Start Data'!P92</f>
        <v>2992749.9305462628</v>
      </c>
      <c r="AG93" s="9">
        <f>(+'Days Before Start Data'!C92-'Days Before Start Data'!P92)*'Days Before Start Data'!X92</f>
        <v>1127037.4526451868</v>
      </c>
      <c r="AH93" s="9">
        <f>(+'Days Before Start Data'!I92-'Days Before Start Data'!V92)-AF93-AG93</f>
        <v>85413.606808552518</v>
      </c>
      <c r="AI93" s="9">
        <f t="shared" si="853"/>
        <v>62047.271392433024</v>
      </c>
      <c r="AJ93" s="9">
        <f t="shared" si="854"/>
        <v>23366.335416119495</v>
      </c>
      <c r="AK93" s="9">
        <f t="shared" si="855"/>
        <v>3054797.2019386957</v>
      </c>
      <c r="AL93" s="9">
        <f t="shared" si="856"/>
        <v>1150403.7880613063</v>
      </c>
      <c r="AM93" s="9">
        <f t="shared" si="857"/>
        <v>4205200.9900000021</v>
      </c>
    </row>
    <row r="94" spans="1:39">
      <c r="A94" s="70">
        <f>+'Days Before Start Data'!A93</f>
        <v>45204</v>
      </c>
      <c r="B94" s="5">
        <f>+'Days Before Start Data'!B93</f>
        <v>-38</v>
      </c>
      <c r="C94" s="5">
        <f>+'Days Before Start Data'!C93</f>
        <v>10343</v>
      </c>
      <c r="D94" s="5">
        <f>+'Days Before Start Data'!D93</f>
        <v>9887</v>
      </c>
      <c r="E94" s="5">
        <f>+'Days Before Start Data'!P92</f>
        <v>10056</v>
      </c>
      <c r="F94" s="5">
        <f>+'Days Before Start Data'!Q92</f>
        <v>9696</v>
      </c>
      <c r="G94" s="5">
        <f t="shared" ref="G94" si="858">+C94-E94</f>
        <v>287</v>
      </c>
      <c r="H94" s="43">
        <f t="shared" ref="H94" si="859">+G94/E94</f>
        <v>2.8540175019888623E-2</v>
      </c>
      <c r="I94" s="5">
        <f t="shared" ref="I94" si="860">+D94-F94</f>
        <v>191</v>
      </c>
      <c r="J94" s="43">
        <f t="shared" ref="J94" si="861">+I94/F94</f>
        <v>1.9698844884488448E-2</v>
      </c>
      <c r="K94" s="5">
        <f t="shared" ref="K94" si="862">+M94-N94</f>
        <v>289</v>
      </c>
      <c r="L94" s="43">
        <f t="shared" ref="L94" si="863">+K94/N94</f>
        <v>2.8744778197732246E-2</v>
      </c>
      <c r="M94" s="5">
        <f>+'Days Before Start Data'!C93</f>
        <v>10343</v>
      </c>
      <c r="N94" s="5">
        <f>+'Days Before Start Data'!P93</f>
        <v>10054</v>
      </c>
      <c r="O94" s="5">
        <f>+'Days Before Start Data'!D93</f>
        <v>9887</v>
      </c>
      <c r="P94" s="5">
        <f>+'Days Before Start Data'!Q93</f>
        <v>9810</v>
      </c>
      <c r="Q94" s="9">
        <f>+'Days Before Start Data'!K93</f>
        <v>4204.3526853443918</v>
      </c>
      <c r="R94" s="9">
        <f>+'Days Before Start Data'!W93</f>
        <v>3934.9814668705399</v>
      </c>
      <c r="S94" s="9">
        <f t="shared" ref="S94" si="864">+Q94-R94</f>
        <v>269.37121847385197</v>
      </c>
      <c r="T94" s="43">
        <f t="shared" ref="T94" si="865">+S94/R94</f>
        <v>6.8455524058180839E-2</v>
      </c>
      <c r="U94" s="43">
        <f t="shared" ref="U94" si="866">+V94/W94-1</f>
        <v>0.10687880454098564</v>
      </c>
      <c r="V94" s="9">
        <f>+'Days Before Start Data'!I93</f>
        <v>43694708.390000001</v>
      </c>
      <c r="W94" s="9">
        <f>+'Days Before Start Data'!V93</f>
        <v>39475603.119999997</v>
      </c>
      <c r="X94" s="9">
        <f>+'Days Before Start Data'!J93</f>
        <v>42775690</v>
      </c>
      <c r="Y94" s="9">
        <f t="shared" ref="Y94" si="867">+V94-X94</f>
        <v>919018.3900000006</v>
      </c>
      <c r="Z94" s="43">
        <f>+'Days Before Start Data'!F93</f>
        <v>0.9559122111573044</v>
      </c>
      <c r="AA94" s="43">
        <f>+'Days Before Start Data'!S93</f>
        <v>0.97573105231748558</v>
      </c>
      <c r="AB94" s="9">
        <f>+'Days Before Start Data'!G93</f>
        <v>41568435</v>
      </c>
      <c r="AC94" s="9">
        <f>+'Days Before Start Data'!AQ93</f>
        <v>42550239.193883255</v>
      </c>
      <c r="AD94" s="9">
        <f t="shared" ref="AD94" si="868">+AC94-X94</f>
        <v>-225450.80611674488</v>
      </c>
      <c r="AF94" s="9">
        <f>(+'Days Before Start Data'!L93-'Days Before Start Data'!X93)*'Days Before Start Data'!P93</f>
        <v>2998205.0742434501</v>
      </c>
      <c r="AG94" s="9">
        <f>(+'Days Before Start Data'!C93-'Days Before Start Data'!P93)*'Days Before Start Data'!X93</f>
        <v>1134717.4559061069</v>
      </c>
      <c r="AH94" s="9">
        <f>(+'Days Before Start Data'!I93-'Days Before Start Data'!V93)-AF94-AG94</f>
        <v>86182.739850446349</v>
      </c>
      <c r="AI94" s="9">
        <f t="shared" ref="AI94" si="869">ABS(AF94)/(ABS(AF94)+ABS(AG94))*AH94</f>
        <v>62520.777015982698</v>
      </c>
      <c r="AJ94" s="9">
        <f t="shared" ref="AJ94" si="870">ABS(AG94)/(ABS(AF94)+ABS(AG94))*AH94</f>
        <v>23661.962834463662</v>
      </c>
      <c r="AK94" s="9">
        <f t="shared" ref="AK94" si="871">+AF94+AI94</f>
        <v>3060725.8512594327</v>
      </c>
      <c r="AL94" s="9">
        <f t="shared" ref="AL94" si="872">+AG94+AJ94</f>
        <v>1158379.4187405705</v>
      </c>
      <c r="AM94" s="9">
        <f t="shared" ref="AM94" si="873">+AK94+AL94</f>
        <v>4219105.2700000033</v>
      </c>
    </row>
    <row r="95" spans="1:39">
      <c r="A95" s="70">
        <f>+'Days Before Start Data'!A94</f>
        <v>45205</v>
      </c>
      <c r="B95" s="5">
        <f>+'Days Before Start Data'!B94</f>
        <v>-39</v>
      </c>
      <c r="C95" s="5">
        <f>+'Days Before Start Data'!C94</f>
        <v>10353</v>
      </c>
      <c r="D95" s="5">
        <f>+'Days Before Start Data'!D94</f>
        <v>9895</v>
      </c>
      <c r="E95" s="5">
        <f>+'Days Before Start Data'!P93</f>
        <v>10054</v>
      </c>
      <c r="F95" s="5">
        <f>+'Days Before Start Data'!Q93</f>
        <v>9810</v>
      </c>
      <c r="G95" s="5">
        <f t="shared" ref="G95:G105" si="874">+C95-E95</f>
        <v>299</v>
      </c>
      <c r="H95" s="43">
        <f t="shared" ref="H95:H105" si="875">+G95/E95</f>
        <v>2.9739407201113986E-2</v>
      </c>
      <c r="I95" s="5">
        <f t="shared" ref="I95:I105" si="876">+D95-F95</f>
        <v>85</v>
      </c>
      <c r="J95" s="43">
        <f t="shared" ref="J95:J105" si="877">+I95/F95</f>
        <v>8.6646279306829763E-3</v>
      </c>
      <c r="K95" s="5">
        <f t="shared" ref="K95:K105" si="878">+M95-N95</f>
        <v>372</v>
      </c>
      <c r="L95" s="43">
        <f t="shared" ref="L95:L105" si="879">+K95/N95</f>
        <v>3.7270814547640516E-2</v>
      </c>
      <c r="M95" s="5">
        <f>+'Days Before Start Data'!C94</f>
        <v>10353</v>
      </c>
      <c r="N95" s="5">
        <f>+'Days Before Start Data'!P94</f>
        <v>9981</v>
      </c>
      <c r="O95" s="5">
        <f>+'Days Before Start Data'!D94</f>
        <v>9895</v>
      </c>
      <c r="P95" s="5">
        <f>+'Days Before Start Data'!Q94</f>
        <v>9832</v>
      </c>
      <c r="Q95" s="9">
        <f>+'Days Before Start Data'!K94</f>
        <v>4231.6264780192014</v>
      </c>
      <c r="R95" s="9">
        <f>+'Days Before Start Data'!W94</f>
        <v>3932.5746348657449</v>
      </c>
      <c r="S95" s="9">
        <f t="shared" ref="S95:S105" si="880">+Q95-R95</f>
        <v>299.0518431534565</v>
      </c>
      <c r="T95" s="43">
        <f t="shared" ref="T95:T105" si="881">+S95/R95</f>
        <v>7.6044797853827867E-2</v>
      </c>
      <c r="U95" s="43">
        <f t="shared" ref="U95:U105" si="882">+V95/W95-1</f>
        <v>0.1223885857906013</v>
      </c>
      <c r="V95" s="9">
        <f>+'Days Before Start Data'!I94</f>
        <v>43935270.789999999</v>
      </c>
      <c r="W95" s="9">
        <f>+'Days Before Start Data'!V94</f>
        <v>39144438.340000004</v>
      </c>
      <c r="X95" s="9">
        <f>+'Days Before Start Data'!J94</f>
        <v>42775690</v>
      </c>
      <c r="Y95" s="9">
        <f t="shared" ref="Y95:Y105" si="883">+V95-X95</f>
        <v>1159580.7899999991</v>
      </c>
      <c r="Z95" s="43">
        <f>+'Days Before Start Data'!F94</f>
        <v>0.9557616149908239</v>
      </c>
      <c r="AA95" s="43">
        <f>+'Days Before Start Data'!S94</f>
        <v>0.98507163610860637</v>
      </c>
      <c r="AB95" s="9">
        <f>+'Days Before Start Data'!G94</f>
        <v>41871944</v>
      </c>
      <c r="AC95" s="9">
        <f>+'Days Before Start Data'!AQ94</f>
        <v>42795434.544270933</v>
      </c>
      <c r="AD95" s="9">
        <f t="shared" ref="AD95:AD105" si="884">+AC95-X95</f>
        <v>19744.544270932674</v>
      </c>
      <c r="AF95" s="9">
        <f>(+'Days Before Start Data'!L94-'Days Before Start Data'!X94)*'Days Before Start Data'!P94</f>
        <v>3212167.257893363</v>
      </c>
      <c r="AG95" s="9">
        <f>(+'Days Before Start Data'!C94-'Days Before Start Data'!P94)*'Days Before Start Data'!X94</f>
        <v>1458945.1019416894</v>
      </c>
      <c r="AH95" s="9">
        <f>(+'Days Before Start Data'!I94-'Days Before Start Data'!V94)-AF95-AG95</f>
        <v>119720.09016494313</v>
      </c>
      <c r="AI95" s="9">
        <f t="shared" ref="AI95:AI105" si="885">ABS(AF95)/(ABS(AF95)+ABS(AG95))*AH95</f>
        <v>82327.48949619598</v>
      </c>
      <c r="AJ95" s="9">
        <f t="shared" ref="AJ95:AJ105" si="886">ABS(AG95)/(ABS(AF95)+ABS(AG95))*AH95</f>
        <v>37392.600668747131</v>
      </c>
      <c r="AK95" s="9">
        <f t="shared" ref="AK95:AK105" si="887">+AF95+AI95</f>
        <v>3294494.7473895592</v>
      </c>
      <c r="AL95" s="9">
        <f t="shared" ref="AL95:AL105" si="888">+AG95+AJ95</f>
        <v>1496337.7026104366</v>
      </c>
      <c r="AM95" s="9">
        <f t="shared" ref="AM95:AM105" si="889">+AK95+AL95</f>
        <v>4790832.4499999955</v>
      </c>
    </row>
    <row r="96" spans="1:39">
      <c r="A96" s="70">
        <f>+'Days Before Start Data'!A95</f>
        <v>45206</v>
      </c>
      <c r="B96" s="5">
        <f>+'Days Before Start Data'!B95</f>
        <v>-40</v>
      </c>
      <c r="C96" s="5">
        <f>+'Days Before Start Data'!C95</f>
        <v>10353</v>
      </c>
      <c r="D96" s="5">
        <f>+'Days Before Start Data'!D95</f>
        <v>9895</v>
      </c>
      <c r="E96" s="5">
        <f>+'Days Before Start Data'!P94</f>
        <v>9981</v>
      </c>
      <c r="F96" s="5">
        <f>+'Days Before Start Data'!Q94</f>
        <v>9832</v>
      </c>
      <c r="G96" s="5">
        <f t="shared" si="874"/>
        <v>372</v>
      </c>
      <c r="H96" s="43">
        <f t="shared" si="875"/>
        <v>3.7270814547640516E-2</v>
      </c>
      <c r="I96" s="5">
        <f t="shared" si="876"/>
        <v>63</v>
      </c>
      <c r="J96" s="43">
        <f t="shared" si="877"/>
        <v>6.4076484947111472E-3</v>
      </c>
      <c r="K96" s="5">
        <f t="shared" si="878"/>
        <v>372</v>
      </c>
      <c r="L96" s="43">
        <f t="shared" si="879"/>
        <v>3.7270814547640516E-2</v>
      </c>
      <c r="M96" s="5">
        <f>+'Days Before Start Data'!C95</f>
        <v>10353</v>
      </c>
      <c r="N96" s="5">
        <f>+'Days Before Start Data'!P95</f>
        <v>9981</v>
      </c>
      <c r="O96" s="5">
        <f>+'Days Before Start Data'!D95</f>
        <v>9895</v>
      </c>
      <c r="P96" s="5">
        <f>+'Days Before Start Data'!Q95</f>
        <v>9832</v>
      </c>
      <c r="Q96" s="9">
        <f>+'Days Before Start Data'!K95</f>
        <v>4231.6264780192014</v>
      </c>
      <c r="R96" s="9">
        <f>+'Days Before Start Data'!W95</f>
        <v>3932.5746348657449</v>
      </c>
      <c r="S96" s="9">
        <f t="shared" si="880"/>
        <v>299.0518431534565</v>
      </c>
      <c r="T96" s="43">
        <f t="shared" si="881"/>
        <v>7.6044797853827867E-2</v>
      </c>
      <c r="U96" s="43">
        <f t="shared" si="882"/>
        <v>0.1223885857906013</v>
      </c>
      <c r="V96" s="9">
        <f>+'Days Before Start Data'!I95</f>
        <v>43935270.789999999</v>
      </c>
      <c r="W96" s="9">
        <f>+'Days Before Start Data'!V95</f>
        <v>39144438.340000004</v>
      </c>
      <c r="X96" s="9">
        <f>+'Days Before Start Data'!J95</f>
        <v>42775690</v>
      </c>
      <c r="Y96" s="9">
        <f t="shared" si="883"/>
        <v>1159580.7899999991</v>
      </c>
      <c r="Z96" s="43">
        <f>+'Days Before Start Data'!F95</f>
        <v>0.9557616149908239</v>
      </c>
      <c r="AA96" s="43">
        <f>+'Days Before Start Data'!S95</f>
        <v>0.98507163610860637</v>
      </c>
      <c r="AB96" s="9">
        <f>+'Days Before Start Data'!G95</f>
        <v>41871944</v>
      </c>
      <c r="AC96" s="9">
        <f>+'Days Before Start Data'!AQ95</f>
        <v>42978936.638689995</v>
      </c>
      <c r="AD96" s="9">
        <f t="shared" si="884"/>
        <v>203246.63868999481</v>
      </c>
      <c r="AF96" s="9">
        <f>(+'Days Before Start Data'!L95-'Days Before Start Data'!X95)*'Days Before Start Data'!P95</f>
        <v>3212167.257893363</v>
      </c>
      <c r="AG96" s="9">
        <f>(+'Days Before Start Data'!C95-'Days Before Start Data'!P95)*'Days Before Start Data'!X95</f>
        <v>1458945.1019416894</v>
      </c>
      <c r="AH96" s="9">
        <f>(+'Days Before Start Data'!I95-'Days Before Start Data'!V95)-AF96-AG96</f>
        <v>119720.09016494313</v>
      </c>
      <c r="AI96" s="9">
        <f t="shared" si="885"/>
        <v>82327.48949619598</v>
      </c>
      <c r="AJ96" s="9">
        <f t="shared" si="886"/>
        <v>37392.600668747131</v>
      </c>
      <c r="AK96" s="9">
        <f t="shared" si="887"/>
        <v>3294494.7473895592</v>
      </c>
      <c r="AL96" s="9">
        <f t="shared" si="888"/>
        <v>1496337.7026104366</v>
      </c>
      <c r="AM96" s="9">
        <f t="shared" si="889"/>
        <v>4790832.4499999955</v>
      </c>
    </row>
    <row r="97" spans="1:39">
      <c r="A97" s="70">
        <f>+'Days Before Start Data'!A96</f>
        <v>45207</v>
      </c>
      <c r="B97" s="5">
        <f>+'Days Before Start Data'!B96</f>
        <v>-41</v>
      </c>
      <c r="C97" s="5">
        <f>+'Days Before Start Data'!C96</f>
        <v>10353</v>
      </c>
      <c r="D97" s="5">
        <f>+'Days Before Start Data'!D96</f>
        <v>9895</v>
      </c>
      <c r="E97" s="5">
        <f>+'Days Before Start Data'!P95</f>
        <v>9981</v>
      </c>
      <c r="F97" s="5">
        <f>+'Days Before Start Data'!Q95</f>
        <v>9832</v>
      </c>
      <c r="G97" s="5">
        <f t="shared" si="874"/>
        <v>372</v>
      </c>
      <c r="H97" s="43">
        <f t="shared" si="875"/>
        <v>3.7270814547640516E-2</v>
      </c>
      <c r="I97" s="5">
        <f t="shared" si="876"/>
        <v>63</v>
      </c>
      <c r="J97" s="43">
        <f t="shared" si="877"/>
        <v>6.4076484947111472E-3</v>
      </c>
      <c r="K97" s="5">
        <f t="shared" si="878"/>
        <v>372</v>
      </c>
      <c r="L97" s="43">
        <f t="shared" si="879"/>
        <v>3.7270814547640516E-2</v>
      </c>
      <c r="M97" s="5">
        <f>+'Days Before Start Data'!C96</f>
        <v>10353</v>
      </c>
      <c r="N97" s="5">
        <f>+'Days Before Start Data'!P96</f>
        <v>9981</v>
      </c>
      <c r="O97" s="5">
        <f>+'Days Before Start Data'!D96</f>
        <v>9895</v>
      </c>
      <c r="P97" s="5">
        <f>+'Days Before Start Data'!Q96</f>
        <v>9832</v>
      </c>
      <c r="Q97" s="9">
        <f>+'Days Before Start Data'!K96</f>
        <v>4231.6264780192014</v>
      </c>
      <c r="R97" s="9">
        <f>+'Days Before Start Data'!W96</f>
        <v>3932.5746348657449</v>
      </c>
      <c r="S97" s="9">
        <f t="shared" si="880"/>
        <v>299.0518431534565</v>
      </c>
      <c r="T97" s="43">
        <f t="shared" si="881"/>
        <v>7.6044797853827867E-2</v>
      </c>
      <c r="U97" s="43">
        <f t="shared" si="882"/>
        <v>0.1223885857906013</v>
      </c>
      <c r="V97" s="9">
        <f>+'Days Before Start Data'!I96</f>
        <v>43935270.789999999</v>
      </c>
      <c r="W97" s="9">
        <f>+'Days Before Start Data'!V96</f>
        <v>39144438.340000004</v>
      </c>
      <c r="X97" s="9">
        <f>+'Days Before Start Data'!J96</f>
        <v>42775690</v>
      </c>
      <c r="Y97" s="9">
        <f t="shared" si="883"/>
        <v>1159580.7899999991</v>
      </c>
      <c r="Z97" s="43">
        <f>+'Days Before Start Data'!F96</f>
        <v>0.9557616149908239</v>
      </c>
      <c r="AA97" s="43">
        <f>+'Days Before Start Data'!S96</f>
        <v>0.98507163610860637</v>
      </c>
      <c r="AB97" s="9">
        <f>+'Days Before Start Data'!G96</f>
        <v>41871944</v>
      </c>
      <c r="AC97" s="9">
        <f>+'Days Before Start Data'!AQ96</f>
        <v>42978936.638689995</v>
      </c>
      <c r="AD97" s="9">
        <f t="shared" si="884"/>
        <v>203246.63868999481</v>
      </c>
      <c r="AF97" s="9">
        <f>(+'Days Before Start Data'!L96-'Days Before Start Data'!X96)*'Days Before Start Data'!P96</f>
        <v>3212167.257893363</v>
      </c>
      <c r="AG97" s="9">
        <f>(+'Days Before Start Data'!C96-'Days Before Start Data'!P96)*'Days Before Start Data'!X96</f>
        <v>1458945.1019416894</v>
      </c>
      <c r="AH97" s="9">
        <f>(+'Days Before Start Data'!I96-'Days Before Start Data'!V96)-AF97-AG97</f>
        <v>119720.09016494313</v>
      </c>
      <c r="AI97" s="9">
        <f t="shared" si="885"/>
        <v>82327.48949619598</v>
      </c>
      <c r="AJ97" s="9">
        <f t="shared" si="886"/>
        <v>37392.600668747131</v>
      </c>
      <c r="AK97" s="9">
        <f t="shared" si="887"/>
        <v>3294494.7473895592</v>
      </c>
      <c r="AL97" s="9">
        <f t="shared" si="888"/>
        <v>1496337.7026104366</v>
      </c>
      <c r="AM97" s="9">
        <f t="shared" si="889"/>
        <v>4790832.4499999955</v>
      </c>
    </row>
    <row r="98" spans="1:39">
      <c r="A98" s="70">
        <f>+'Days Before Start Data'!A97</f>
        <v>45208</v>
      </c>
      <c r="B98" s="5">
        <f>+'Days Before Start Data'!B97</f>
        <v>-42</v>
      </c>
      <c r="C98" s="5">
        <f>+'Days Before Start Data'!C97</f>
        <v>10353</v>
      </c>
      <c r="D98" s="5">
        <f>+'Days Before Start Data'!D97</f>
        <v>9895</v>
      </c>
      <c r="E98" s="5">
        <f>+'Days Before Start Data'!P96</f>
        <v>9981</v>
      </c>
      <c r="F98" s="5">
        <f>+'Days Before Start Data'!Q96</f>
        <v>9832</v>
      </c>
      <c r="G98" s="5">
        <f t="shared" si="874"/>
        <v>372</v>
      </c>
      <c r="H98" s="43">
        <f t="shared" si="875"/>
        <v>3.7270814547640516E-2</v>
      </c>
      <c r="I98" s="5">
        <f t="shared" si="876"/>
        <v>63</v>
      </c>
      <c r="J98" s="43">
        <f t="shared" si="877"/>
        <v>6.4076484947111472E-3</v>
      </c>
      <c r="K98" s="5">
        <f t="shared" si="878"/>
        <v>372</v>
      </c>
      <c r="L98" s="43">
        <f t="shared" si="879"/>
        <v>3.7270814547640516E-2</v>
      </c>
      <c r="M98" s="5">
        <f>+'Days Before Start Data'!C97</f>
        <v>10353</v>
      </c>
      <c r="N98" s="5">
        <f>+'Days Before Start Data'!P97</f>
        <v>9981</v>
      </c>
      <c r="O98" s="5">
        <f>+'Days Before Start Data'!D97</f>
        <v>9895</v>
      </c>
      <c r="P98" s="5">
        <f>+'Days Before Start Data'!Q97</f>
        <v>9832</v>
      </c>
      <c r="Q98" s="9">
        <f>+'Days Before Start Data'!K97</f>
        <v>4197.5938352703388</v>
      </c>
      <c r="R98" s="9">
        <f>+'Days Before Start Data'!W97</f>
        <v>3932.5746348657449</v>
      </c>
      <c r="S98" s="9">
        <f t="shared" si="880"/>
        <v>265.0192004045939</v>
      </c>
      <c r="T98" s="43">
        <f t="shared" si="881"/>
        <v>6.7390761781089867E-2</v>
      </c>
      <c r="U98" s="43">
        <f t="shared" si="882"/>
        <v>0.11378575447456507</v>
      </c>
      <c r="V98" s="9">
        <f>+'Days Before Start Data'!I97</f>
        <v>43598517.789999999</v>
      </c>
      <c r="W98" s="9">
        <f>+'Days Before Start Data'!V97</f>
        <v>39144438.340000004</v>
      </c>
      <c r="X98" s="9">
        <f>+'Days Before Start Data'!J97</f>
        <v>42775690</v>
      </c>
      <c r="Y98" s="9">
        <f t="shared" si="883"/>
        <v>822827.78999999911</v>
      </c>
      <c r="Z98" s="43">
        <f>+'Days Before Start Data'!F97</f>
        <v>0.9557616149908239</v>
      </c>
      <c r="AA98" s="43">
        <f>+'Days Before Start Data'!S97</f>
        <v>0.98507163610860637</v>
      </c>
      <c r="AB98" s="9">
        <f>+'Days Before Start Data'!G97</f>
        <v>41535191</v>
      </c>
      <c r="AC98" s="9">
        <f>+'Days Before Start Data'!AQ97</f>
        <v>42641542.392748982</v>
      </c>
      <c r="AD98" s="9">
        <f t="shared" si="884"/>
        <v>-134147.60725101829</v>
      </c>
      <c r="AF98" s="9">
        <f>(+'Days Before Start Data'!L97-'Days Before Start Data'!X97)*'Days Before Start Data'!P97</f>
        <v>2887514.3367110901</v>
      </c>
      <c r="AG98" s="9">
        <f>(+'Days Before Start Data'!C97-'Days Before Start Data'!P97)*'Days Before Start Data'!X97</f>
        <v>1458945.1019416894</v>
      </c>
      <c r="AH98" s="9">
        <f>(+'Days Before Start Data'!I97-'Days Before Start Data'!V97)-AF98-AG98</f>
        <v>107620.01134721609</v>
      </c>
      <c r="AI98" s="9">
        <f t="shared" si="885"/>
        <v>71495.968170916021</v>
      </c>
      <c r="AJ98" s="9">
        <f t="shared" si="886"/>
        <v>36124.04317630006</v>
      </c>
      <c r="AK98" s="9">
        <f t="shared" si="887"/>
        <v>2959010.3048820063</v>
      </c>
      <c r="AL98" s="9">
        <f t="shared" si="888"/>
        <v>1495069.1451179895</v>
      </c>
      <c r="AM98" s="9">
        <f t="shared" si="889"/>
        <v>4454079.4499999955</v>
      </c>
    </row>
    <row r="99" spans="1:39">
      <c r="A99" s="70">
        <f>+'Days Before Start Data'!A98</f>
        <v>45209</v>
      </c>
      <c r="B99" s="5">
        <f>+'Days Before Start Data'!B98</f>
        <v>-43</v>
      </c>
      <c r="C99" s="5">
        <f>+'Days Before Start Data'!C98</f>
        <v>10363</v>
      </c>
      <c r="D99" s="5">
        <f>+'Days Before Start Data'!D98</f>
        <v>9974</v>
      </c>
      <c r="E99" s="5">
        <f>+'Days Before Start Data'!P97</f>
        <v>9981</v>
      </c>
      <c r="F99" s="5">
        <f>+'Days Before Start Data'!Q97</f>
        <v>9832</v>
      </c>
      <c r="G99" s="5">
        <f t="shared" si="874"/>
        <v>382</v>
      </c>
      <c r="H99" s="43">
        <f t="shared" si="875"/>
        <v>3.8272718164512574E-2</v>
      </c>
      <c r="I99" s="5">
        <f t="shared" si="876"/>
        <v>142</v>
      </c>
      <c r="J99" s="43">
        <f t="shared" si="877"/>
        <v>1.4442636289666395E-2</v>
      </c>
      <c r="K99" s="5">
        <f t="shared" si="878"/>
        <v>372</v>
      </c>
      <c r="L99" s="43">
        <f t="shared" si="879"/>
        <v>3.7233510159143231E-2</v>
      </c>
      <c r="M99" s="5">
        <f>+'Days Before Start Data'!C98</f>
        <v>10363</v>
      </c>
      <c r="N99" s="5">
        <f>+'Days Before Start Data'!P98</f>
        <v>9991</v>
      </c>
      <c r="O99" s="5">
        <f>+'Days Before Start Data'!D98</f>
        <v>9974</v>
      </c>
      <c r="P99" s="5">
        <f>+'Days Before Start Data'!Q98</f>
        <v>9877</v>
      </c>
      <c r="Q99" s="9">
        <f>+'Days Before Start Data'!K98</f>
        <v>4200.6249248044915</v>
      </c>
      <c r="R99" s="9">
        <f>+'Days Before Start Data'!W98</f>
        <v>3918.6894482130201</v>
      </c>
      <c r="S99" s="9">
        <f t="shared" si="880"/>
        <v>281.93547659147134</v>
      </c>
      <c r="T99" s="43">
        <f t="shared" si="881"/>
        <v>7.1946368886168829E-2</v>
      </c>
      <c r="U99" s="43">
        <f t="shared" si="882"/>
        <v>0.11331876838662658</v>
      </c>
      <c r="V99" s="9">
        <f>+'Days Before Start Data'!I98</f>
        <v>43557521.079999998</v>
      </c>
      <c r="W99" s="9">
        <f>+'Days Before Start Data'!V98</f>
        <v>39124033.759999998</v>
      </c>
      <c r="X99" s="9">
        <f>+'Days Before Start Data'!J98</f>
        <v>42775690</v>
      </c>
      <c r="Y99" s="9">
        <f t="shared" si="883"/>
        <v>781831.07999999821</v>
      </c>
      <c r="Z99" s="43">
        <f>+'Days Before Start Data'!F98</f>
        <v>0.96246260735308309</v>
      </c>
      <c r="AA99" s="43">
        <f>+'Days Before Start Data'!S98</f>
        <v>0.98858973075768186</v>
      </c>
      <c r="AB99" s="9">
        <f>+'Days Before Start Data'!G98</f>
        <v>41897033</v>
      </c>
      <c r="AC99" s="9">
        <f>+'Days Before Start Data'!AQ98</f>
        <v>42781786.629727006</v>
      </c>
      <c r="AD99" s="9">
        <f t="shared" si="884"/>
        <v>6096.6297270059586</v>
      </c>
      <c r="AF99" s="9">
        <f>(+'Days Before Start Data'!L98-'Days Before Start Data'!X98)*'Days Before Start Data'!P98</f>
        <v>2869905.5539322575</v>
      </c>
      <c r="AG99" s="9">
        <f>(+'Days Before Start Data'!C98-'Days Before Start Data'!P98)*'Days Before Start Data'!X98</f>
        <v>1456725.1084696227</v>
      </c>
      <c r="AH99" s="9">
        <f>(+'Days Before Start Data'!I98-'Days Before Start Data'!V98)-AF99-AG99</f>
        <v>106856.65759812016</v>
      </c>
      <c r="AI99" s="9">
        <f t="shared" si="885"/>
        <v>70879.291310998815</v>
      </c>
      <c r="AJ99" s="9">
        <f t="shared" si="886"/>
        <v>35977.366287121353</v>
      </c>
      <c r="AK99" s="9">
        <f t="shared" si="887"/>
        <v>2940784.8452432561</v>
      </c>
      <c r="AL99" s="9">
        <f t="shared" si="888"/>
        <v>1492702.474756744</v>
      </c>
      <c r="AM99" s="9">
        <f t="shared" si="889"/>
        <v>4433487.32</v>
      </c>
    </row>
    <row r="100" spans="1:39">
      <c r="A100" s="70">
        <f>+'Days Before Start Data'!A99</f>
        <v>45210</v>
      </c>
      <c r="B100" s="5">
        <f>+'Days Before Start Data'!B99</f>
        <v>-44</v>
      </c>
      <c r="C100" s="5">
        <f>+'Days Before Start Data'!C99</f>
        <v>10363</v>
      </c>
      <c r="D100" s="5">
        <f>+'Days Before Start Data'!D99</f>
        <v>9988</v>
      </c>
      <c r="E100" s="5">
        <f>+'Days Before Start Data'!P98</f>
        <v>9991</v>
      </c>
      <c r="F100" s="5">
        <f>+'Days Before Start Data'!Q98</f>
        <v>9877</v>
      </c>
      <c r="G100" s="5">
        <f t="shared" si="874"/>
        <v>372</v>
      </c>
      <c r="H100" s="43">
        <f t="shared" si="875"/>
        <v>3.7233510159143231E-2</v>
      </c>
      <c r="I100" s="5">
        <f t="shared" si="876"/>
        <v>111</v>
      </c>
      <c r="J100" s="43">
        <f t="shared" si="877"/>
        <v>1.1238230231851777E-2</v>
      </c>
      <c r="K100" s="5">
        <f t="shared" si="878"/>
        <v>372</v>
      </c>
      <c r="L100" s="43">
        <f t="shared" si="879"/>
        <v>3.7233510159143231E-2</v>
      </c>
      <c r="M100" s="5">
        <f>+'Days Before Start Data'!C99</f>
        <v>10363</v>
      </c>
      <c r="N100" s="5">
        <f>+'Days Before Start Data'!P99</f>
        <v>9991</v>
      </c>
      <c r="O100" s="5">
        <f>+'Days Before Start Data'!D99</f>
        <v>9988</v>
      </c>
      <c r="P100" s="5">
        <f>+'Days Before Start Data'!Q99</f>
        <v>9881</v>
      </c>
      <c r="Q100" s="9">
        <f>+'Days Before Start Data'!K99</f>
        <v>4228.3381057268725</v>
      </c>
      <c r="R100" s="9">
        <f>+'Days Before Start Data'!W99</f>
        <v>3917.7482329723712</v>
      </c>
      <c r="S100" s="9">
        <f t="shared" si="880"/>
        <v>310.58987275450136</v>
      </c>
      <c r="T100" s="43">
        <f t="shared" si="881"/>
        <v>7.9277649885852605E-2</v>
      </c>
      <c r="U100" s="43">
        <f t="shared" si="882"/>
        <v>0.12125090736254851</v>
      </c>
      <c r="V100" s="9">
        <f>+'Days Before Start Data'!I99</f>
        <v>43868373.68</v>
      </c>
      <c r="W100" s="9">
        <f>+'Days Before Start Data'!V99</f>
        <v>39124493.359999999</v>
      </c>
      <c r="X100" s="9">
        <f>+'Days Before Start Data'!J99</f>
        <v>42775690</v>
      </c>
      <c r="Y100" s="9">
        <f t="shared" si="883"/>
        <v>1092683.6799999997</v>
      </c>
      <c r="Z100" s="43">
        <f>+'Days Before Start Data'!F99</f>
        <v>0.96381356749975877</v>
      </c>
      <c r="AA100" s="43">
        <f>+'Days Before Start Data'!S99</f>
        <v>0.98899009108197378</v>
      </c>
      <c r="AB100" s="9">
        <f>+'Days Before Start Data'!G99</f>
        <v>42232641</v>
      </c>
      <c r="AC100" s="9">
        <f>+'Days Before Start Data'!AQ99</f>
        <v>43113423.704040214</v>
      </c>
      <c r="AD100" s="9">
        <f t="shared" si="884"/>
        <v>337733.70404021442</v>
      </c>
      <c r="AF100" s="9">
        <f>(+'Days Before Start Data'!L99-'Days Before Start Data'!X99)*'Days Before Start Data'!P99</f>
        <v>3169139.8964778534</v>
      </c>
      <c r="AG100" s="9">
        <f>(+'Days Before Start Data'!C99-'Days Before Start Data'!P99)*'Days Before Start Data'!X99</f>
        <v>1456742.2209908918</v>
      </c>
      <c r="AH100" s="9">
        <f>(+'Days Before Start Data'!I99-'Days Before Start Data'!V99)-AF100-AG100</f>
        <v>117998.20253125508</v>
      </c>
      <c r="AI100" s="9">
        <f t="shared" si="885"/>
        <v>80839.243599034744</v>
      </c>
      <c r="AJ100" s="9">
        <f t="shared" si="886"/>
        <v>37158.958932220346</v>
      </c>
      <c r="AK100" s="9">
        <f t="shared" si="887"/>
        <v>3249979.1400768883</v>
      </c>
      <c r="AL100" s="9">
        <f t="shared" si="888"/>
        <v>1493901.179923112</v>
      </c>
      <c r="AM100" s="9">
        <f t="shared" si="889"/>
        <v>4743880.32</v>
      </c>
    </row>
    <row r="101" spans="1:39">
      <c r="A101" s="70">
        <f>+'Days Before Start Data'!A100</f>
        <v>45211</v>
      </c>
      <c r="B101" s="5">
        <f>+'Days Before Start Data'!B100</f>
        <v>-45</v>
      </c>
      <c r="C101" s="5">
        <f>+'Days Before Start Data'!C100</f>
        <v>10364</v>
      </c>
      <c r="D101" s="5">
        <f>+'Days Before Start Data'!D100</f>
        <v>10011</v>
      </c>
      <c r="E101" s="5">
        <f>+'Days Before Start Data'!P99</f>
        <v>9991</v>
      </c>
      <c r="F101" s="5">
        <f>+'Days Before Start Data'!Q99</f>
        <v>9881</v>
      </c>
      <c r="G101" s="5">
        <f t="shared" si="874"/>
        <v>373</v>
      </c>
      <c r="H101" s="43">
        <f t="shared" si="875"/>
        <v>3.7333600240216196E-2</v>
      </c>
      <c r="I101" s="5">
        <f t="shared" si="876"/>
        <v>130</v>
      </c>
      <c r="J101" s="43">
        <f t="shared" si="877"/>
        <v>1.3156563100900718E-2</v>
      </c>
      <c r="K101" s="5">
        <f t="shared" si="878"/>
        <v>349</v>
      </c>
      <c r="L101" s="43">
        <f t="shared" si="879"/>
        <v>3.4847728407388916E-2</v>
      </c>
      <c r="M101" s="5">
        <f>+'Days Before Start Data'!C100</f>
        <v>10364</v>
      </c>
      <c r="N101" s="5">
        <f>+'Days Before Start Data'!P100</f>
        <v>10015</v>
      </c>
      <c r="O101" s="5">
        <f>+'Days Before Start Data'!D100</f>
        <v>10011</v>
      </c>
      <c r="P101" s="5">
        <f>+'Days Before Start Data'!Q100</f>
        <v>9883</v>
      </c>
      <c r="Q101" s="9">
        <f>+'Days Before Start Data'!K100</f>
        <v>4231.645589851164</v>
      </c>
      <c r="R101" s="9">
        <f>+'Days Before Start Data'!W100</f>
        <v>3916.764482444602</v>
      </c>
      <c r="S101" s="9">
        <f t="shared" si="880"/>
        <v>314.88110740656202</v>
      </c>
      <c r="T101" s="43">
        <f t="shared" si="881"/>
        <v>8.0393168600740764E-2</v>
      </c>
      <c r="U101" s="43">
        <f t="shared" si="882"/>
        <v>0.12099366240562315</v>
      </c>
      <c r="V101" s="9">
        <f>+'Days Before Start Data'!I100</f>
        <v>43868373.729999997</v>
      </c>
      <c r="W101" s="9">
        <f>+'Days Before Start Data'!V100</f>
        <v>39133471.670000002</v>
      </c>
      <c r="X101" s="9">
        <f>+'Days Before Start Data'!J100</f>
        <v>42775690</v>
      </c>
      <c r="Y101" s="9">
        <f t="shared" si="883"/>
        <v>1092683.7299999967</v>
      </c>
      <c r="Z101" s="43">
        <f>+'Days Before Start Data'!F100</f>
        <v>0.96593979158626009</v>
      </c>
      <c r="AA101" s="43">
        <f>+'Days Before Start Data'!S100</f>
        <v>0.98681977034448332</v>
      </c>
      <c r="AB101" s="9">
        <f>+'Days Before Start Data'!G100</f>
        <v>42363004</v>
      </c>
      <c r="AC101" s="9">
        <f>+'Days Before Start Data'!AQ100</f>
        <v>43179836.169207007</v>
      </c>
      <c r="AD101" s="9">
        <f t="shared" si="884"/>
        <v>404146.16920700669</v>
      </c>
      <c r="AF101" s="9">
        <f>(+'Days Before Start Data'!L100-'Days Before Start Data'!X100)*'Days Before Start Data'!P100</f>
        <v>3257667.1669307137</v>
      </c>
      <c r="AG101" s="9">
        <f>(+'Days Before Start Data'!C100-'Days Before Start Data'!P100)*'Days Before Start Data'!X100</f>
        <v>1363712.5923944085</v>
      </c>
      <c r="AH101" s="9">
        <f>(+'Days Before Start Data'!I100-'Days Before Start Data'!V100)-AF101-AG101</f>
        <v>113522.30067487271</v>
      </c>
      <c r="AI101" s="9">
        <f t="shared" si="885"/>
        <v>80023.25947715994</v>
      </c>
      <c r="AJ101" s="9">
        <f t="shared" si="886"/>
        <v>33499.041197712759</v>
      </c>
      <c r="AK101" s="9">
        <f t="shared" si="887"/>
        <v>3337690.4264078736</v>
      </c>
      <c r="AL101" s="9">
        <f t="shared" si="888"/>
        <v>1397211.6335921213</v>
      </c>
      <c r="AM101" s="9">
        <f t="shared" si="889"/>
        <v>4734902.0599999949</v>
      </c>
    </row>
    <row r="102" spans="1:39">
      <c r="A102" s="70">
        <f>+'Days Before Start Data'!A101</f>
        <v>45212</v>
      </c>
      <c r="B102" s="5">
        <f>+'Days Before Start Data'!B101</f>
        <v>-46</v>
      </c>
      <c r="C102" s="5">
        <f>+'Days Before Start Data'!C101</f>
        <v>10354</v>
      </c>
      <c r="D102" s="5">
        <f>+'Days Before Start Data'!D101</f>
        <v>10009</v>
      </c>
      <c r="E102" s="5">
        <f>+'Days Before Start Data'!P100</f>
        <v>10015</v>
      </c>
      <c r="F102" s="5">
        <f>+'Days Before Start Data'!Q100</f>
        <v>9883</v>
      </c>
      <c r="G102" s="5">
        <f t="shared" si="874"/>
        <v>339</v>
      </c>
      <c r="H102" s="43">
        <f t="shared" si="875"/>
        <v>3.3849226160758861E-2</v>
      </c>
      <c r="I102" s="5">
        <f t="shared" si="876"/>
        <v>126</v>
      </c>
      <c r="J102" s="43">
        <f t="shared" si="877"/>
        <v>1.2749165233228776E-2</v>
      </c>
      <c r="K102" s="5">
        <f t="shared" si="878"/>
        <v>352</v>
      </c>
      <c r="L102" s="43">
        <f t="shared" si="879"/>
        <v>3.5192961407718458E-2</v>
      </c>
      <c r="M102" s="5">
        <f>+'Days Before Start Data'!C101</f>
        <v>10354</v>
      </c>
      <c r="N102" s="5">
        <f>+'Days Before Start Data'!P101</f>
        <v>10002</v>
      </c>
      <c r="O102" s="5">
        <f>+'Days Before Start Data'!D101</f>
        <v>10009</v>
      </c>
      <c r="P102" s="5">
        <f>+'Days Before Start Data'!Q101</f>
        <v>9873</v>
      </c>
      <c r="Q102" s="9">
        <f>+'Days Before Start Data'!K101</f>
        <v>4209.3964432011189</v>
      </c>
      <c r="R102" s="9">
        <f>+'Days Before Start Data'!W101</f>
        <v>3921.4063101387624</v>
      </c>
      <c r="S102" s="9">
        <f t="shared" si="880"/>
        <v>287.99013306235656</v>
      </c>
      <c r="T102" s="43">
        <f t="shared" si="881"/>
        <v>7.3440523701346766E-2</v>
      </c>
      <c r="U102" s="43">
        <f t="shared" si="882"/>
        <v>0.11481679041163018</v>
      </c>
      <c r="V102" s="9">
        <f>+'Days Before Start Data'!I101</f>
        <v>43617205.130000003</v>
      </c>
      <c r="W102" s="9">
        <f>+'Days Before Start Data'!V101</f>
        <v>39124998.390000001</v>
      </c>
      <c r="X102" s="9">
        <f>+'Days Before Start Data'!J101</f>
        <v>42775690</v>
      </c>
      <c r="Y102" s="9">
        <f t="shared" si="883"/>
        <v>841515.13000000268</v>
      </c>
      <c r="Z102" s="43">
        <f>+'Days Before Start Data'!F101</f>
        <v>0.96667954413753143</v>
      </c>
      <c r="AA102" s="43">
        <f>+'Days Before Start Data'!S101</f>
        <v>0.98710257948410318</v>
      </c>
      <c r="AB102" s="9">
        <f>+'Days Before Start Data'!G101</f>
        <v>42131849</v>
      </c>
      <c r="AC102" s="9">
        <f>+'Days Before Start Data'!AQ101</f>
        <v>42929712.352704763</v>
      </c>
      <c r="AD102" s="9">
        <f t="shared" si="884"/>
        <v>154022.35270476341</v>
      </c>
      <c r="AF102" s="9">
        <f>(+'Days Before Start Data'!L101-'Days Before Start Data'!X101)*'Days Before Start Data'!P101</f>
        <v>3009373.4189878316</v>
      </c>
      <c r="AG102" s="9">
        <f>(+'Days Before Start Data'!C101-'Days Before Start Data'!P101)*'Days Before Start Data'!X101</f>
        <v>1376924.5584163168</v>
      </c>
      <c r="AH102" s="9">
        <f>(+'Days Before Start Data'!I101-'Days Before Start Data'!V101)-AF102-AG102</f>
        <v>105908.76259585377</v>
      </c>
      <c r="AI102" s="9">
        <f t="shared" si="885"/>
        <v>72662.417518309114</v>
      </c>
      <c r="AJ102" s="9">
        <f t="shared" si="886"/>
        <v>33246.345077544654</v>
      </c>
      <c r="AK102" s="9">
        <f t="shared" si="887"/>
        <v>3082035.8365061409</v>
      </c>
      <c r="AL102" s="9">
        <f t="shared" si="888"/>
        <v>1410170.9034938614</v>
      </c>
      <c r="AM102" s="9">
        <f t="shared" si="889"/>
        <v>4492206.7400000021</v>
      </c>
    </row>
    <row r="103" spans="1:39">
      <c r="A103" s="70">
        <f>+'Days Before Start Data'!A102</f>
        <v>45213</v>
      </c>
      <c r="B103" s="5">
        <f>+'Days Before Start Data'!B102</f>
        <v>-47</v>
      </c>
      <c r="C103" s="5">
        <f>+'Days Before Start Data'!C102</f>
        <v>10354</v>
      </c>
      <c r="D103" s="5">
        <f>+'Days Before Start Data'!D102</f>
        <v>10009</v>
      </c>
      <c r="E103" s="5">
        <f>+'Days Before Start Data'!P101</f>
        <v>10002</v>
      </c>
      <c r="F103" s="5">
        <f>+'Days Before Start Data'!Q101</f>
        <v>9873</v>
      </c>
      <c r="G103" s="5">
        <f t="shared" si="874"/>
        <v>352</v>
      </c>
      <c r="H103" s="43">
        <f t="shared" si="875"/>
        <v>3.5192961407718458E-2</v>
      </c>
      <c r="I103" s="5">
        <f t="shared" si="876"/>
        <v>136</v>
      </c>
      <c r="J103" s="43">
        <f t="shared" si="877"/>
        <v>1.3774941760356528E-2</v>
      </c>
      <c r="K103" s="5">
        <f t="shared" si="878"/>
        <v>352</v>
      </c>
      <c r="L103" s="43">
        <f t="shared" si="879"/>
        <v>3.5192961407718458E-2</v>
      </c>
      <c r="M103" s="5">
        <f>+'Days Before Start Data'!C102</f>
        <v>10354</v>
      </c>
      <c r="N103" s="5">
        <f>+'Days Before Start Data'!P102</f>
        <v>10002</v>
      </c>
      <c r="O103" s="5">
        <f>+'Days Before Start Data'!D102</f>
        <v>10009</v>
      </c>
      <c r="P103" s="5">
        <f>+'Days Before Start Data'!Q102</f>
        <v>9873</v>
      </c>
      <c r="Q103" s="9">
        <f>+'Days Before Start Data'!K102</f>
        <v>4209.3964432011189</v>
      </c>
      <c r="R103" s="9">
        <f>+'Days Before Start Data'!W102</f>
        <v>3921.4063101387624</v>
      </c>
      <c r="S103" s="9">
        <f t="shared" si="880"/>
        <v>287.99013306235656</v>
      </c>
      <c r="T103" s="43">
        <f t="shared" si="881"/>
        <v>7.3440523701346766E-2</v>
      </c>
      <c r="U103" s="43">
        <f t="shared" si="882"/>
        <v>0.11481679041163018</v>
      </c>
      <c r="V103" s="9">
        <f>+'Days Before Start Data'!I102</f>
        <v>43617205.130000003</v>
      </c>
      <c r="W103" s="9">
        <f>+'Days Before Start Data'!V102</f>
        <v>39124998.390000001</v>
      </c>
      <c r="X103" s="9">
        <f>+'Days Before Start Data'!J102</f>
        <v>42775690</v>
      </c>
      <c r="Y103" s="9">
        <f t="shared" si="883"/>
        <v>841515.13000000268</v>
      </c>
      <c r="Z103" s="43">
        <f>+'Days Before Start Data'!F102</f>
        <v>0.96667954413753143</v>
      </c>
      <c r="AA103" s="43">
        <f>+'Days Before Start Data'!S102</f>
        <v>0.98710257948410318</v>
      </c>
      <c r="AB103" s="9">
        <f>+'Days Before Start Data'!G102</f>
        <v>42131849</v>
      </c>
      <c r="AC103" s="9">
        <f>+'Days Before Start Data'!AQ102</f>
        <v>42934416.58866106</v>
      </c>
      <c r="AD103" s="9">
        <f t="shared" si="884"/>
        <v>158726.58866105974</v>
      </c>
      <c r="AF103" s="9">
        <f>(+'Days Before Start Data'!L102-'Days Before Start Data'!X102)*'Days Before Start Data'!P102</f>
        <v>3009373.4189878316</v>
      </c>
      <c r="AG103" s="9">
        <f>(+'Days Before Start Data'!C102-'Days Before Start Data'!P102)*'Days Before Start Data'!X102</f>
        <v>1376924.5584163168</v>
      </c>
      <c r="AH103" s="9">
        <f>(+'Days Before Start Data'!I102-'Days Before Start Data'!V102)-AF103-AG103</f>
        <v>105908.76259585377</v>
      </c>
      <c r="AI103" s="9">
        <f t="shared" si="885"/>
        <v>72662.417518309114</v>
      </c>
      <c r="AJ103" s="9">
        <f t="shared" si="886"/>
        <v>33246.345077544654</v>
      </c>
      <c r="AK103" s="9">
        <f t="shared" si="887"/>
        <v>3082035.8365061409</v>
      </c>
      <c r="AL103" s="9">
        <f t="shared" si="888"/>
        <v>1410170.9034938614</v>
      </c>
      <c r="AM103" s="9">
        <f t="shared" si="889"/>
        <v>4492206.7400000021</v>
      </c>
    </row>
    <row r="104" spans="1:39">
      <c r="A104" s="70">
        <f>+'Days Before Start Data'!A103</f>
        <v>45214</v>
      </c>
      <c r="B104" s="5">
        <f>+'Days Before Start Data'!B103</f>
        <v>-48</v>
      </c>
      <c r="C104" s="5">
        <f>+'Days Before Start Data'!C103</f>
        <v>10354</v>
      </c>
      <c r="D104" s="5">
        <f>+'Days Before Start Data'!D103</f>
        <v>10009</v>
      </c>
      <c r="E104" s="5">
        <f>+'Days Before Start Data'!P102</f>
        <v>10002</v>
      </c>
      <c r="F104" s="5">
        <f>+'Days Before Start Data'!Q102</f>
        <v>9873</v>
      </c>
      <c r="G104" s="5">
        <f t="shared" si="874"/>
        <v>352</v>
      </c>
      <c r="H104" s="43">
        <f t="shared" si="875"/>
        <v>3.5192961407718458E-2</v>
      </c>
      <c r="I104" s="5">
        <f t="shared" si="876"/>
        <v>136</v>
      </c>
      <c r="J104" s="43">
        <f t="shared" si="877"/>
        <v>1.3774941760356528E-2</v>
      </c>
      <c r="K104" s="5">
        <f t="shared" si="878"/>
        <v>352</v>
      </c>
      <c r="L104" s="43">
        <f t="shared" si="879"/>
        <v>3.5192961407718458E-2</v>
      </c>
      <c r="M104" s="5">
        <f>+'Days Before Start Data'!C103</f>
        <v>10354</v>
      </c>
      <c r="N104" s="5">
        <f>+'Days Before Start Data'!P103</f>
        <v>10002</v>
      </c>
      <c r="O104" s="5">
        <f>+'Days Before Start Data'!D103</f>
        <v>10009</v>
      </c>
      <c r="P104" s="5">
        <f>+'Days Before Start Data'!Q103</f>
        <v>9873</v>
      </c>
      <c r="Q104" s="9">
        <f>+'Days Before Start Data'!K103</f>
        <v>4209.3964432011189</v>
      </c>
      <c r="R104" s="9">
        <f>+'Days Before Start Data'!W103</f>
        <v>3921.4063101387624</v>
      </c>
      <c r="S104" s="9">
        <f t="shared" si="880"/>
        <v>287.99013306235656</v>
      </c>
      <c r="T104" s="43">
        <f t="shared" si="881"/>
        <v>7.3440523701346766E-2</v>
      </c>
      <c r="U104" s="43">
        <f t="shared" si="882"/>
        <v>0.11481679041163018</v>
      </c>
      <c r="V104" s="9">
        <f>+'Days Before Start Data'!I103</f>
        <v>43617205.130000003</v>
      </c>
      <c r="W104" s="9">
        <f>+'Days Before Start Data'!V103</f>
        <v>39124998.390000001</v>
      </c>
      <c r="X104" s="9">
        <f>+'Days Before Start Data'!J103</f>
        <v>42775690</v>
      </c>
      <c r="Y104" s="9">
        <f t="shared" si="883"/>
        <v>841515.13000000268</v>
      </c>
      <c r="Z104" s="43">
        <f>+'Days Before Start Data'!F103</f>
        <v>0.96667954413753143</v>
      </c>
      <c r="AA104" s="43">
        <f>+'Days Before Start Data'!S103</f>
        <v>0.98710257948410318</v>
      </c>
      <c r="AB104" s="9">
        <f>+'Days Before Start Data'!G103</f>
        <v>42131849</v>
      </c>
      <c r="AC104" s="9">
        <f>+'Days Before Start Data'!AQ103</f>
        <v>42934416.58866106</v>
      </c>
      <c r="AD104" s="9">
        <f t="shared" si="884"/>
        <v>158726.58866105974</v>
      </c>
      <c r="AF104" s="9">
        <f>(+'Days Before Start Data'!L103-'Days Before Start Data'!X103)*'Days Before Start Data'!P103</f>
        <v>3009373.4189878316</v>
      </c>
      <c r="AG104" s="9">
        <f>(+'Days Before Start Data'!C103-'Days Before Start Data'!P103)*'Days Before Start Data'!X103</f>
        <v>1376924.5584163168</v>
      </c>
      <c r="AH104" s="9">
        <f>(+'Days Before Start Data'!I103-'Days Before Start Data'!V103)-AF104-AG104</f>
        <v>105908.76259585377</v>
      </c>
      <c r="AI104" s="9">
        <f t="shared" si="885"/>
        <v>72662.417518309114</v>
      </c>
      <c r="AJ104" s="9">
        <f t="shared" si="886"/>
        <v>33246.345077544654</v>
      </c>
      <c r="AK104" s="9">
        <f t="shared" si="887"/>
        <v>3082035.8365061409</v>
      </c>
      <c r="AL104" s="9">
        <f t="shared" si="888"/>
        <v>1410170.9034938614</v>
      </c>
      <c r="AM104" s="9">
        <f t="shared" si="889"/>
        <v>4492206.7400000021</v>
      </c>
    </row>
    <row r="105" spans="1:39">
      <c r="A105" s="70">
        <f>+'Days Before Start Data'!A104</f>
        <v>45215</v>
      </c>
      <c r="B105" s="5">
        <f>+'Days Before Start Data'!B104</f>
        <v>-49</v>
      </c>
      <c r="C105" s="5">
        <f>+'Days Before Start Data'!C104</f>
        <v>10349</v>
      </c>
      <c r="D105" s="5">
        <f>+'Days Before Start Data'!D104</f>
        <v>10020</v>
      </c>
      <c r="E105" s="5">
        <f>+'Days Before Start Data'!P103</f>
        <v>10002</v>
      </c>
      <c r="F105" s="5">
        <f>+'Days Before Start Data'!Q103</f>
        <v>9873</v>
      </c>
      <c r="G105" s="5">
        <f t="shared" si="874"/>
        <v>347</v>
      </c>
      <c r="H105" s="43">
        <f t="shared" si="875"/>
        <v>3.4693061387722456E-2</v>
      </c>
      <c r="I105" s="5">
        <f t="shared" si="876"/>
        <v>147</v>
      </c>
      <c r="J105" s="43">
        <f t="shared" si="877"/>
        <v>1.4889091461561836E-2</v>
      </c>
      <c r="K105" s="5">
        <f t="shared" si="878"/>
        <v>348</v>
      </c>
      <c r="L105" s="43">
        <f t="shared" si="879"/>
        <v>3.4796520347965203E-2</v>
      </c>
      <c r="M105" s="5">
        <f>+'Days Before Start Data'!C104</f>
        <v>10349</v>
      </c>
      <c r="N105" s="5">
        <f>+'Days Before Start Data'!P104</f>
        <v>10001</v>
      </c>
      <c r="O105" s="5">
        <f>+'Days Before Start Data'!D104</f>
        <v>10020</v>
      </c>
      <c r="P105" s="5">
        <f>+'Days Before Start Data'!Q104</f>
        <v>9884</v>
      </c>
      <c r="Q105" s="9">
        <f>+'Days Before Start Data'!K104</f>
        <v>4213.5892215568865</v>
      </c>
      <c r="R105" s="9">
        <f>+'Days Before Start Data'!W104</f>
        <v>3919.8728702954272</v>
      </c>
      <c r="S105" s="9">
        <f t="shared" si="880"/>
        <v>293.71635126145929</v>
      </c>
      <c r="T105" s="43">
        <f t="shared" si="881"/>
        <v>7.4930070688573866E-2</v>
      </c>
      <c r="U105" s="43">
        <f t="shared" si="882"/>
        <v>0.11518447849280067</v>
      </c>
      <c r="V105" s="9">
        <f>+'Days Before Start Data'!I104</f>
        <v>43617205.280000001</v>
      </c>
      <c r="W105" s="9">
        <f>+'Days Before Start Data'!V104</f>
        <v>39112098.600000001</v>
      </c>
      <c r="X105" s="9">
        <f>+'Days Before Start Data'!J104</f>
        <v>42775690</v>
      </c>
      <c r="Y105" s="9">
        <f t="shared" si="883"/>
        <v>841515.28000000119</v>
      </c>
      <c r="Z105" s="43">
        <f>+'Days Before Start Data'!F104</f>
        <v>0.96820948883950142</v>
      </c>
      <c r="AA105" s="43">
        <f>+'Days Before Start Data'!S104</f>
        <v>0.98830116988301175</v>
      </c>
      <c r="AB105" s="9">
        <f>+'Days Before Start Data'!G104</f>
        <v>42220164</v>
      </c>
      <c r="AC105" s="9">
        <f>+'Days Before Start Data'!AQ104</f>
        <v>42963524.691048488</v>
      </c>
      <c r="AD105" s="9">
        <f t="shared" si="884"/>
        <v>187834.69104848802</v>
      </c>
      <c r="AF105" s="9">
        <f>(+'Days Before Start Data'!L104-'Days Before Start Data'!X104)*'Days Before Start Data'!P104</f>
        <v>3038415.4598395978</v>
      </c>
      <c r="AG105" s="9">
        <f>(+'Days Before Start Data'!C104-'Days Before Start Data'!P104)*'Days Before Start Data'!X104</f>
        <v>1360964.9347865214</v>
      </c>
      <c r="AH105" s="9">
        <f>(+'Days Before Start Data'!I104-'Days Before Start Data'!V104)-AF105-AG105</f>
        <v>105726.28537388053</v>
      </c>
      <c r="AI105" s="9">
        <f t="shared" si="885"/>
        <v>73019.459827526996</v>
      </c>
      <c r="AJ105" s="9">
        <f t="shared" si="886"/>
        <v>32706.825546353539</v>
      </c>
      <c r="AK105" s="9">
        <f t="shared" si="887"/>
        <v>3111434.9196671247</v>
      </c>
      <c r="AL105" s="9">
        <f t="shared" si="888"/>
        <v>1393671.760332875</v>
      </c>
      <c r="AM105" s="9">
        <f t="shared" si="889"/>
        <v>4505106.68</v>
      </c>
    </row>
    <row r="106" spans="1:39">
      <c r="A106" s="70">
        <f>+'Days Before Start Data'!A105</f>
        <v>45216</v>
      </c>
      <c r="B106" s="5">
        <f>+'Days Before Start Data'!B105</f>
        <v>-50</v>
      </c>
      <c r="C106" s="5">
        <f>+'Days Before Start Data'!C105</f>
        <v>10347</v>
      </c>
      <c r="D106" s="5">
        <f>+'Days Before Start Data'!D105</f>
        <v>10029</v>
      </c>
      <c r="E106" s="5">
        <f>+'Days Before Start Data'!P104</f>
        <v>10001</v>
      </c>
      <c r="F106" s="5">
        <f>+'Days Before Start Data'!Q104</f>
        <v>9884</v>
      </c>
      <c r="G106" s="5">
        <f t="shared" ref="G106" si="890">+C106-E106</f>
        <v>346</v>
      </c>
      <c r="H106" s="43">
        <f t="shared" ref="H106" si="891">+G106/E106</f>
        <v>3.4596540345965404E-2</v>
      </c>
      <c r="I106" s="5">
        <f t="shared" ref="I106" si="892">+D106-F106</f>
        <v>145</v>
      </c>
      <c r="J106" s="43">
        <f t="shared" ref="J106" si="893">+I106/F106</f>
        <v>1.4670174018615945E-2</v>
      </c>
      <c r="K106" s="5">
        <f t="shared" ref="K106" si="894">+M106-N106</f>
        <v>353</v>
      </c>
      <c r="L106" s="43">
        <f t="shared" ref="L106" si="895">+K106/N106</f>
        <v>3.5321192715629376E-2</v>
      </c>
      <c r="M106" s="5">
        <f>+'Days Before Start Data'!C105</f>
        <v>10347</v>
      </c>
      <c r="N106" s="5">
        <f>+'Days Before Start Data'!P105</f>
        <v>9994</v>
      </c>
      <c r="O106" s="5">
        <f>+'Days Before Start Data'!D105</f>
        <v>10029</v>
      </c>
      <c r="P106" s="5">
        <f>+'Days Before Start Data'!Q105</f>
        <v>9886</v>
      </c>
      <c r="Q106" s="9">
        <f>+'Days Before Start Data'!K105</f>
        <v>4213.3273586598862</v>
      </c>
      <c r="R106" s="9">
        <f>+'Days Before Start Data'!W105</f>
        <v>3919.7451729718787</v>
      </c>
      <c r="S106" s="9">
        <f t="shared" ref="S106" si="896">+Q106-R106</f>
        <v>293.58218568800748</v>
      </c>
      <c r="T106" s="43">
        <f t="shared" ref="T106" si="897">+S106/R106</f>
        <v>7.4898283621182157E-2</v>
      </c>
      <c r="U106" s="43">
        <f t="shared" ref="U106" si="898">+V106/W106-1</f>
        <v>0.11514593716444921</v>
      </c>
      <c r="V106" s="9">
        <f>+'Days Before Start Data'!I105</f>
        <v>43601329.460000001</v>
      </c>
      <c r="W106" s="9">
        <f>+'Days Before Start Data'!V105</f>
        <v>39099213.839999996</v>
      </c>
      <c r="X106" s="9">
        <f>+'Days Before Start Data'!J105</f>
        <v>42775690</v>
      </c>
      <c r="Y106" s="9">
        <f t="shared" ref="Y106" si="899">+V106-X106</f>
        <v>825639.46000000089</v>
      </c>
      <c r="Z106" s="43">
        <f>+'Days Before Start Data'!F105</f>
        <v>0.96926645404465062</v>
      </c>
      <c r="AA106" s="43">
        <f>+'Days Before Start Data'!S105</f>
        <v>0.98919351610966577</v>
      </c>
      <c r="AB106" s="9">
        <f>+'Days Before Start Data'!G105</f>
        <v>42255460.079999998</v>
      </c>
      <c r="AC106" s="9">
        <f>+'Days Before Start Data'!AQ105</f>
        <v>42976926.421673909</v>
      </c>
      <c r="AD106" s="9">
        <f t="shared" ref="AD106" si="900">+AC106-X106</f>
        <v>201236.42167390883</v>
      </c>
      <c r="AF106" s="9">
        <f>(+'Days Before Start Data'!L105-'Days Before Start Data'!X105)*'Days Before Start Data'!P105</f>
        <v>3014605.2982275076</v>
      </c>
      <c r="AG106" s="9">
        <f>(+'Days Before Start Data'!C105-'Days Before Start Data'!P105)*'Days Before Start Data'!X105</f>
        <v>1381030.8670722432</v>
      </c>
      <c r="AH106" s="9">
        <f>(+'Days Before Start Data'!I105-'Days Before Start Data'!V105)-AF106-AG106</f>
        <v>106479.4547002539</v>
      </c>
      <c r="AI106" s="9">
        <f t="shared" ref="AI106" si="901">ABS(AF106)/(ABS(AF106)+ABS(AG106))*AH106</f>
        <v>73025.499886856953</v>
      </c>
      <c r="AJ106" s="9">
        <f t="shared" ref="AJ106" si="902">ABS(AG106)/(ABS(AF106)+ABS(AG106))*AH106</f>
        <v>33453.954813396951</v>
      </c>
      <c r="AK106" s="9">
        <f t="shared" ref="AK106" si="903">+AF106+AI106</f>
        <v>3087630.7981143645</v>
      </c>
      <c r="AL106" s="9">
        <f t="shared" ref="AL106" si="904">+AG106+AJ106</f>
        <v>1414484.8218856403</v>
      </c>
      <c r="AM106" s="9">
        <f t="shared" ref="AM106" si="905">+AK106+AL106</f>
        <v>4502115.6200000048</v>
      </c>
    </row>
    <row r="107" spans="1:39">
      <c r="A107" s="70">
        <f>+'Days Before Start Data'!A106</f>
        <v>45217</v>
      </c>
      <c r="B107" s="5">
        <f>+'Days Before Start Data'!B106</f>
        <v>-51</v>
      </c>
      <c r="C107" s="5">
        <f>+'Days Before Start Data'!C106</f>
        <v>10348</v>
      </c>
      <c r="D107" s="5">
        <f>+'Days Before Start Data'!D106</f>
        <v>10039</v>
      </c>
      <c r="E107" s="5">
        <f>+'Days Before Start Data'!P105</f>
        <v>9994</v>
      </c>
      <c r="F107" s="5">
        <f>+'Days Before Start Data'!Q105</f>
        <v>9886</v>
      </c>
      <c r="G107" s="5">
        <f t="shared" ref="G107" si="906">+C107-E107</f>
        <v>354</v>
      </c>
      <c r="H107" s="43">
        <f t="shared" ref="H107" si="907">+G107/E107</f>
        <v>3.5421252751650992E-2</v>
      </c>
      <c r="I107" s="5">
        <f t="shared" ref="I107" si="908">+D107-F107</f>
        <v>153</v>
      </c>
      <c r="J107" s="43">
        <f t="shared" ref="J107" si="909">+I107/F107</f>
        <v>1.5476431317013959E-2</v>
      </c>
      <c r="K107" s="5">
        <f t="shared" ref="K107" si="910">+M107-N107</f>
        <v>359</v>
      </c>
      <c r="L107" s="43">
        <f t="shared" ref="L107" si="911">+K107/N107</f>
        <v>3.5939533486835519E-2</v>
      </c>
      <c r="M107" s="5">
        <f>+'Days Before Start Data'!C106</f>
        <v>10348</v>
      </c>
      <c r="N107" s="5">
        <f>+'Days Before Start Data'!P106</f>
        <v>9989</v>
      </c>
      <c r="O107" s="5">
        <f>+'Days Before Start Data'!D106</f>
        <v>10039</v>
      </c>
      <c r="P107" s="5">
        <f>+'Days Before Start Data'!Q106</f>
        <v>9908</v>
      </c>
      <c r="Q107" s="9">
        <f>+'Days Before Start Data'!K106</f>
        <v>4217.0312620778968</v>
      </c>
      <c r="R107" s="9">
        <f>+'Days Before Start Data'!W106</f>
        <v>3910.7990220024226</v>
      </c>
      <c r="S107" s="9">
        <f t="shared" ref="S107" si="912">+Q107-R107</f>
        <v>306.23224007547424</v>
      </c>
      <c r="T107" s="43">
        <f t="shared" ref="T107" si="913">+S107/R107</f>
        <v>7.8304264257148148E-2</v>
      </c>
      <c r="U107" s="43">
        <f t="shared" ref="U107" si="914">+V107/W107-1</f>
        <v>0.1157765159257873</v>
      </c>
      <c r="V107" s="9">
        <f>+'Days Before Start Data'!I106</f>
        <v>43601506.220000006</v>
      </c>
      <c r="W107" s="9">
        <f>+'Days Before Start Data'!V106</f>
        <v>39077275.420000002</v>
      </c>
      <c r="X107" s="9">
        <f>+'Days Before Start Data'!J106</f>
        <v>42775690</v>
      </c>
      <c r="Y107" s="9">
        <f t="shared" ref="Y107" si="915">+V107-X107</f>
        <v>825816.22000000626</v>
      </c>
      <c r="Z107" s="43">
        <f>+'Days Before Start Data'!F106</f>
        <v>0.97013915732508693</v>
      </c>
      <c r="AA107" s="43">
        <f>+'Days Before Start Data'!S106</f>
        <v>0.99189108018820704</v>
      </c>
      <c r="AB107" s="9">
        <f>+'Days Before Start Data'!G106</f>
        <v>42334776.840000004</v>
      </c>
      <c r="AC107" s="9">
        <f>+'Days Before Start Data'!AQ106</f>
        <v>43025385.403267287</v>
      </c>
      <c r="AD107" s="9">
        <f t="shared" ref="AD107" si="916">+AC107-X107</f>
        <v>249695.40326728672</v>
      </c>
      <c r="AF107" s="9">
        <f>(+'Days Before Start Data'!L106-'Days Before Start Data'!X106)*'Days Before Start Data'!P106</f>
        <v>3011577.0762872077</v>
      </c>
      <c r="AG107" s="9">
        <f>(+'Days Before Start Data'!C106-'Days Before Start Data'!P106)*'Days Before Start Data'!X106</f>
        <v>1404419.0485313847</v>
      </c>
      <c r="AH107" s="9">
        <f>(+'Days Before Start Data'!I106-'Days Before Start Data'!V106)-AF107-AG107</f>
        <v>108234.67518141214</v>
      </c>
      <c r="AI107" s="9">
        <f t="shared" ref="AI107" si="917">ABS(AF107)/(ABS(AF107)+ABS(AG107))*AH107</f>
        <v>73812.806311989916</v>
      </c>
      <c r="AJ107" s="9">
        <f t="shared" ref="AJ107" si="918">ABS(AG107)/(ABS(AF107)+ABS(AG107))*AH107</f>
        <v>34421.868869422229</v>
      </c>
      <c r="AK107" s="9">
        <f t="shared" ref="AK107" si="919">+AF107+AI107</f>
        <v>3085389.8825991978</v>
      </c>
      <c r="AL107" s="9">
        <f t="shared" ref="AL107" si="920">+AG107+AJ107</f>
        <v>1438840.9174008069</v>
      </c>
      <c r="AM107" s="9">
        <f t="shared" ref="AM107" si="921">+AK107+AL107</f>
        <v>4524230.8000000045</v>
      </c>
    </row>
    <row r="108" spans="1:39">
      <c r="A108" s="70">
        <f>+'Days Before Start Data'!A107</f>
        <v>45218</v>
      </c>
      <c r="B108" s="5">
        <f>+'Days Before Start Data'!B107</f>
        <v>-52</v>
      </c>
      <c r="C108" s="5">
        <f>+'Days Before Start Data'!C107</f>
        <v>10355</v>
      </c>
      <c r="D108" s="5">
        <f>+'Days Before Start Data'!D107</f>
        <v>10046</v>
      </c>
      <c r="E108" s="5">
        <f>+'Days Before Start Data'!P106</f>
        <v>9989</v>
      </c>
      <c r="F108" s="5">
        <f>+'Days Before Start Data'!Q106</f>
        <v>9908</v>
      </c>
      <c r="G108" s="5">
        <f t="shared" ref="G108" si="922">+C108-E108</f>
        <v>366</v>
      </c>
      <c r="H108" s="43">
        <f t="shared" ref="H108" si="923">+G108/E108</f>
        <v>3.6640304334768246E-2</v>
      </c>
      <c r="I108" s="5">
        <f t="shared" ref="I108" si="924">+D108-F108</f>
        <v>138</v>
      </c>
      <c r="J108" s="43">
        <f t="shared" ref="J108" si="925">+I108/F108</f>
        <v>1.3928138877674606E-2</v>
      </c>
      <c r="K108" s="5">
        <f t="shared" ref="K108" si="926">+M108-N108</f>
        <v>361</v>
      </c>
      <c r="L108" s="43">
        <f t="shared" ref="L108" si="927">+K108/N108</f>
        <v>3.6121673003802278E-2</v>
      </c>
      <c r="M108" s="5">
        <f>+'Days Before Start Data'!C107</f>
        <v>10355</v>
      </c>
      <c r="N108" s="5">
        <f>+'Days Before Start Data'!P107</f>
        <v>9994</v>
      </c>
      <c r="O108" s="5">
        <f>+'Days Before Start Data'!D107</f>
        <v>10046</v>
      </c>
      <c r="P108" s="5">
        <f>+'Days Before Start Data'!Q107</f>
        <v>9910</v>
      </c>
      <c r="Q108" s="9">
        <f>+'Days Before Start Data'!K107</f>
        <v>4216.7507226756916</v>
      </c>
      <c r="R108" s="9">
        <f>+'Days Before Start Data'!W107</f>
        <v>3909.3771614530779</v>
      </c>
      <c r="S108" s="9">
        <f t="shared" ref="S108" si="928">+Q108-R108</f>
        <v>307.37356122261372</v>
      </c>
      <c r="T108" s="43">
        <f t="shared" ref="T108" si="929">+S108/R108</f>
        <v>7.8624688416700603E-2</v>
      </c>
      <c r="U108" s="43">
        <f t="shared" ref="U108" si="930">+V108/W108-1</f>
        <v>0.11653720240730836</v>
      </c>
      <c r="V108" s="9">
        <f>+'Days Before Start Data'!I107</f>
        <v>43605455.039999999</v>
      </c>
      <c r="W108" s="9">
        <f>+'Days Before Start Data'!V107</f>
        <v>39054189.100000001</v>
      </c>
      <c r="X108" s="9">
        <f>+'Days Before Start Data'!J107</f>
        <v>42775690</v>
      </c>
      <c r="Y108" s="9">
        <f t="shared" ref="Y108" si="931">+V108-X108</f>
        <v>829765.03999999911</v>
      </c>
      <c r="Z108" s="43">
        <f>+'Days Before Start Data'!F107</f>
        <v>0.97015934331240949</v>
      </c>
      <c r="AA108" s="43">
        <f>+'Days Before Start Data'!S107</f>
        <v>0.99159495697418454</v>
      </c>
      <c r="AB108" s="9">
        <f>+'Days Before Start Data'!G107</f>
        <v>42361477.759999998</v>
      </c>
      <c r="AC108" s="9">
        <f>+'Days Before Start Data'!AQ107</f>
        <v>43056432.863769077</v>
      </c>
      <c r="AD108" s="9">
        <f t="shared" ref="AD108" si="932">+AC108-X108</f>
        <v>280742.86376907676</v>
      </c>
      <c r="AF108" s="9">
        <f>(+'Days Before Start Data'!L107-'Days Before Start Data'!X107)*'Days Before Start Data'!P107</f>
        <v>3031075.7642935738</v>
      </c>
      <c r="AG108" s="9">
        <f>(+'Days Before Start Data'!C107-'Days Before Start Data'!P107)*'Days Before Start Data'!X107</f>
        <v>1410702.6480988595</v>
      </c>
      <c r="AH108" s="9">
        <f>(+'Days Before Start Data'!I107-'Days Before Start Data'!V107)-AF108-AG108</f>
        <v>109487.52760756435</v>
      </c>
      <c r="AI108" s="9">
        <f t="shared" ref="AI108" si="933">ABS(AF108)/(ABS(AF108)+ABS(AG108))*AH108</f>
        <v>74714.441066627303</v>
      </c>
      <c r="AJ108" s="9">
        <f t="shared" ref="AJ108" si="934">ABS(AG108)/(ABS(AF108)+ABS(AG108))*AH108</f>
        <v>34773.086540937031</v>
      </c>
      <c r="AK108" s="9">
        <f t="shared" ref="AK108" si="935">+AF108+AI108</f>
        <v>3105790.2053602012</v>
      </c>
      <c r="AL108" s="9">
        <f t="shared" ref="AL108" si="936">+AG108+AJ108</f>
        <v>1445475.7346397964</v>
      </c>
      <c r="AM108" s="9">
        <f t="shared" ref="AM108" si="937">+AK108+AL108</f>
        <v>4551265.9399999976</v>
      </c>
    </row>
    <row r="109" spans="1:39">
      <c r="A109" s="70">
        <f>+'Days Before Start Data'!A108</f>
        <v>45219</v>
      </c>
      <c r="B109" s="5">
        <f>+'Days Before Start Data'!B108</f>
        <v>-53</v>
      </c>
      <c r="C109" s="5">
        <f>+'Days Before Start Data'!C108</f>
        <v>10355</v>
      </c>
      <c r="D109" s="5">
        <f>+'Days Before Start Data'!D108</f>
        <v>10056</v>
      </c>
      <c r="E109" s="5">
        <f>+'Days Before Start Data'!P107</f>
        <v>9994</v>
      </c>
      <c r="F109" s="5">
        <f>+'Days Before Start Data'!Q107</f>
        <v>9910</v>
      </c>
      <c r="G109" s="5">
        <f t="shared" ref="G109:G111" si="938">+C109-E109</f>
        <v>361</v>
      </c>
      <c r="H109" s="43">
        <f t="shared" ref="H109:H111" si="939">+G109/E109</f>
        <v>3.6121673003802278E-2</v>
      </c>
      <c r="I109" s="5">
        <f t="shared" ref="I109:I111" si="940">+D109-F109</f>
        <v>146</v>
      </c>
      <c r="J109" s="43">
        <f t="shared" ref="J109:J111" si="941">+I109/F109</f>
        <v>1.4732593340060544E-2</v>
      </c>
      <c r="K109" s="5">
        <f t="shared" ref="K109:K111" si="942">+M109-N109</f>
        <v>367</v>
      </c>
      <c r="L109" s="43">
        <f t="shared" ref="L109:L111" si="943">+K109/N109</f>
        <v>3.6744092911493789E-2</v>
      </c>
      <c r="M109" s="5">
        <f>+'Days Before Start Data'!C108</f>
        <v>10355</v>
      </c>
      <c r="N109" s="5">
        <f>+'Days Before Start Data'!P108</f>
        <v>9988</v>
      </c>
      <c r="O109" s="5">
        <f>+'Days Before Start Data'!D108</f>
        <v>10056</v>
      </c>
      <c r="P109" s="5">
        <f>+'Days Before Start Data'!Q108</f>
        <v>9909</v>
      </c>
      <c r="Q109" s="9">
        <f>+'Days Before Start Data'!K108</f>
        <v>4217.5777903739063</v>
      </c>
      <c r="R109" s="9">
        <f>+'Days Before Start Data'!W108</f>
        <v>3913.3225310323942</v>
      </c>
      <c r="S109" s="9">
        <f t="shared" ref="S109:S111" si="944">+Q109-R109</f>
        <v>304.2552593415121</v>
      </c>
      <c r="T109" s="43">
        <f t="shared" ref="T109:T111" si="945">+S109/R109</f>
        <v>7.7748577309635886E-2</v>
      </c>
      <c r="U109" s="43">
        <f t="shared" ref="U109:U111" si="946">+V109/W109-1</f>
        <v>0.11658249634696793</v>
      </c>
      <c r="V109" s="9">
        <f>+'Days Before Start Data'!I108</f>
        <v>43606349.539999999</v>
      </c>
      <c r="W109" s="9">
        <f>+'Days Before Start Data'!V108</f>
        <v>39053405.979999997</v>
      </c>
      <c r="X109" s="9">
        <f>+'Days Before Start Data'!J108</f>
        <v>42775690</v>
      </c>
      <c r="Y109" s="9">
        <f t="shared" ref="Y109:Y111" si="947">+V109-X109</f>
        <v>830659.53999999911</v>
      </c>
      <c r="Z109" s="43">
        <f>+'Days Before Start Data'!F108</f>
        <v>0.97112506035731527</v>
      </c>
      <c r="AA109" s="43">
        <f>+'Days Before Start Data'!S108</f>
        <v>0.99209050861033243</v>
      </c>
      <c r="AB109" s="9">
        <f>+'Days Before Start Data'!G108</f>
        <v>42411962.259999998</v>
      </c>
      <c r="AC109" s="9">
        <f>+'Days Before Start Data'!AQ108</f>
        <v>43075771.635713309</v>
      </c>
      <c r="AD109" s="9">
        <f t="shared" ref="AD109:AD111" si="948">+AC109-X109</f>
        <v>300081.63571330905</v>
      </c>
      <c r="AF109" s="9">
        <f>(+'Days Before Start Data'!L108-'Days Before Start Data'!X108)*'Days Before Start Data'!P108</f>
        <v>3007455.3628797764</v>
      </c>
      <c r="AG109" s="9">
        <f>(+'Days Before Start Data'!C108-'Days Before Start Data'!P108)*'Days Before Start Data'!X108</f>
        <v>1434981.977839407</v>
      </c>
      <c r="AH109" s="9">
        <f>(+'Days Before Start Data'!I108-'Days Before Start Data'!V108)-AF109-AG109</f>
        <v>110506.21928081894</v>
      </c>
      <c r="AI109" s="9">
        <f t="shared" ref="AI109:AI111" si="949">ABS(AF109)/(ABS(AF109)+ABS(AG109))*AH109</f>
        <v>74810.851863104661</v>
      </c>
      <c r="AJ109" s="9">
        <f t="shared" ref="AJ109:AJ111" si="950">ABS(AG109)/(ABS(AF109)+ABS(AG109))*AH109</f>
        <v>35695.367417714268</v>
      </c>
      <c r="AK109" s="9">
        <f t="shared" ref="AK109:AK111" si="951">+AF109+AI109</f>
        <v>3082266.2147428812</v>
      </c>
      <c r="AL109" s="9">
        <f t="shared" ref="AL109:AL111" si="952">+AG109+AJ109</f>
        <v>1470677.3452571214</v>
      </c>
      <c r="AM109" s="9">
        <f t="shared" ref="AM109:AM111" si="953">+AK109+AL109</f>
        <v>4552943.5600000024</v>
      </c>
    </row>
    <row r="110" spans="1:39">
      <c r="A110" s="70">
        <f>+'Days Before Start Data'!A109</f>
        <v>45220</v>
      </c>
      <c r="B110" s="5">
        <f>+'Days Before Start Data'!B109</f>
        <v>-54</v>
      </c>
      <c r="C110" s="5">
        <f>+'Days Before Start Data'!C109</f>
        <v>10355</v>
      </c>
      <c r="D110" s="5">
        <f>+'Days Before Start Data'!D109</f>
        <v>10056</v>
      </c>
      <c r="E110" s="5">
        <f>+'Days Before Start Data'!P108</f>
        <v>9988</v>
      </c>
      <c r="F110" s="5">
        <f>+'Days Before Start Data'!Q108</f>
        <v>9909</v>
      </c>
      <c r="G110" s="5">
        <f t="shared" si="938"/>
        <v>367</v>
      </c>
      <c r="H110" s="43">
        <f t="shared" si="939"/>
        <v>3.6744092911493789E-2</v>
      </c>
      <c r="I110" s="5">
        <f t="shared" si="940"/>
        <v>147</v>
      </c>
      <c r="J110" s="43">
        <f t="shared" si="941"/>
        <v>1.4834998486224644E-2</v>
      </c>
      <c r="K110" s="5">
        <f t="shared" si="942"/>
        <v>367</v>
      </c>
      <c r="L110" s="43">
        <f t="shared" si="943"/>
        <v>3.6744092911493789E-2</v>
      </c>
      <c r="M110" s="5">
        <f>+'Days Before Start Data'!C109</f>
        <v>10355</v>
      </c>
      <c r="N110" s="5">
        <f>+'Days Before Start Data'!P109</f>
        <v>9988</v>
      </c>
      <c r="O110" s="5">
        <f>+'Days Before Start Data'!D109</f>
        <v>10056</v>
      </c>
      <c r="P110" s="5">
        <f>+'Days Before Start Data'!Q109</f>
        <v>9909</v>
      </c>
      <c r="Q110" s="9">
        <f>+'Days Before Start Data'!K109</f>
        <v>4217.5777903739063</v>
      </c>
      <c r="R110" s="9">
        <f>+'Days Before Start Data'!W109</f>
        <v>3913.3225310323942</v>
      </c>
      <c r="S110" s="9">
        <f t="shared" si="944"/>
        <v>304.2552593415121</v>
      </c>
      <c r="T110" s="43">
        <f t="shared" si="945"/>
        <v>7.7748577309635886E-2</v>
      </c>
      <c r="U110" s="43">
        <f t="shared" si="946"/>
        <v>0.11658249634696793</v>
      </c>
      <c r="V110" s="9">
        <f>+'Days Before Start Data'!I109</f>
        <v>43606349.539999999</v>
      </c>
      <c r="W110" s="9">
        <f>+'Days Before Start Data'!V109</f>
        <v>39053405.979999997</v>
      </c>
      <c r="X110" s="9">
        <f>+'Days Before Start Data'!J109</f>
        <v>42775690</v>
      </c>
      <c r="Y110" s="9">
        <f t="shared" si="947"/>
        <v>830659.53999999911</v>
      </c>
      <c r="Z110" s="43">
        <f>+'Days Before Start Data'!F109</f>
        <v>0.97112506035731527</v>
      </c>
      <c r="AA110" s="43">
        <f>+'Days Before Start Data'!S109</f>
        <v>0.99209050861033243</v>
      </c>
      <c r="AB110" s="9">
        <f>+'Days Before Start Data'!G109</f>
        <v>42411962.259999998</v>
      </c>
      <c r="AC110" s="9">
        <f>+'Days Before Start Data'!AQ109</f>
        <v>43076207.984649755</v>
      </c>
      <c r="AD110" s="9">
        <f t="shared" si="948"/>
        <v>300517.98464975506</v>
      </c>
      <c r="AF110" s="9">
        <f>(+'Days Before Start Data'!L109-'Days Before Start Data'!X109)*'Days Before Start Data'!P109</f>
        <v>3007455.3628797764</v>
      </c>
      <c r="AG110" s="9">
        <f>(+'Days Before Start Data'!C109-'Days Before Start Data'!P109)*'Days Before Start Data'!X109</f>
        <v>1434981.977839407</v>
      </c>
      <c r="AH110" s="9">
        <f>(+'Days Before Start Data'!I109-'Days Before Start Data'!V109)-AF110-AG110</f>
        <v>110506.21928081894</v>
      </c>
      <c r="AI110" s="9">
        <f t="shared" si="949"/>
        <v>74810.851863104661</v>
      </c>
      <c r="AJ110" s="9">
        <f t="shared" si="950"/>
        <v>35695.367417714268</v>
      </c>
      <c r="AK110" s="9">
        <f t="shared" si="951"/>
        <v>3082266.2147428812</v>
      </c>
      <c r="AL110" s="9">
        <f t="shared" si="952"/>
        <v>1470677.3452571214</v>
      </c>
      <c r="AM110" s="9">
        <f t="shared" si="953"/>
        <v>4552943.5600000024</v>
      </c>
    </row>
    <row r="111" spans="1:39">
      <c r="A111" s="70">
        <f>+'Days Before Start Data'!A110</f>
        <v>45221</v>
      </c>
      <c r="B111" s="5">
        <f>+'Days Before Start Data'!B110</f>
        <v>-55</v>
      </c>
      <c r="C111" s="5">
        <f>+'Days Before Start Data'!C110</f>
        <v>10355</v>
      </c>
      <c r="D111" s="5">
        <f>+'Days Before Start Data'!D110</f>
        <v>10056</v>
      </c>
      <c r="E111" s="5">
        <f>+'Days Before Start Data'!P109</f>
        <v>9988</v>
      </c>
      <c r="F111" s="5">
        <f>+'Days Before Start Data'!Q109</f>
        <v>9909</v>
      </c>
      <c r="G111" s="5">
        <f t="shared" si="938"/>
        <v>367</v>
      </c>
      <c r="H111" s="43">
        <f t="shared" si="939"/>
        <v>3.6744092911493789E-2</v>
      </c>
      <c r="I111" s="5">
        <f t="shared" si="940"/>
        <v>147</v>
      </c>
      <c r="J111" s="43">
        <f t="shared" si="941"/>
        <v>1.4834998486224644E-2</v>
      </c>
      <c r="K111" s="5">
        <f t="shared" si="942"/>
        <v>367</v>
      </c>
      <c r="L111" s="43">
        <f t="shared" si="943"/>
        <v>3.6744092911493789E-2</v>
      </c>
      <c r="M111" s="5">
        <f>+'Days Before Start Data'!C110</f>
        <v>10355</v>
      </c>
      <c r="N111" s="5">
        <f>+'Days Before Start Data'!P110</f>
        <v>9988</v>
      </c>
      <c r="O111" s="5">
        <f>+'Days Before Start Data'!D110</f>
        <v>10056</v>
      </c>
      <c r="P111" s="5">
        <f>+'Days Before Start Data'!Q110</f>
        <v>9909</v>
      </c>
      <c r="Q111" s="9">
        <f>+'Days Before Start Data'!K110</f>
        <v>4217.5777903739063</v>
      </c>
      <c r="R111" s="9">
        <f>+'Days Before Start Data'!W110</f>
        <v>3913.3225310323942</v>
      </c>
      <c r="S111" s="9">
        <f t="shared" si="944"/>
        <v>304.2552593415121</v>
      </c>
      <c r="T111" s="43">
        <f t="shared" si="945"/>
        <v>7.7748577309635886E-2</v>
      </c>
      <c r="U111" s="43">
        <f t="shared" si="946"/>
        <v>0.11658249634696793</v>
      </c>
      <c r="V111" s="9">
        <f>+'Days Before Start Data'!I110</f>
        <v>43606349.539999999</v>
      </c>
      <c r="W111" s="9">
        <f>+'Days Before Start Data'!V110</f>
        <v>39053405.979999997</v>
      </c>
      <c r="X111" s="9">
        <f>+'Days Before Start Data'!J110</f>
        <v>42775690</v>
      </c>
      <c r="Y111" s="9">
        <f t="shared" si="947"/>
        <v>830659.53999999911</v>
      </c>
      <c r="Z111" s="43">
        <f>+'Days Before Start Data'!F110</f>
        <v>0.97112506035731527</v>
      </c>
      <c r="AA111" s="43">
        <f>+'Days Before Start Data'!S110</f>
        <v>0.99209050861033243</v>
      </c>
      <c r="AB111" s="9">
        <f>+'Days Before Start Data'!G110</f>
        <v>42411962.259999998</v>
      </c>
      <c r="AC111" s="9">
        <f>+'Days Before Start Data'!AQ110</f>
        <v>43076207.984649755</v>
      </c>
      <c r="AD111" s="9">
        <f t="shared" si="948"/>
        <v>300517.98464975506</v>
      </c>
      <c r="AF111" s="9">
        <f>(+'Days Before Start Data'!L110-'Days Before Start Data'!X110)*'Days Before Start Data'!P110</f>
        <v>3007455.3628797764</v>
      </c>
      <c r="AG111" s="9">
        <f>(+'Days Before Start Data'!C110-'Days Before Start Data'!P110)*'Days Before Start Data'!X110</f>
        <v>1434981.977839407</v>
      </c>
      <c r="AH111" s="9">
        <f>(+'Days Before Start Data'!I110-'Days Before Start Data'!V110)-AF111-AG111</f>
        <v>110506.21928081894</v>
      </c>
      <c r="AI111" s="9">
        <f t="shared" si="949"/>
        <v>74810.851863104661</v>
      </c>
      <c r="AJ111" s="9">
        <f t="shared" si="950"/>
        <v>35695.367417714268</v>
      </c>
      <c r="AK111" s="9">
        <f t="shared" si="951"/>
        <v>3082266.2147428812</v>
      </c>
      <c r="AL111" s="9">
        <f t="shared" si="952"/>
        <v>1470677.3452571214</v>
      </c>
      <c r="AM111" s="9">
        <f t="shared" si="953"/>
        <v>4552943.5600000024</v>
      </c>
    </row>
    <row r="112" spans="1:39">
      <c r="A112" s="70">
        <f>+'Days Before Start Data'!A111</f>
        <v>45222</v>
      </c>
      <c r="B112" s="5">
        <f>+'Days Before Start Data'!B111</f>
        <v>-56</v>
      </c>
      <c r="C112" s="5">
        <f>+'Days Before Start Data'!C111</f>
        <v>10349</v>
      </c>
      <c r="D112" s="5">
        <f>+'Days Before Start Data'!D111</f>
        <v>10055</v>
      </c>
      <c r="E112" s="5">
        <f>+'Days Before Start Data'!P110</f>
        <v>9988</v>
      </c>
      <c r="F112" s="5">
        <f>+'Days Before Start Data'!Q110</f>
        <v>9909</v>
      </c>
      <c r="G112" s="5">
        <f t="shared" ref="G112" si="954">+C112-E112</f>
        <v>361</v>
      </c>
      <c r="H112" s="43">
        <f t="shared" ref="H112" si="955">+G112/E112</f>
        <v>3.6143372046455749E-2</v>
      </c>
      <c r="I112" s="5">
        <f t="shared" ref="I112" si="956">+D112-F112</f>
        <v>146</v>
      </c>
      <c r="J112" s="43">
        <f t="shared" ref="J112" si="957">+I112/F112</f>
        <v>1.4734080129175497E-2</v>
      </c>
      <c r="K112" s="5">
        <f t="shared" ref="K112" si="958">+M112-N112</f>
        <v>365</v>
      </c>
      <c r="L112" s="43">
        <f t="shared" ref="L112" si="959">+K112/N112</f>
        <v>3.6558493589743592E-2</v>
      </c>
      <c r="M112" s="5">
        <f>+'Days Before Start Data'!C111</f>
        <v>10349</v>
      </c>
      <c r="N112" s="5">
        <f>+'Days Before Start Data'!P111</f>
        <v>9984</v>
      </c>
      <c r="O112" s="5">
        <f>+'Days Before Start Data'!D111</f>
        <v>10055</v>
      </c>
      <c r="P112" s="5">
        <f>+'Days Before Start Data'!Q111</f>
        <v>9907</v>
      </c>
      <c r="Q112" s="9">
        <f>+'Days Before Start Data'!K111</f>
        <v>4218.8235514669323</v>
      </c>
      <c r="R112" s="9">
        <f>+'Days Before Start Data'!W111</f>
        <v>3913.7980468355709</v>
      </c>
      <c r="S112" s="9">
        <f t="shared" ref="S112" si="960">+Q112-R112</f>
        <v>305.0255046313614</v>
      </c>
      <c r="T112" s="43">
        <f t="shared" ref="T112" si="961">+S112/R112</f>
        <v>7.7935933581954775E-2</v>
      </c>
      <c r="U112" s="43">
        <f t="shared" ref="U112" si="962">+V112/W112-1</f>
        <v>0.11617187986551625</v>
      </c>
      <c r="V112" s="9">
        <f>+'Days Before Start Data'!I111</f>
        <v>43571104.539999999</v>
      </c>
      <c r="W112" s="9">
        <f>+'Days Before Start Data'!V111</f>
        <v>39036196.240000002</v>
      </c>
      <c r="X112" s="9">
        <f>+'Days Before Start Data'!J111</f>
        <v>42775690</v>
      </c>
      <c r="Y112" s="9">
        <f t="shared" ref="Y112" si="963">+V112-X112</f>
        <v>795414.53999999911</v>
      </c>
      <c r="Z112" s="43">
        <f>+'Days Before Start Data'!F111</f>
        <v>0.97159145811189485</v>
      </c>
      <c r="AA112" s="43">
        <f>+'Days Before Start Data'!S111</f>
        <v>0.99228766025641024</v>
      </c>
      <c r="AB112" s="9">
        <f>+'Days Before Start Data'!G111</f>
        <v>42420270.810000002</v>
      </c>
      <c r="AC112" s="9">
        <f>+'Days Before Start Data'!AQ111</f>
        <v>43064508.683585025</v>
      </c>
      <c r="AD112" s="9">
        <f t="shared" ref="AD112" si="964">+AC112-X112</f>
        <v>288818.68358502537</v>
      </c>
      <c r="AF112" s="9">
        <f>(+'Days Before Start Data'!L111-'Days Before Start Data'!X111)*'Days Before Start Data'!P111</f>
        <v>2998194.3027925356</v>
      </c>
      <c r="AG112" s="9">
        <f>(+'Days Before Start Data'!C111-'Days Before Start Data'!P111)*'Days Before Start Data'!X111</f>
        <v>1427104.5300080129</v>
      </c>
      <c r="AH112" s="9">
        <f>(+'Days Before Start Data'!I111-'Days Before Start Data'!V111)-AF112-AG112</f>
        <v>109609.4671994485</v>
      </c>
      <c r="AI112" s="9">
        <f t="shared" ref="AI112" si="965">ABS(AF112)/(ABS(AF112)+ABS(AG112))*AH112</f>
        <v>74261.76005418782</v>
      </c>
      <c r="AJ112" s="9">
        <f t="shared" ref="AJ112" si="966">ABS(AG112)/(ABS(AF112)+ABS(AG112))*AH112</f>
        <v>35347.707145260669</v>
      </c>
      <c r="AK112" s="9">
        <f t="shared" ref="AK112" si="967">+AF112+AI112</f>
        <v>3072456.0628467235</v>
      </c>
      <c r="AL112" s="9">
        <f t="shared" ref="AL112" si="968">+AG112+AJ112</f>
        <v>1462452.2371532735</v>
      </c>
      <c r="AM112" s="9">
        <f t="shared" ref="AM112" si="969">+AK112+AL112</f>
        <v>4534908.299999997</v>
      </c>
    </row>
    <row r="113" spans="1:39">
      <c r="A113" s="70">
        <f>+'Days Before Start Data'!A112</f>
        <v>45223</v>
      </c>
      <c r="B113" s="5">
        <f>+'Days Before Start Data'!B112</f>
        <v>-57</v>
      </c>
      <c r="C113" s="5">
        <f>+'Days Before Start Data'!C112</f>
        <v>10346</v>
      </c>
      <c r="D113" s="5">
        <f>+'Days Before Start Data'!D112</f>
        <v>10056</v>
      </c>
      <c r="E113" s="5">
        <f>+'Days Before Start Data'!P111</f>
        <v>9984</v>
      </c>
      <c r="F113" s="5">
        <f>+'Days Before Start Data'!Q111</f>
        <v>9907</v>
      </c>
      <c r="G113" s="5">
        <f t="shared" ref="G113" si="970">+C113-E113</f>
        <v>362</v>
      </c>
      <c r="H113" s="43">
        <f t="shared" ref="H113" si="971">+G113/E113</f>
        <v>3.6258012820512824E-2</v>
      </c>
      <c r="I113" s="5">
        <f t="shared" ref="I113" si="972">+D113-F113</f>
        <v>149</v>
      </c>
      <c r="J113" s="43">
        <f t="shared" ref="J113" si="973">+I113/F113</f>
        <v>1.5039870798425356E-2</v>
      </c>
      <c r="K113" s="5">
        <f t="shared" ref="K113" si="974">+M113-N113</f>
        <v>362</v>
      </c>
      <c r="L113" s="43">
        <f t="shared" ref="L113" si="975">+K113/N113</f>
        <v>3.6258012820512824E-2</v>
      </c>
      <c r="M113" s="5">
        <f>+'Days Before Start Data'!C112</f>
        <v>10346</v>
      </c>
      <c r="N113" s="5">
        <f>+'Days Before Start Data'!P112</f>
        <v>9984</v>
      </c>
      <c r="O113" s="5">
        <f>+'Days Before Start Data'!D112</f>
        <v>10056</v>
      </c>
      <c r="P113" s="5">
        <f>+'Days Before Start Data'!Q112</f>
        <v>9909</v>
      </c>
      <c r="Q113" s="9">
        <f>+'Days Before Start Data'!K112</f>
        <v>4219.50729017502</v>
      </c>
      <c r="R113" s="9">
        <f>+'Days Before Start Data'!W112</f>
        <v>3913.4325814915737</v>
      </c>
      <c r="S113" s="9">
        <f t="shared" ref="S113" si="976">+Q113-R113</f>
        <v>306.07470868344626</v>
      </c>
      <c r="T113" s="43">
        <f t="shared" ref="T113" si="977">+S113/R113</f>
        <v>7.8211315082062388E-2</v>
      </c>
      <c r="U113" s="43">
        <f t="shared" ref="U113" si="978">+V113/W113-1</f>
        <v>0.11614910013178403</v>
      </c>
      <c r="V113" s="9">
        <f>+'Days Before Start Data'!I112</f>
        <v>43561314.240000002</v>
      </c>
      <c r="W113" s="9">
        <f>+'Days Before Start Data'!V112</f>
        <v>39028221.440000005</v>
      </c>
      <c r="X113" s="9">
        <f>+'Days Before Start Data'!J112</f>
        <v>42775690</v>
      </c>
      <c r="Y113" s="9">
        <f t="shared" ref="Y113" si="979">+V113-X113</f>
        <v>785624.24000000209</v>
      </c>
      <c r="Z113" s="43">
        <f>+'Days Before Start Data'!F112</f>
        <v>0.97196984341774595</v>
      </c>
      <c r="AA113" s="43">
        <f>+'Days Before Start Data'!S112</f>
        <v>0.99248798076923073</v>
      </c>
      <c r="AB113" s="9">
        <f>+'Days Before Start Data'!G112</f>
        <v>42431365.310000002</v>
      </c>
      <c r="AC113" s="9">
        <f>+'Days Before Start Data'!AQ112</f>
        <v>43072469.772187889</v>
      </c>
      <c r="AD113" s="9">
        <f t="shared" ref="AD113" si="980">+AC113-X113</f>
        <v>296779.77218788862</v>
      </c>
      <c r="AF113" s="9">
        <f>(+'Days Before Start Data'!L112-'Days Before Start Data'!X112)*'Days Before Start Data'!P112</f>
        <v>3008909.9510844713</v>
      </c>
      <c r="AG113" s="9">
        <f>(+'Days Before Start Data'!C112-'Days Before Start Data'!P112)*'Days Before Start Data'!X112</f>
        <v>1415085.7533333336</v>
      </c>
      <c r="AH113" s="9">
        <f>(+'Days Before Start Data'!I112-'Days Before Start Data'!V112)-AF113-AG113</f>
        <v>109097.09558219207</v>
      </c>
      <c r="AI113" s="9">
        <f t="shared" ref="AI113" si="981">ABS(AF113)/(ABS(AF113)+ABS(AG113))*AH113</f>
        <v>74200.645403852322</v>
      </c>
      <c r="AJ113" s="9">
        <f t="shared" ref="AJ113" si="982">ABS(AG113)/(ABS(AF113)+ABS(AG113))*AH113</f>
        <v>34896.450178339743</v>
      </c>
      <c r="AK113" s="9">
        <f t="shared" ref="AK113" si="983">+AF113+AI113</f>
        <v>3083110.5964883235</v>
      </c>
      <c r="AL113" s="9">
        <f t="shared" ref="AL113" si="984">+AG113+AJ113</f>
        <v>1449982.2035116735</v>
      </c>
      <c r="AM113" s="9">
        <f t="shared" ref="AM113" si="985">+AK113+AL113</f>
        <v>4533092.799999997</v>
      </c>
    </row>
    <row r="114" spans="1:39">
      <c r="A114" s="70">
        <f>+'Days Before Start Data'!A113</f>
        <v>45224</v>
      </c>
      <c r="B114" s="5">
        <f>+'Days Before Start Data'!B113</f>
        <v>-58</v>
      </c>
      <c r="C114" s="5">
        <f>+'Days Before Start Data'!C113</f>
        <v>10343</v>
      </c>
      <c r="D114" s="5">
        <f>+'Days Before Start Data'!D113</f>
        <v>10054</v>
      </c>
      <c r="E114" s="5">
        <f>+'Days Before Start Data'!P112</f>
        <v>9984</v>
      </c>
      <c r="F114" s="5">
        <f>+'Days Before Start Data'!Q112</f>
        <v>9909</v>
      </c>
      <c r="G114" s="5">
        <f t="shared" ref="G114" si="986">+C114-E114</f>
        <v>359</v>
      </c>
      <c r="H114" s="43">
        <f t="shared" ref="H114" si="987">+G114/E114</f>
        <v>3.5957532051282048E-2</v>
      </c>
      <c r="I114" s="5">
        <f t="shared" ref="I114" si="988">+D114-F114</f>
        <v>145</v>
      </c>
      <c r="J114" s="43">
        <f t="shared" ref="J114" si="989">+I114/F114</f>
        <v>1.4633161772126349E-2</v>
      </c>
      <c r="K114" s="5">
        <f t="shared" ref="K114" si="990">+M114-N114</f>
        <v>359</v>
      </c>
      <c r="L114" s="43">
        <f t="shared" ref="L114" si="991">+K114/N114</f>
        <v>3.5957532051282048E-2</v>
      </c>
      <c r="M114" s="5">
        <f>+'Days Before Start Data'!C113</f>
        <v>10343</v>
      </c>
      <c r="N114" s="5">
        <f>+'Days Before Start Data'!P113</f>
        <v>9984</v>
      </c>
      <c r="O114" s="5">
        <f>+'Days Before Start Data'!D113</f>
        <v>10054</v>
      </c>
      <c r="P114" s="5">
        <f>+'Days Before Start Data'!Q113</f>
        <v>9911</v>
      </c>
      <c r="Q114" s="9">
        <f>+'Days Before Start Data'!K113</f>
        <v>4221.033321066242</v>
      </c>
      <c r="R114" s="9">
        <f>+'Days Before Start Data'!W113</f>
        <v>3912.9384774492987</v>
      </c>
      <c r="S114" s="9">
        <f t="shared" ref="S114" si="992">+Q114-R114</f>
        <v>308.09484361694331</v>
      </c>
      <c r="T114" s="43">
        <f t="shared" ref="T114" si="993">+S114/R114</f>
        <v>7.8737461729216626E-2</v>
      </c>
      <c r="U114" s="43">
        <f t="shared" ref="U114" si="994">+V114/W114-1</f>
        <v>0.11634509570334828</v>
      </c>
      <c r="V114" s="9">
        <f>+'Days Before Start Data'!I113</f>
        <v>43552449.739999995</v>
      </c>
      <c r="W114" s="9">
        <f>+'Days Before Start Data'!V113</f>
        <v>39013428.649999999</v>
      </c>
      <c r="X114" s="9">
        <f>+'Days Before Start Data'!J113</f>
        <v>42775690</v>
      </c>
      <c r="Y114" s="9">
        <f t="shared" ref="Y114" si="995">+V114-X114</f>
        <v>776759.73999999464</v>
      </c>
      <c r="Z114" s="43">
        <f>+'Days Before Start Data'!F113</f>
        <v>0.97205839698346708</v>
      </c>
      <c r="AA114" s="43">
        <f>+'Days Before Start Data'!S113</f>
        <v>0.99268830128205132</v>
      </c>
      <c r="AB114" s="9">
        <f>+'Days Before Start Data'!G113</f>
        <v>42438269.009999998</v>
      </c>
      <c r="AC114" s="9">
        <f>+'Days Before Start Data'!AQ113</f>
        <v>43074345.425397061</v>
      </c>
      <c r="AD114" s="9">
        <f t="shared" ref="AD114" si="996">+AC114-X114</f>
        <v>298655.42539706081</v>
      </c>
      <c r="AF114" s="9">
        <f>(+'Days Before Start Data'!L113-'Days Before Start Data'!X113)*'Days Before Start Data'!P113</f>
        <v>3027338.8453263054</v>
      </c>
      <c r="AG114" s="9">
        <f>(+'Days Before Start Data'!C113-'Days Before Start Data'!P113)*'Days Before Start Data'!X113</f>
        <v>1402826.6111127804</v>
      </c>
      <c r="AH114" s="9">
        <f>(+'Days Before Start Data'!I113-'Days Before Start Data'!V113)-AF114-AG114</f>
        <v>108855.63356091036</v>
      </c>
      <c r="AI114" s="9">
        <f t="shared" ref="AI114" si="997">ABS(AF114)/(ABS(AF114)+ABS(AG114))*AH114</f>
        <v>74386.135518385898</v>
      </c>
      <c r="AJ114" s="9">
        <f t="shared" ref="AJ114" si="998">ABS(AG114)/(ABS(AF114)+ABS(AG114))*AH114</f>
        <v>34469.498042524458</v>
      </c>
      <c r="AK114" s="9">
        <f t="shared" ref="AK114" si="999">+AF114+AI114</f>
        <v>3101724.9808446914</v>
      </c>
      <c r="AL114" s="9">
        <f t="shared" ref="AL114" si="1000">+AG114+AJ114</f>
        <v>1437296.109155305</v>
      </c>
      <c r="AM114" s="9">
        <f t="shared" ref="AM114" si="1001">+AK114+AL114</f>
        <v>4539021.0899999961</v>
      </c>
    </row>
    <row r="115" spans="1:39">
      <c r="A115" s="70">
        <f>+'Days Before Start Data'!A114</f>
        <v>45225</v>
      </c>
      <c r="B115" s="5">
        <f>+'Days Before Start Data'!B114</f>
        <v>-59</v>
      </c>
      <c r="C115" s="5">
        <f>+'Days Before Start Data'!C114</f>
        <v>10340</v>
      </c>
      <c r="D115" s="5">
        <f>+'Days Before Start Data'!D114</f>
        <v>10076</v>
      </c>
      <c r="E115" s="5">
        <f>+'Days Before Start Data'!P113</f>
        <v>9984</v>
      </c>
      <c r="F115" s="5">
        <f>+'Days Before Start Data'!Q113</f>
        <v>9911</v>
      </c>
      <c r="G115" s="5">
        <f t="shared" ref="G115" si="1002">+C115-E115</f>
        <v>356</v>
      </c>
      <c r="H115" s="43">
        <f t="shared" ref="H115" si="1003">+G115/E115</f>
        <v>3.565705128205128E-2</v>
      </c>
      <c r="I115" s="5">
        <f t="shared" ref="I115" si="1004">+D115-F115</f>
        <v>165</v>
      </c>
      <c r="J115" s="43">
        <f t="shared" ref="J115" si="1005">+I115/F115</f>
        <v>1.6648168701442843E-2</v>
      </c>
      <c r="K115" s="5">
        <f t="shared" ref="K115" si="1006">+M115-N115</f>
        <v>356</v>
      </c>
      <c r="L115" s="43">
        <f t="shared" ref="L115" si="1007">+K115/N115</f>
        <v>3.565705128205128E-2</v>
      </c>
      <c r="M115" s="5">
        <f>+'Days Before Start Data'!C114</f>
        <v>10340</v>
      </c>
      <c r="N115" s="5">
        <f>+'Days Before Start Data'!P114</f>
        <v>9984</v>
      </c>
      <c r="O115" s="5">
        <f>+'Days Before Start Data'!D114</f>
        <v>10076</v>
      </c>
      <c r="P115" s="5">
        <f>+'Days Before Start Data'!Q114</f>
        <v>9913</v>
      </c>
      <c r="Q115" s="9">
        <f>+'Days Before Start Data'!K114</f>
        <v>4212.3729962286625</v>
      </c>
      <c r="R115" s="9">
        <f>+'Days Before Start Data'!W114</f>
        <v>3915.0558186220114</v>
      </c>
      <c r="S115" s="9">
        <f t="shared" ref="S115" si="1008">+Q115-R115</f>
        <v>297.31717760665106</v>
      </c>
      <c r="T115" s="43">
        <f t="shared" ref="T115" si="1009">+S115/R115</f>
        <v>7.5942002204019213E-2</v>
      </c>
      <c r="U115" s="43">
        <f t="shared" ref="U115" si="1010">+V115/W115-1</f>
        <v>0.11574678316233444</v>
      </c>
      <c r="V115" s="9">
        <f>+'Days Before Start Data'!I114</f>
        <v>43544584.039999999</v>
      </c>
      <c r="W115" s="9">
        <f>+'Days Before Start Data'!V114</f>
        <v>39027299.649999999</v>
      </c>
      <c r="X115" s="9">
        <f>+'Days Before Start Data'!J114</f>
        <v>42775690</v>
      </c>
      <c r="Y115" s="9">
        <f t="shared" ref="Y115" si="1011">+V115-X115</f>
        <v>768894.03999999911</v>
      </c>
      <c r="Z115" s="43">
        <f>+'Days Before Start Data'!F114</f>
        <v>0.97446808510638294</v>
      </c>
      <c r="AA115" s="43">
        <f>+'Days Before Start Data'!S114</f>
        <v>0.99288862179487181</v>
      </c>
      <c r="AB115" s="9">
        <f>+'Days Before Start Data'!G114</f>
        <v>42443870.310000002</v>
      </c>
      <c r="AC115" s="9">
        <f>+'Days Before Start Data'!AQ114</f>
        <v>43065640.903060004</v>
      </c>
      <c r="AD115" s="9">
        <f t="shared" ref="AD115" si="1012">+AC115-X115</f>
        <v>289950.90306000412</v>
      </c>
      <c r="AF115" s="9">
        <f>(+'Days Before Start Data'!L114-'Days Before Start Data'!X114)*'Days Before Start Data'!P114</f>
        <v>3018070.4714081259</v>
      </c>
      <c r="AG115" s="9">
        <f>(+'Days Before Start Data'!C114-'Days Before Start Data'!P114)*'Days Before Start Data'!X114</f>
        <v>1391598.4250200321</v>
      </c>
      <c r="AH115" s="9">
        <f>(+'Days Before Start Data'!I114-'Days Before Start Data'!V114)-AF115-AG115</f>
        <v>107615.49357184255</v>
      </c>
      <c r="AI115" s="9">
        <f t="shared" ref="AI115" si="1013">ABS(AF115)/(ABS(AF115)+ABS(AG115))*AH115</f>
        <v>73654.315333804436</v>
      </c>
      <c r="AJ115" s="9">
        <f t="shared" ref="AJ115" si="1014">ABS(AG115)/(ABS(AF115)+ABS(AG115))*AH115</f>
        <v>33961.178238038105</v>
      </c>
      <c r="AK115" s="9">
        <f t="shared" ref="AK115" si="1015">+AF115+AI115</f>
        <v>3091724.7867419305</v>
      </c>
      <c r="AL115" s="9">
        <f t="shared" ref="AL115" si="1016">+AG115+AJ115</f>
        <v>1425559.6032580703</v>
      </c>
      <c r="AM115" s="9">
        <f t="shared" ref="AM115" si="1017">+AK115+AL115</f>
        <v>4517284.3900000006</v>
      </c>
    </row>
    <row r="116" spans="1:39">
      <c r="A116" s="70">
        <f>+'Days Before Start Data'!A115</f>
        <v>45226</v>
      </c>
      <c r="B116" s="5">
        <f>+'Days Before Start Data'!B115</f>
        <v>-60</v>
      </c>
      <c r="C116" s="5">
        <f>+'Days Before Start Data'!C115</f>
        <v>10337</v>
      </c>
      <c r="D116" s="5">
        <f>+'Days Before Start Data'!D115</f>
        <v>10075</v>
      </c>
      <c r="E116" s="5">
        <f>+'Days Before Start Data'!P114</f>
        <v>9984</v>
      </c>
      <c r="F116" s="5">
        <f>+'Days Before Start Data'!Q114</f>
        <v>9913</v>
      </c>
      <c r="G116" s="5">
        <f t="shared" ref="G116:G118" si="1018">+C116-E116</f>
        <v>353</v>
      </c>
      <c r="H116" s="43">
        <f t="shared" ref="H116:H118" si="1019">+G116/E116</f>
        <v>3.5356570512820512E-2</v>
      </c>
      <c r="I116" s="5">
        <f t="shared" ref="I116:I118" si="1020">+D116-F116</f>
        <v>162</v>
      </c>
      <c r="J116" s="43">
        <f t="shared" ref="J116:J118" si="1021">+I116/F116</f>
        <v>1.6342176939372541E-2</v>
      </c>
      <c r="K116" s="5">
        <f t="shared" ref="K116:K118" si="1022">+M116-N116</f>
        <v>361</v>
      </c>
      <c r="L116" s="43">
        <f t="shared" ref="L116:L118" si="1023">+K116/N116</f>
        <v>3.6186848436246991E-2</v>
      </c>
      <c r="M116" s="5">
        <f>+'Days Before Start Data'!C115</f>
        <v>10337</v>
      </c>
      <c r="N116" s="5">
        <f>+'Days Before Start Data'!P115</f>
        <v>9976</v>
      </c>
      <c r="O116" s="5">
        <f>+'Days Before Start Data'!D115</f>
        <v>10075</v>
      </c>
      <c r="P116" s="5">
        <f>+'Days Before Start Data'!Q115</f>
        <v>9905</v>
      </c>
      <c r="Q116" s="9">
        <f>+'Days Before Start Data'!K115</f>
        <v>4211.8590928039703</v>
      </c>
      <c r="R116" s="9">
        <f>+'Days Before Start Data'!W115</f>
        <v>3918.2179030792527</v>
      </c>
      <c r="S116" s="9">
        <f t="shared" ref="S116:S118" si="1024">+Q116-R116</f>
        <v>293.64118972471761</v>
      </c>
      <c r="T116" s="43">
        <f t="shared" ref="T116:T118" si="1025">+S116/R116</f>
        <v>7.4942536884931951E-2</v>
      </c>
      <c r="U116" s="43">
        <f t="shared" ref="U116:U118" si="1026">+V116/W116-1</f>
        <v>0.11513781071963058</v>
      </c>
      <c r="V116" s="9">
        <f>+'Days Before Start Data'!I115</f>
        <v>43520817.490000002</v>
      </c>
      <c r="W116" s="9">
        <f>+'Days Before Start Data'!V115</f>
        <v>39027299.649999999</v>
      </c>
      <c r="X116" s="9">
        <f>+'Days Before Start Data'!J115</f>
        <v>42775690</v>
      </c>
      <c r="Y116" s="9">
        <f t="shared" ref="Y116:Y118" si="1027">+V116-X116</f>
        <v>745127.49000000209</v>
      </c>
      <c r="Z116" s="43">
        <f>+'Days Before Start Data'!F115</f>
        <v>0.97465415497726615</v>
      </c>
      <c r="AA116" s="43">
        <f>+'Days Before Start Data'!S115</f>
        <v>0.99288291900561343</v>
      </c>
      <c r="AB116" s="9">
        <f>+'Days Before Start Data'!G115</f>
        <v>42434480.359999999</v>
      </c>
      <c r="AC116" s="9">
        <f>+'Days Before Start Data'!AQ115</f>
        <v>43041326.49948667</v>
      </c>
      <c r="AD116" s="9">
        <f t="shared" ref="AD116:AD118" si="1028">+AC116-X116</f>
        <v>265636.4994866699</v>
      </c>
      <c r="AF116" s="9">
        <f>(+'Days Before Start Data'!L115-'Days Before Start Data'!X115)*'Days Before Start Data'!P115</f>
        <v>2973636.3353187572</v>
      </c>
      <c r="AG116" s="9">
        <f>(+'Days Before Start Data'!C115-'Days Before Start Data'!P115)*'Days Before Start Data'!X115</f>
        <v>1412274.9773105453</v>
      </c>
      <c r="AH116" s="9">
        <f>(+'Days Before Start Data'!I115-'Days Before Start Data'!V115)-AF116-AG116</f>
        <v>107606.52737070108</v>
      </c>
      <c r="AI116" s="9">
        <f t="shared" ref="AI116:AI118" si="1029">ABS(AF116)/(ABS(AF116)+ABS(AG116))*AH116</f>
        <v>72956.94255959845</v>
      </c>
      <c r="AJ116" s="9">
        <f t="shared" ref="AJ116:AJ118" si="1030">ABS(AG116)/(ABS(AF116)+ABS(AG116))*AH116</f>
        <v>34649.584811102621</v>
      </c>
      <c r="AK116" s="9">
        <f t="shared" ref="AK116:AK118" si="1031">+AF116+AI116</f>
        <v>3046593.2778783557</v>
      </c>
      <c r="AL116" s="9">
        <f t="shared" ref="AL116:AL118" si="1032">+AG116+AJ116</f>
        <v>1446924.5621216479</v>
      </c>
      <c r="AM116" s="9">
        <f t="shared" ref="AM116:AM118" si="1033">+AK116+AL116</f>
        <v>4493517.8400000036</v>
      </c>
    </row>
    <row r="117" spans="1:39">
      <c r="A117" s="70">
        <f>+'Days Before Start Data'!A116</f>
        <v>45227</v>
      </c>
      <c r="B117" s="5">
        <f>+'Days Before Start Data'!B116</f>
        <v>-61</v>
      </c>
      <c r="C117" s="5">
        <f>+'Days Before Start Data'!C116</f>
        <v>10337</v>
      </c>
      <c r="D117" s="5">
        <f>+'Days Before Start Data'!D116</f>
        <v>10075</v>
      </c>
      <c r="E117" s="5">
        <f>+'Days Before Start Data'!P115</f>
        <v>9976</v>
      </c>
      <c r="F117" s="5">
        <f>+'Days Before Start Data'!Q115</f>
        <v>9905</v>
      </c>
      <c r="G117" s="5">
        <f t="shared" si="1018"/>
        <v>361</v>
      </c>
      <c r="H117" s="43">
        <f t="shared" si="1019"/>
        <v>3.6186848436246991E-2</v>
      </c>
      <c r="I117" s="5">
        <f t="shared" si="1020"/>
        <v>170</v>
      </c>
      <c r="J117" s="43">
        <f t="shared" si="1021"/>
        <v>1.7163048965169108E-2</v>
      </c>
      <c r="K117" s="5">
        <f t="shared" si="1022"/>
        <v>361</v>
      </c>
      <c r="L117" s="43">
        <f t="shared" si="1023"/>
        <v>3.6186848436246991E-2</v>
      </c>
      <c r="M117" s="5">
        <f>+'Days Before Start Data'!C116</f>
        <v>10337</v>
      </c>
      <c r="N117" s="5">
        <f>+'Days Before Start Data'!P116</f>
        <v>9976</v>
      </c>
      <c r="O117" s="5">
        <f>+'Days Before Start Data'!D116</f>
        <v>10075</v>
      </c>
      <c r="P117" s="5">
        <f>+'Days Before Start Data'!Q116</f>
        <v>9905</v>
      </c>
      <c r="Q117" s="9">
        <f>+'Days Before Start Data'!K116</f>
        <v>4211.8590928039703</v>
      </c>
      <c r="R117" s="9">
        <f>+'Days Before Start Data'!W116</f>
        <v>3918.2179030792527</v>
      </c>
      <c r="S117" s="9">
        <f t="shared" si="1024"/>
        <v>293.64118972471761</v>
      </c>
      <c r="T117" s="43">
        <f t="shared" si="1025"/>
        <v>7.4942536884931951E-2</v>
      </c>
      <c r="U117" s="43">
        <f t="shared" si="1026"/>
        <v>0.11513781071963058</v>
      </c>
      <c r="V117" s="9">
        <f>+'Days Before Start Data'!I116</f>
        <v>43520817.490000002</v>
      </c>
      <c r="W117" s="9">
        <f>+'Days Before Start Data'!V116</f>
        <v>39027299.649999999</v>
      </c>
      <c r="X117" s="9">
        <f>+'Days Before Start Data'!J116</f>
        <v>42775690</v>
      </c>
      <c r="Y117" s="9">
        <f t="shared" si="1027"/>
        <v>745127.49000000209</v>
      </c>
      <c r="Z117" s="43">
        <f>+'Days Before Start Data'!F116</f>
        <v>0.97465415497726615</v>
      </c>
      <c r="AA117" s="43">
        <f>+'Days Before Start Data'!S116</f>
        <v>0.99288291900561343</v>
      </c>
      <c r="AB117" s="9">
        <f>+'Days Before Start Data'!G116</f>
        <v>42434480.359999999</v>
      </c>
      <c r="AC117" s="9">
        <f>+'Days Before Start Data'!AQ116</f>
        <v>43041326.49948667</v>
      </c>
      <c r="AD117" s="9">
        <f t="shared" si="1028"/>
        <v>265636.4994866699</v>
      </c>
      <c r="AF117" s="9">
        <f>(+'Days Before Start Data'!L116-'Days Before Start Data'!X116)*'Days Before Start Data'!P116</f>
        <v>2973636.3353187572</v>
      </c>
      <c r="AG117" s="9">
        <f>(+'Days Before Start Data'!C116-'Days Before Start Data'!P116)*'Days Before Start Data'!X116</f>
        <v>1412274.9773105453</v>
      </c>
      <c r="AH117" s="9">
        <f>(+'Days Before Start Data'!I116-'Days Before Start Data'!V116)-AF117-AG117</f>
        <v>107606.52737070108</v>
      </c>
      <c r="AI117" s="9">
        <f t="shared" si="1029"/>
        <v>72956.94255959845</v>
      </c>
      <c r="AJ117" s="9">
        <f t="shared" si="1030"/>
        <v>34649.584811102621</v>
      </c>
      <c r="AK117" s="9">
        <f t="shared" si="1031"/>
        <v>3046593.2778783557</v>
      </c>
      <c r="AL117" s="9">
        <f t="shared" si="1032"/>
        <v>1446924.5621216479</v>
      </c>
      <c r="AM117" s="9">
        <f t="shared" si="1033"/>
        <v>4493517.8400000036</v>
      </c>
    </row>
    <row r="118" spans="1:39">
      <c r="A118" s="70">
        <f>+'Days Before Start Data'!A117</f>
        <v>45228</v>
      </c>
      <c r="B118" s="5">
        <f>+'Days Before Start Data'!B117</f>
        <v>-62</v>
      </c>
      <c r="C118" s="5">
        <f>+'Days Before Start Data'!C117</f>
        <v>10337</v>
      </c>
      <c r="D118" s="5">
        <f>+'Days Before Start Data'!D117</f>
        <v>10075</v>
      </c>
      <c r="E118" s="5">
        <f>+'Days Before Start Data'!P116</f>
        <v>9976</v>
      </c>
      <c r="F118" s="5">
        <f>+'Days Before Start Data'!Q116</f>
        <v>9905</v>
      </c>
      <c r="G118" s="5">
        <f t="shared" si="1018"/>
        <v>361</v>
      </c>
      <c r="H118" s="43">
        <f t="shared" si="1019"/>
        <v>3.6186848436246991E-2</v>
      </c>
      <c r="I118" s="5">
        <f t="shared" si="1020"/>
        <v>170</v>
      </c>
      <c r="J118" s="43">
        <f t="shared" si="1021"/>
        <v>1.7163048965169108E-2</v>
      </c>
      <c r="K118" s="5">
        <f t="shared" si="1022"/>
        <v>361</v>
      </c>
      <c r="L118" s="43">
        <f t="shared" si="1023"/>
        <v>3.6186848436246991E-2</v>
      </c>
      <c r="M118" s="5">
        <f>+'Days Before Start Data'!C117</f>
        <v>10337</v>
      </c>
      <c r="N118" s="5">
        <f>+'Days Before Start Data'!P117</f>
        <v>9976</v>
      </c>
      <c r="O118" s="5">
        <f>+'Days Before Start Data'!D117</f>
        <v>10075</v>
      </c>
      <c r="P118" s="5">
        <f>+'Days Before Start Data'!Q117</f>
        <v>9905</v>
      </c>
      <c r="Q118" s="9">
        <f>+'Days Before Start Data'!K117</f>
        <v>4211.8590928039703</v>
      </c>
      <c r="R118" s="9">
        <f>+'Days Before Start Data'!W117</f>
        <v>3918.2179030792527</v>
      </c>
      <c r="S118" s="9">
        <f t="shared" si="1024"/>
        <v>293.64118972471761</v>
      </c>
      <c r="T118" s="43">
        <f t="shared" si="1025"/>
        <v>7.4942536884931951E-2</v>
      </c>
      <c r="U118" s="43">
        <f t="shared" si="1026"/>
        <v>0.11513781071963058</v>
      </c>
      <c r="V118" s="9">
        <f>+'Days Before Start Data'!I117</f>
        <v>43520817.490000002</v>
      </c>
      <c r="W118" s="9">
        <f>+'Days Before Start Data'!V117</f>
        <v>39027299.649999999</v>
      </c>
      <c r="X118" s="9">
        <f>+'Days Before Start Data'!J117</f>
        <v>42775690</v>
      </c>
      <c r="Y118" s="9">
        <f t="shared" si="1027"/>
        <v>745127.49000000209</v>
      </c>
      <c r="Z118" s="43">
        <f>+'Days Before Start Data'!F117</f>
        <v>0.97465415497726615</v>
      </c>
      <c r="AA118" s="43">
        <f>+'Days Before Start Data'!S117</f>
        <v>0.99288291900561343</v>
      </c>
      <c r="AB118" s="9">
        <f>+'Days Before Start Data'!G117</f>
        <v>42434480.359999999</v>
      </c>
      <c r="AC118" s="9">
        <f>+'Days Before Start Data'!AQ117</f>
        <v>43041326.49948667</v>
      </c>
      <c r="AD118" s="9">
        <f t="shared" si="1028"/>
        <v>265636.4994866699</v>
      </c>
      <c r="AF118" s="9">
        <f>(+'Days Before Start Data'!L117-'Days Before Start Data'!X117)*'Days Before Start Data'!P117</f>
        <v>2973636.3353187572</v>
      </c>
      <c r="AG118" s="9">
        <f>(+'Days Before Start Data'!C117-'Days Before Start Data'!P117)*'Days Before Start Data'!X117</f>
        <v>1412274.9773105453</v>
      </c>
      <c r="AH118" s="9">
        <f>(+'Days Before Start Data'!I117-'Days Before Start Data'!V117)-AF118-AG118</f>
        <v>107606.52737070108</v>
      </c>
      <c r="AI118" s="9">
        <f t="shared" si="1029"/>
        <v>72956.94255959845</v>
      </c>
      <c r="AJ118" s="9">
        <f t="shared" si="1030"/>
        <v>34649.584811102621</v>
      </c>
      <c r="AK118" s="9">
        <f t="shared" si="1031"/>
        <v>3046593.2778783557</v>
      </c>
      <c r="AL118" s="9">
        <f t="shared" si="1032"/>
        <v>1446924.5621216479</v>
      </c>
      <c r="AM118" s="9">
        <f t="shared" si="1033"/>
        <v>4493517.8400000036</v>
      </c>
    </row>
    <row r="119" spans="1:39">
      <c r="A119" s="70">
        <f>+'Days Before Start Data'!A118</f>
        <v>45229</v>
      </c>
      <c r="B119" s="5">
        <f>+'Days Before Start Data'!B118</f>
        <v>-63</v>
      </c>
      <c r="C119" s="5">
        <f>+'Days Before Start Data'!C118</f>
        <v>10336</v>
      </c>
      <c r="D119" s="5">
        <f>+'Days Before Start Data'!D118</f>
        <v>10079</v>
      </c>
      <c r="E119" s="5">
        <f>+'Days Before Start Data'!P117</f>
        <v>9976</v>
      </c>
      <c r="F119" s="5">
        <f>+'Days Before Start Data'!Q117</f>
        <v>9905</v>
      </c>
      <c r="G119" s="5">
        <f t="shared" ref="G119" si="1034">+C119-E119</f>
        <v>360</v>
      </c>
      <c r="H119" s="43">
        <f t="shared" ref="H119" si="1035">+G119/E119</f>
        <v>3.6086607858861267E-2</v>
      </c>
      <c r="I119" s="5">
        <f t="shared" ref="I119" si="1036">+D119-F119</f>
        <v>174</v>
      </c>
      <c r="J119" s="43">
        <f t="shared" ref="J119" si="1037">+I119/F119</f>
        <v>1.756688541140838E-2</v>
      </c>
      <c r="K119" s="5">
        <f t="shared" ref="K119" si="1038">+M119-N119</f>
        <v>358</v>
      </c>
      <c r="L119" s="43">
        <f t="shared" ref="L119" si="1039">+K119/N119</f>
        <v>3.5878933654038887E-2</v>
      </c>
      <c r="M119" s="5">
        <f>+'Days Before Start Data'!C118</f>
        <v>10336</v>
      </c>
      <c r="N119" s="5">
        <f>+'Days Before Start Data'!P118</f>
        <v>9978</v>
      </c>
      <c r="O119" s="5">
        <f>+'Days Before Start Data'!D118</f>
        <v>10079</v>
      </c>
      <c r="P119" s="5">
        <f>+'Days Before Start Data'!Q118</f>
        <v>9909</v>
      </c>
      <c r="Q119" s="9">
        <f>+'Days Before Start Data'!K118</f>
        <v>4211.6811846413329</v>
      </c>
      <c r="R119" s="9">
        <f>+'Days Before Start Data'!W118</f>
        <v>3918.7448935311331</v>
      </c>
      <c r="S119" s="9">
        <f t="shared" ref="S119" si="1040">+Q119-R119</f>
        <v>292.93629111019982</v>
      </c>
      <c r="T119" s="43">
        <f t="shared" ref="T119" si="1041">+S119/R119</f>
        <v>7.4752579989007278E-2</v>
      </c>
      <c r="U119" s="43">
        <f t="shared" ref="U119" si="1042">+V119/W119-1</f>
        <v>0.11491176843165407</v>
      </c>
      <c r="V119" s="9">
        <f>+'Days Before Start Data'!I118</f>
        <v>43513654.089999996</v>
      </c>
      <c r="W119" s="9">
        <f>+'Days Before Start Data'!V118</f>
        <v>39028787.140000001</v>
      </c>
      <c r="X119" s="9">
        <f>+'Days Before Start Data'!J118</f>
        <v>42775690</v>
      </c>
      <c r="Y119" s="9">
        <f t="shared" ref="Y119" si="1043">+V119-X119</f>
        <v>737964.08999999613</v>
      </c>
      <c r="Z119" s="43">
        <f>+'Days Before Start Data'!F118</f>
        <v>0.97513544891640869</v>
      </c>
      <c r="AA119" s="43">
        <f>+'Days Before Start Data'!S118</f>
        <v>0.9930847865303668</v>
      </c>
      <c r="AB119" s="9">
        <f>+'Days Before Start Data'!G118</f>
        <v>42449534.659999996</v>
      </c>
      <c r="AC119" s="9">
        <f>+'Days Before Start Data'!AQ118</f>
        <v>43033838.719818041</v>
      </c>
      <c r="AD119" s="9">
        <f t="shared" ref="AD119" si="1044">+AC119-X119</f>
        <v>258148.71981804073</v>
      </c>
      <c r="AF119" s="9">
        <f>(+'Days Before Start Data'!L118-'Days Before Start Data'!X118)*'Days Before Start Data'!P118</f>
        <v>2977718.3273006934</v>
      </c>
      <c r="AG119" s="9">
        <f>(+'Days Before Start Data'!C118-'Days Before Start Data'!P118)*'Days Before Start Data'!X118</f>
        <v>1400311.2643936661</v>
      </c>
      <c r="AH119" s="9">
        <f>(+'Days Before Start Data'!I118-'Days Before Start Data'!V118)-AF119-AG119</f>
        <v>106837.35830563609</v>
      </c>
      <c r="AI119" s="9">
        <f t="shared" ref="AI119" si="1045">ABS(AF119)/(ABS(AF119)+ABS(AG119))*AH119</f>
        <v>72665.465868621992</v>
      </c>
      <c r="AJ119" s="9">
        <f t="shared" ref="AJ119" si="1046">ABS(AG119)/(ABS(AF119)+ABS(AG119))*AH119</f>
        <v>34171.892437014103</v>
      </c>
      <c r="AK119" s="9">
        <f t="shared" ref="AK119" si="1047">+AF119+AI119</f>
        <v>3050383.7931693154</v>
      </c>
      <c r="AL119" s="9">
        <f t="shared" ref="AL119" si="1048">+AG119+AJ119</f>
        <v>1434483.1568306801</v>
      </c>
      <c r="AM119" s="9">
        <f t="shared" ref="AM119" si="1049">+AK119+AL119</f>
        <v>4484866.9499999955</v>
      </c>
    </row>
    <row r="120" spans="1:39">
      <c r="A120" s="70">
        <f>+'Days Before Start Data'!A119</f>
        <v>45230</v>
      </c>
      <c r="B120" s="5">
        <f>+'Days Before Start Data'!B119</f>
        <v>-64</v>
      </c>
      <c r="C120" s="5">
        <f>+'Days Before Start Data'!C119</f>
        <v>10326</v>
      </c>
      <c r="D120" s="5">
        <f>+'Days Before Start Data'!D119</f>
        <v>10107</v>
      </c>
      <c r="E120" s="5">
        <f>+'Days Before Start Data'!P118</f>
        <v>9978</v>
      </c>
      <c r="F120" s="5">
        <f>+'Days Before Start Data'!Q118</f>
        <v>9909</v>
      </c>
      <c r="G120" s="5">
        <f t="shared" ref="G120" si="1050">+C120-E120</f>
        <v>348</v>
      </c>
      <c r="H120" s="43">
        <f t="shared" ref="H120" si="1051">+G120/E120</f>
        <v>3.487672880336741E-2</v>
      </c>
      <c r="I120" s="5">
        <f t="shared" ref="I120" si="1052">+D120-F120</f>
        <v>198</v>
      </c>
      <c r="J120" s="43">
        <f t="shared" ref="J120" si="1053">+I120/F120</f>
        <v>1.9981834695731154E-2</v>
      </c>
      <c r="K120" s="5">
        <f t="shared" ref="K120" si="1054">+M120-N120</f>
        <v>359</v>
      </c>
      <c r="L120" s="43">
        <f t="shared" ref="L120" si="1055">+K120/N120</f>
        <v>3.6018862245409851E-2</v>
      </c>
      <c r="M120" s="5">
        <f>+'Days Before Start Data'!C119</f>
        <v>10326</v>
      </c>
      <c r="N120" s="5">
        <f>+'Days Before Start Data'!P119</f>
        <v>9967</v>
      </c>
      <c r="O120" s="5">
        <f>+'Days Before Start Data'!D119</f>
        <v>10107</v>
      </c>
      <c r="P120" s="5">
        <f>+'Days Before Start Data'!Q119</f>
        <v>9899</v>
      </c>
      <c r="Q120" s="9">
        <f>+'Days Before Start Data'!K119</f>
        <v>4206.3728267537344</v>
      </c>
      <c r="R120" s="9">
        <f>+'Days Before Start Data'!W119</f>
        <v>3924.1394847964439</v>
      </c>
      <c r="S120" s="9">
        <f t="shared" ref="S120" si="1056">+Q120-R120</f>
        <v>282.23334195729058</v>
      </c>
      <c r="T120" s="43">
        <f t="shared" ref="T120" si="1057">+S120/R120</f>
        <v>7.1922352161732803E-2</v>
      </c>
      <c r="U120" s="43">
        <f t="shared" ref="U120" si="1058">+V120/W120-1</f>
        <v>0.11479952107039826</v>
      </c>
      <c r="V120" s="9">
        <f>+'Days Before Start Data'!I119</f>
        <v>43511578.839999996</v>
      </c>
      <c r="W120" s="9">
        <f>+'Days Before Start Data'!V119</f>
        <v>39030855.339999996</v>
      </c>
      <c r="X120" s="9">
        <f>+'Days Before Start Data'!J119</f>
        <v>42775690</v>
      </c>
      <c r="Y120" s="9">
        <f t="shared" ref="Y120" si="1059">+V120-X120</f>
        <v>735888.83999999613</v>
      </c>
      <c r="Z120" s="43">
        <f>+'Days Before Start Data'!F119</f>
        <v>0.97879140034863454</v>
      </c>
      <c r="AA120" s="43">
        <f>+'Days Before Start Data'!S119</f>
        <v>0.99317748570281927</v>
      </c>
      <c r="AB120" s="9">
        <f>+'Days Before Start Data'!G119</f>
        <v>42513810.159999996</v>
      </c>
      <c r="AC120" s="9">
        <f>+'Days Before Start Data'!AQ119</f>
        <v>43056425.963903219</v>
      </c>
      <c r="AD120" s="9">
        <f t="shared" ref="AD120" si="1060">+AC120-X120</f>
        <v>280735.96390321851</v>
      </c>
      <c r="AF120" s="9">
        <f>(+'Days Before Start Data'!L119-'Days Before Start Data'!X119)*'Days Before Start Data'!P119</f>
        <v>2967973.4706023657</v>
      </c>
      <c r="AG120" s="9">
        <f>(+'Days Before Start Data'!C119-'Days Before Start Data'!P119)*'Days Before Start Data'!X119</f>
        <v>1405847.0018119793</v>
      </c>
      <c r="AH120" s="9">
        <f>(+'Days Before Start Data'!I119-'Days Before Start Data'!V119)-AF120-AG120</f>
        <v>106903.02758565499</v>
      </c>
      <c r="AI120" s="9">
        <f t="shared" ref="AI120" si="1061">ABS(AF120)/(ABS(AF120)+ABS(AG120))*AH120</f>
        <v>72541.923428822323</v>
      </c>
      <c r="AJ120" s="9">
        <f t="shared" ref="AJ120" si="1062">ABS(AG120)/(ABS(AF120)+ABS(AG120))*AH120</f>
        <v>34361.104156832669</v>
      </c>
      <c r="AK120" s="9">
        <f t="shared" ref="AK120" si="1063">+AF120+AI120</f>
        <v>3040515.394031188</v>
      </c>
      <c r="AL120" s="9">
        <f t="shared" ref="AL120" si="1064">+AG120+AJ120</f>
        <v>1440208.105968812</v>
      </c>
      <c r="AM120" s="9">
        <f t="shared" ref="AM120" si="1065">+AK120+AL120</f>
        <v>4480723.5</v>
      </c>
    </row>
    <row r="121" spans="1:39">
      <c r="A121" s="70">
        <f>+'Days Before Start Data'!A120</f>
        <v>45231</v>
      </c>
      <c r="B121" s="5">
        <f>+'Days Before Start Data'!B120</f>
        <v>-65</v>
      </c>
      <c r="C121" s="5">
        <f>+'Days Before Start Data'!C120</f>
        <v>10322</v>
      </c>
      <c r="D121" s="5">
        <f>+'Days Before Start Data'!D120</f>
        <v>10108</v>
      </c>
      <c r="E121" s="5">
        <f>+'Days Before Start Data'!P119</f>
        <v>9967</v>
      </c>
      <c r="F121" s="5">
        <f>+'Days Before Start Data'!Q119</f>
        <v>9899</v>
      </c>
      <c r="G121" s="5">
        <f t="shared" ref="G121" si="1066">+C121-E121</f>
        <v>355</v>
      </c>
      <c r="H121" s="43">
        <f t="shared" ref="H121" si="1067">+G121/E121</f>
        <v>3.5617537874987455E-2</v>
      </c>
      <c r="I121" s="5">
        <f t="shared" ref="I121" si="1068">+D121-F121</f>
        <v>209</v>
      </c>
      <c r="J121" s="43">
        <f t="shared" ref="J121" si="1069">+I121/F121</f>
        <v>2.1113243761996161E-2</v>
      </c>
      <c r="K121" s="5">
        <f t="shared" ref="K121" si="1070">+M121-N121</f>
        <v>360</v>
      </c>
      <c r="L121" s="43">
        <f t="shared" ref="L121" si="1071">+K121/N121</f>
        <v>3.6137321822927122E-2</v>
      </c>
      <c r="M121" s="5">
        <f>+'Days Before Start Data'!C120</f>
        <v>10322</v>
      </c>
      <c r="N121" s="5">
        <f>+'Days Before Start Data'!P120</f>
        <v>9962</v>
      </c>
      <c r="O121" s="5">
        <f>+'Days Before Start Data'!D120</f>
        <v>10108</v>
      </c>
      <c r="P121" s="5">
        <f>+'Days Before Start Data'!Q120</f>
        <v>9900</v>
      </c>
      <c r="Q121" s="9">
        <f>+'Days Before Start Data'!K120</f>
        <v>4206.561832212109</v>
      </c>
      <c r="R121" s="9">
        <f>+'Days Before Start Data'!W120</f>
        <v>3923.9817202020204</v>
      </c>
      <c r="S121" s="9">
        <f t="shared" ref="S121" si="1072">+Q121-R121</f>
        <v>282.58011201008867</v>
      </c>
      <c r="T121" s="43">
        <f t="shared" ref="T121" si="1073">+S121/R121</f>
        <v>7.2013615801334682E-2</v>
      </c>
      <c r="U121" s="43">
        <f t="shared" ref="U121" si="1074">+V121/W121-1</f>
        <v>0.11523833537932027</v>
      </c>
      <c r="V121" s="9">
        <f>+'Days Before Start Data'!I120</f>
        <v>43512415.159999996</v>
      </c>
      <c r="W121" s="9">
        <f>+'Days Before Start Data'!V120</f>
        <v>39016247.719999999</v>
      </c>
      <c r="X121" s="9">
        <f>+'Days Before Start Data'!J120</f>
        <v>42775690</v>
      </c>
      <c r="Y121" s="9">
        <f t="shared" ref="Y121" si="1075">+V121-X121</f>
        <v>736725.15999999642</v>
      </c>
      <c r="Z121" s="43">
        <f>+'Days Before Start Data'!F120</f>
        <v>0.97926758380158885</v>
      </c>
      <c r="AA121" s="43">
        <f>+'Days Before Start Data'!S120</f>
        <v>0.99377635013049592</v>
      </c>
      <c r="AB121" s="9">
        <f>+'Days Before Start Data'!G120</f>
        <v>42519927</v>
      </c>
      <c r="AC121" s="9">
        <f>+'Days Before Start Data'!AQ120</f>
        <v>43057463.893539652</v>
      </c>
      <c r="AD121" s="9">
        <f t="shared" ref="AD121" si="1076">+AC121-X121</f>
        <v>281773.89353965223</v>
      </c>
      <c r="AF121" s="9">
        <f>(+'Days Before Start Data'!L120-'Days Before Start Data'!X120)*'Days Before Start Data'!P120</f>
        <v>2978586.5973726031</v>
      </c>
      <c r="AG121" s="9">
        <f>(+'Days Before Start Data'!C120-'Days Before Start Data'!P120)*'Days Before Start Data'!X120</f>
        <v>1409942.7001806865</v>
      </c>
      <c r="AH121" s="9">
        <f>(+'Days Before Start Data'!I120-'Days Before Start Data'!V120)-AF121-AG121</f>
        <v>107638.14244670793</v>
      </c>
      <c r="AI121" s="9">
        <f t="shared" ref="AI121" si="1077">ABS(AF121)/(ABS(AF121)+ABS(AG121))*AH121</f>
        <v>73056.257967012978</v>
      </c>
      <c r="AJ121" s="9">
        <f t="shared" ref="AJ121" si="1078">ABS(AG121)/(ABS(AF121)+ABS(AG121))*AH121</f>
        <v>34581.884479694971</v>
      </c>
      <c r="AK121" s="9">
        <f t="shared" ref="AK121" si="1079">+AF121+AI121</f>
        <v>3051642.8553396161</v>
      </c>
      <c r="AL121" s="9">
        <f t="shared" ref="AL121" si="1080">+AG121+AJ121</f>
        <v>1444524.5846603815</v>
      </c>
      <c r="AM121" s="9">
        <f t="shared" ref="AM121" si="1081">+AK121+AL121</f>
        <v>4496167.4399999976</v>
      </c>
    </row>
    <row r="122" spans="1:39">
      <c r="A122" s="70">
        <f>+'Days Before Start Data'!A121</f>
        <v>45232</v>
      </c>
      <c r="B122" s="5">
        <f>+'Days Before Start Data'!B121</f>
        <v>-66</v>
      </c>
      <c r="C122" s="5">
        <f>+'Days Before Start Data'!C121</f>
        <v>10321</v>
      </c>
      <c r="D122" s="5">
        <f>+'Days Before Start Data'!D121</f>
        <v>10125</v>
      </c>
      <c r="E122" s="5">
        <f>+'Days Before Start Data'!P120</f>
        <v>9962</v>
      </c>
      <c r="F122" s="5">
        <f>+'Days Before Start Data'!Q120</f>
        <v>9900</v>
      </c>
      <c r="G122" s="5">
        <f t="shared" ref="G122" si="1082">+C122-E122</f>
        <v>359</v>
      </c>
      <c r="H122" s="43">
        <f t="shared" ref="H122" si="1083">+G122/E122</f>
        <v>3.6036940373418994E-2</v>
      </c>
      <c r="I122" s="5">
        <f t="shared" ref="I122" si="1084">+D122-F122</f>
        <v>225</v>
      </c>
      <c r="J122" s="43">
        <f t="shared" ref="J122" si="1085">+I122/F122</f>
        <v>2.2727272727272728E-2</v>
      </c>
      <c r="K122" s="5">
        <f t="shared" ref="K122" si="1086">+M122-N122</f>
        <v>362</v>
      </c>
      <c r="L122" s="43">
        <f t="shared" ref="L122" si="1087">+K122/N122</f>
        <v>3.634903102721157E-2</v>
      </c>
      <c r="M122" s="5">
        <f>+'Days Before Start Data'!C121</f>
        <v>10321</v>
      </c>
      <c r="N122" s="5">
        <f>+'Days Before Start Data'!P121</f>
        <v>9959</v>
      </c>
      <c r="O122" s="5">
        <f>+'Days Before Start Data'!D121</f>
        <v>10125</v>
      </c>
      <c r="P122" s="5">
        <f>+'Days Before Start Data'!Q121</f>
        <v>9900</v>
      </c>
      <c r="Q122" s="9">
        <f>+'Days Before Start Data'!K121</f>
        <v>4205.3133886419755</v>
      </c>
      <c r="R122" s="9">
        <f>+'Days Before Start Data'!W121</f>
        <v>3924.3858626262627</v>
      </c>
      <c r="S122" s="9">
        <f t="shared" ref="S122" si="1088">+Q122-R122</f>
        <v>280.92752601571283</v>
      </c>
      <c r="T122" s="43">
        <f t="shared" ref="T122" si="1089">+S122/R122</f>
        <v>7.1585092763460215E-2</v>
      </c>
      <c r="U122" s="43">
        <f t="shared" ref="U122" si="1090">+V122/W122-1</f>
        <v>0.11522577149234126</v>
      </c>
      <c r="V122" s="9">
        <f>+'Days Before Start Data'!I121</f>
        <v>43511587.719999999</v>
      </c>
      <c r="W122" s="9">
        <f>+'Days Before Start Data'!V121</f>
        <v>39015945.32</v>
      </c>
      <c r="X122" s="9">
        <f>+'Days Before Start Data'!J121</f>
        <v>42775690</v>
      </c>
      <c r="Y122" s="9">
        <f t="shared" ref="Y122" si="1091">+V122-X122</f>
        <v>735897.71999999881</v>
      </c>
      <c r="Z122" s="43">
        <f>+'Days Before Start Data'!F121</f>
        <v>0.98100959209378935</v>
      </c>
      <c r="AA122" s="43">
        <f>+'Days Before Start Data'!S121</f>
        <v>0.99407571041269205</v>
      </c>
      <c r="AB122" s="9">
        <f>+'Days Before Start Data'!G121</f>
        <v>42578798.060000002</v>
      </c>
      <c r="AC122" s="9">
        <f>+'Days Before Start Data'!AQ121</f>
        <v>43092519.133488744</v>
      </c>
      <c r="AD122" s="9">
        <f t="shared" ref="AD122" si="1092">+AC122-X122</f>
        <v>316829.1334887445</v>
      </c>
      <c r="AF122" s="9">
        <f>(+'Days Before Start Data'!L121-'Days Before Start Data'!X121)*'Days Before Start Data'!P121</f>
        <v>2969511.7193837781</v>
      </c>
      <c r="AG122" s="9">
        <f>(+'Days Before Start Data'!C121-'Days Before Start Data'!P121)*'Days Before Start Data'!X121</f>
        <v>1418191.8069926701</v>
      </c>
      <c r="AH122" s="9">
        <f>(+'Days Before Start Data'!I121-'Days Before Start Data'!V121)-AF122-AG122</f>
        <v>107938.8736235504</v>
      </c>
      <c r="AI122" s="9">
        <f t="shared" ref="AI122" si="1093">ABS(AF122)/(ABS(AF122)+ABS(AG122))*AH122</f>
        <v>73050.913370831418</v>
      </c>
      <c r="AJ122" s="9">
        <f t="shared" ref="AJ122" si="1094">ABS(AG122)/(ABS(AF122)+ABS(AG122))*AH122</f>
        <v>34887.960252718971</v>
      </c>
      <c r="AK122" s="9">
        <f t="shared" ref="AK122" si="1095">+AF122+AI122</f>
        <v>3042562.6327546095</v>
      </c>
      <c r="AL122" s="9">
        <f t="shared" ref="AL122" si="1096">+AG122+AJ122</f>
        <v>1453079.7672453891</v>
      </c>
      <c r="AM122" s="9">
        <f t="shared" ref="AM122" si="1097">+AK122+AL122</f>
        <v>4495642.3999999985</v>
      </c>
    </row>
    <row r="123" spans="1:39">
      <c r="A123" s="70">
        <f>+'Days Before Start Data'!A122</f>
        <v>45233</v>
      </c>
      <c r="B123" s="5">
        <f>+'Days Before Start Data'!B122</f>
        <v>-67</v>
      </c>
      <c r="C123" s="5">
        <f>+'Days Before Start Data'!C122</f>
        <v>10305</v>
      </c>
      <c r="D123" s="5">
        <f>+'Days Before Start Data'!D122</f>
        <v>10131</v>
      </c>
      <c r="E123" s="5">
        <f>+'Days Before Start Data'!P121</f>
        <v>9959</v>
      </c>
      <c r="F123" s="5">
        <f>+'Days Before Start Data'!Q121</f>
        <v>9900</v>
      </c>
      <c r="G123" s="5">
        <f t="shared" ref="G123:G125" si="1098">+C123-E123</f>
        <v>346</v>
      </c>
      <c r="H123" s="43">
        <f t="shared" ref="H123:H125" si="1099">+G123/E123</f>
        <v>3.4742444020483987E-2</v>
      </c>
      <c r="I123" s="5">
        <f t="shared" ref="I123:I125" si="1100">+D123-F123</f>
        <v>231</v>
      </c>
      <c r="J123" s="43">
        <f t="shared" ref="J123:J125" si="1101">+I123/F123</f>
        <v>2.3333333333333334E-2</v>
      </c>
      <c r="K123" s="5">
        <f t="shared" ref="K123:K125" si="1102">+M123-N123</f>
        <v>345</v>
      </c>
      <c r="L123" s="43">
        <f t="shared" ref="L123:L125" si="1103">+K123/N123</f>
        <v>3.463855421686747E-2</v>
      </c>
      <c r="M123" s="5">
        <f>+'Days Before Start Data'!C122</f>
        <v>10305</v>
      </c>
      <c r="N123" s="5">
        <f>+'Days Before Start Data'!P122</f>
        <v>9960</v>
      </c>
      <c r="O123" s="5">
        <f>+'Days Before Start Data'!D122</f>
        <v>10131</v>
      </c>
      <c r="P123" s="5">
        <f>+'Days Before Start Data'!Q122</f>
        <v>9901</v>
      </c>
      <c r="Q123" s="9">
        <f>+'Days Before Start Data'!K122</f>
        <v>4206.4555187049646</v>
      </c>
      <c r="R123" s="9">
        <f>+'Days Before Start Data'!W122</f>
        <v>3923.6949924250075</v>
      </c>
      <c r="S123" s="9">
        <f t="shared" ref="S123:S125" si="1104">+Q123-R123</f>
        <v>282.76052627995705</v>
      </c>
      <c r="T123" s="43">
        <f t="shared" ref="T123:T125" si="1105">+S123/R123</f>
        <v>7.2064858972434864E-2</v>
      </c>
      <c r="U123" s="43">
        <f t="shared" ref="U123:U125" si="1106">+V123/W123-1</f>
        <v>0.11272794570523681</v>
      </c>
      <c r="V123" s="9">
        <f>+'Days Before Start Data'!I122</f>
        <v>43410888.060000002</v>
      </c>
      <c r="W123" s="9">
        <f>+'Days Before Start Data'!V122</f>
        <v>39013029.399999999</v>
      </c>
      <c r="X123" s="9">
        <f>+'Days Before Start Data'!J122</f>
        <v>42775690</v>
      </c>
      <c r="Y123" s="9">
        <f t="shared" ref="Y123:Y125" si="1107">+V123-X123</f>
        <v>635198.06000000238</v>
      </c>
      <c r="Z123" s="43">
        <f>+'Days Before Start Data'!F122</f>
        <v>0.98311499272197966</v>
      </c>
      <c r="AA123" s="43">
        <f>+'Days Before Start Data'!S122</f>
        <v>0.99407630522088353</v>
      </c>
      <c r="AB123" s="9">
        <f>+'Days Before Start Data'!G122</f>
        <v>42615600.859999999</v>
      </c>
      <c r="AC123" s="9">
        <f>+'Days Before Start Data'!AQ122</f>
        <v>43062453.123055398</v>
      </c>
      <c r="AD123" s="9">
        <f t="shared" ref="AD123:AD125" si="1108">+AC123-X123</f>
        <v>286763.12305539846</v>
      </c>
      <c r="AF123" s="9">
        <f>(+'Days Before Start Data'!L122-'Days Before Start Data'!X122)*'Days Before Start Data'!P122</f>
        <v>2944510.1514410493</v>
      </c>
      <c r="AG123" s="9">
        <f>(+'Days Before Start Data'!C122-'Days Before Start Data'!P122)*'Days Before Start Data'!X122</f>
        <v>1351354.9340361445</v>
      </c>
      <c r="AH123" s="9">
        <f>(+'Days Before Start Data'!I122-'Days Before Start Data'!V122)-AF123-AG123</f>
        <v>101993.57452281006</v>
      </c>
      <c r="AI123" s="9">
        <f t="shared" ref="AI123:AI125" si="1109">ABS(AF123)/(ABS(AF123)+ABS(AG123))*AH123</f>
        <v>69909.345286343669</v>
      </c>
      <c r="AJ123" s="9">
        <f t="shared" ref="AJ123:AJ125" si="1110">ABS(AG123)/(ABS(AF123)+ABS(AG123))*AH123</f>
        <v>32084.229236466388</v>
      </c>
      <c r="AK123" s="9">
        <f t="shared" ref="AK123:AK125" si="1111">+AF123+AI123</f>
        <v>3014419.496727393</v>
      </c>
      <c r="AL123" s="9">
        <f t="shared" ref="AL123:AL125" si="1112">+AG123+AJ123</f>
        <v>1383439.1632726109</v>
      </c>
      <c r="AM123" s="9">
        <f t="shared" ref="AM123:AM125" si="1113">+AK123+AL123</f>
        <v>4397858.6600000039</v>
      </c>
    </row>
    <row r="124" spans="1:39">
      <c r="A124" s="70">
        <f>+'Days Before Start Data'!A123</f>
        <v>45234</v>
      </c>
      <c r="B124" s="5">
        <f>+'Days Before Start Data'!B123</f>
        <v>-68</v>
      </c>
      <c r="C124" s="5">
        <f>+'Days Before Start Data'!C123</f>
        <v>10305</v>
      </c>
      <c r="D124" s="5">
        <f>+'Days Before Start Data'!D123</f>
        <v>10131</v>
      </c>
      <c r="E124" s="5">
        <f>+'Days Before Start Data'!P122</f>
        <v>9960</v>
      </c>
      <c r="F124" s="5">
        <f>+'Days Before Start Data'!Q122</f>
        <v>9901</v>
      </c>
      <c r="G124" s="5">
        <f t="shared" si="1098"/>
        <v>345</v>
      </c>
      <c r="H124" s="43">
        <f t="shared" si="1099"/>
        <v>3.463855421686747E-2</v>
      </c>
      <c r="I124" s="5">
        <f t="shared" si="1100"/>
        <v>230</v>
      </c>
      <c r="J124" s="43">
        <f t="shared" si="1101"/>
        <v>2.3229976770023229E-2</v>
      </c>
      <c r="K124" s="5">
        <f t="shared" si="1102"/>
        <v>345</v>
      </c>
      <c r="L124" s="43">
        <f t="shared" si="1103"/>
        <v>3.463855421686747E-2</v>
      </c>
      <c r="M124" s="5">
        <f>+'Days Before Start Data'!C123</f>
        <v>10305</v>
      </c>
      <c r="N124" s="5">
        <f>+'Days Before Start Data'!P123</f>
        <v>9960</v>
      </c>
      <c r="O124" s="5">
        <f>+'Days Before Start Data'!D123</f>
        <v>10131</v>
      </c>
      <c r="P124" s="5">
        <f>+'Days Before Start Data'!Q123</f>
        <v>9901</v>
      </c>
      <c r="Q124" s="9">
        <f>+'Days Before Start Data'!K123</f>
        <v>4206.4555187049646</v>
      </c>
      <c r="R124" s="9">
        <f>+'Days Before Start Data'!W123</f>
        <v>3923.6949924250075</v>
      </c>
      <c r="S124" s="9">
        <f t="shared" si="1104"/>
        <v>282.76052627995705</v>
      </c>
      <c r="T124" s="43">
        <f t="shared" si="1105"/>
        <v>7.2064858972434864E-2</v>
      </c>
      <c r="U124" s="43">
        <f t="shared" si="1106"/>
        <v>0.11272794570523681</v>
      </c>
      <c r="V124" s="9">
        <f>+'Days Before Start Data'!I123</f>
        <v>43410888.060000002</v>
      </c>
      <c r="W124" s="9">
        <f>+'Days Before Start Data'!V123</f>
        <v>39013029.399999999</v>
      </c>
      <c r="X124" s="9">
        <f>+'Days Before Start Data'!J123</f>
        <v>42775690</v>
      </c>
      <c r="Y124" s="9">
        <f t="shared" si="1107"/>
        <v>635198.06000000238</v>
      </c>
      <c r="Z124" s="43">
        <f>+'Days Before Start Data'!F123</f>
        <v>0.98311499272197966</v>
      </c>
      <c r="AA124" s="43">
        <f>+'Days Before Start Data'!S123</f>
        <v>0.99407630522088353</v>
      </c>
      <c r="AB124" s="9">
        <f>+'Days Before Start Data'!G123</f>
        <v>42615600.859999999</v>
      </c>
      <c r="AC124" s="9">
        <f>+'Days Before Start Data'!AQ123</f>
        <v>43064073.831449911</v>
      </c>
      <c r="AD124" s="9">
        <f t="shared" si="1108"/>
        <v>288383.831449911</v>
      </c>
      <c r="AF124" s="9">
        <f>(+'Days Before Start Data'!L123-'Days Before Start Data'!X123)*'Days Before Start Data'!P123</f>
        <v>2944510.1514410493</v>
      </c>
      <c r="AG124" s="9">
        <f>(+'Days Before Start Data'!C123-'Days Before Start Data'!P123)*'Days Before Start Data'!X123</f>
        <v>1351354.9340361445</v>
      </c>
      <c r="AH124" s="9">
        <f>(+'Days Before Start Data'!I123-'Days Before Start Data'!V123)-AF124-AG124</f>
        <v>101993.57452281006</v>
      </c>
      <c r="AI124" s="9">
        <f t="shared" si="1109"/>
        <v>69909.345286343669</v>
      </c>
      <c r="AJ124" s="9">
        <f t="shared" si="1110"/>
        <v>32084.229236466388</v>
      </c>
      <c r="AK124" s="9">
        <f t="shared" si="1111"/>
        <v>3014419.496727393</v>
      </c>
      <c r="AL124" s="9">
        <f t="shared" si="1112"/>
        <v>1383439.1632726109</v>
      </c>
      <c r="AM124" s="9">
        <f t="shared" si="1113"/>
        <v>4397858.6600000039</v>
      </c>
    </row>
    <row r="125" spans="1:39">
      <c r="A125" s="70">
        <f>+'Days Before Start Data'!A124</f>
        <v>45235</v>
      </c>
      <c r="B125" s="5">
        <f>+'Days Before Start Data'!B124</f>
        <v>-69</v>
      </c>
      <c r="C125" s="5">
        <f>+'Days Before Start Data'!C124</f>
        <v>10305</v>
      </c>
      <c r="D125" s="5">
        <f>+'Days Before Start Data'!D124</f>
        <v>10131</v>
      </c>
      <c r="E125" s="5">
        <f>+'Days Before Start Data'!P123</f>
        <v>9960</v>
      </c>
      <c r="F125" s="5">
        <f>+'Days Before Start Data'!Q123</f>
        <v>9901</v>
      </c>
      <c r="G125" s="5">
        <f t="shared" si="1098"/>
        <v>345</v>
      </c>
      <c r="H125" s="43">
        <f t="shared" si="1099"/>
        <v>3.463855421686747E-2</v>
      </c>
      <c r="I125" s="5">
        <f t="shared" si="1100"/>
        <v>230</v>
      </c>
      <c r="J125" s="43">
        <f t="shared" si="1101"/>
        <v>2.3229976770023229E-2</v>
      </c>
      <c r="K125" s="5">
        <f t="shared" si="1102"/>
        <v>345</v>
      </c>
      <c r="L125" s="43">
        <f t="shared" si="1103"/>
        <v>3.463855421686747E-2</v>
      </c>
      <c r="M125" s="5">
        <f>+'Days Before Start Data'!C124</f>
        <v>10305</v>
      </c>
      <c r="N125" s="5">
        <f>+'Days Before Start Data'!P124</f>
        <v>9960</v>
      </c>
      <c r="O125" s="5">
        <f>+'Days Before Start Data'!D124</f>
        <v>10131</v>
      </c>
      <c r="P125" s="5">
        <f>+'Days Before Start Data'!Q124</f>
        <v>9901</v>
      </c>
      <c r="Q125" s="9">
        <f>+'Days Before Start Data'!K124</f>
        <v>4206.4555187049646</v>
      </c>
      <c r="R125" s="9">
        <f>+'Days Before Start Data'!W124</f>
        <v>3923.6949924250075</v>
      </c>
      <c r="S125" s="9">
        <f t="shared" si="1104"/>
        <v>282.76052627995705</v>
      </c>
      <c r="T125" s="43">
        <f t="shared" si="1105"/>
        <v>7.2064858972434864E-2</v>
      </c>
      <c r="U125" s="43">
        <f t="shared" si="1106"/>
        <v>0.11272794570523681</v>
      </c>
      <c r="V125" s="9">
        <f>+'Days Before Start Data'!I124</f>
        <v>43410888.060000002</v>
      </c>
      <c r="W125" s="9">
        <f>+'Days Before Start Data'!V124</f>
        <v>39013029.399999999</v>
      </c>
      <c r="X125" s="9">
        <f>+'Days Before Start Data'!J124</f>
        <v>42775690</v>
      </c>
      <c r="Y125" s="9">
        <f t="shared" si="1107"/>
        <v>635198.06000000238</v>
      </c>
      <c r="Z125" s="43">
        <f>+'Days Before Start Data'!F124</f>
        <v>0.98311499272197966</v>
      </c>
      <c r="AA125" s="43">
        <f>+'Days Before Start Data'!S124</f>
        <v>0.99407630522088353</v>
      </c>
      <c r="AB125" s="9">
        <f>+'Days Before Start Data'!G124</f>
        <v>42615600.859999999</v>
      </c>
      <c r="AC125" s="9">
        <f>+'Days Before Start Data'!AQ124</f>
        <v>43064073.831449911</v>
      </c>
      <c r="AD125" s="9">
        <f t="shared" si="1108"/>
        <v>288383.831449911</v>
      </c>
      <c r="AF125" s="9">
        <f>(+'Days Before Start Data'!L124-'Days Before Start Data'!X124)*'Days Before Start Data'!P124</f>
        <v>2944510.1514410493</v>
      </c>
      <c r="AG125" s="9">
        <f>(+'Days Before Start Data'!C124-'Days Before Start Data'!P124)*'Days Before Start Data'!X124</f>
        <v>1351354.9340361445</v>
      </c>
      <c r="AH125" s="9">
        <f>(+'Days Before Start Data'!I124-'Days Before Start Data'!V124)-AF125-AG125</f>
        <v>101993.57452281006</v>
      </c>
      <c r="AI125" s="9">
        <f t="shared" si="1109"/>
        <v>69909.345286343669</v>
      </c>
      <c r="AJ125" s="9">
        <f t="shared" si="1110"/>
        <v>32084.229236466388</v>
      </c>
      <c r="AK125" s="9">
        <f t="shared" si="1111"/>
        <v>3014419.496727393</v>
      </c>
      <c r="AL125" s="9">
        <f t="shared" si="1112"/>
        <v>1383439.1632726109</v>
      </c>
      <c r="AM125" s="9">
        <f t="shared" si="1113"/>
        <v>4397858.6600000039</v>
      </c>
    </row>
    <row r="126" spans="1:39">
      <c r="A126" s="70">
        <f>+'Days Before Start Data'!A125</f>
        <v>45236</v>
      </c>
      <c r="B126" s="5">
        <f>+'Days Before Start Data'!B125</f>
        <v>-70</v>
      </c>
      <c r="C126" s="5">
        <f>+'Days Before Start Data'!C125</f>
        <v>10305</v>
      </c>
      <c r="D126" s="5">
        <f>+'Days Before Start Data'!D125</f>
        <v>10143</v>
      </c>
      <c r="E126" s="5">
        <f>+'Days Before Start Data'!P124</f>
        <v>9960</v>
      </c>
      <c r="F126" s="5">
        <f>+'Days Before Start Data'!Q124</f>
        <v>9901</v>
      </c>
      <c r="G126" s="5">
        <f t="shared" ref="G126" si="1114">+C126-E126</f>
        <v>345</v>
      </c>
      <c r="H126" s="43">
        <f t="shared" ref="H126" si="1115">+G126/E126</f>
        <v>3.463855421686747E-2</v>
      </c>
      <c r="I126" s="5">
        <f t="shared" ref="I126" si="1116">+D126-F126</f>
        <v>242</v>
      </c>
      <c r="J126" s="43">
        <f t="shared" ref="J126" si="1117">+I126/F126</f>
        <v>2.444197555802444E-2</v>
      </c>
      <c r="K126" s="5">
        <f t="shared" ref="K126" si="1118">+M126-N126</f>
        <v>345</v>
      </c>
      <c r="L126" s="43">
        <f t="shared" ref="L126" si="1119">+K126/N126</f>
        <v>3.463855421686747E-2</v>
      </c>
      <c r="M126" s="5">
        <f>+'Days Before Start Data'!C125</f>
        <v>10305</v>
      </c>
      <c r="N126" s="5">
        <f>+'Days Before Start Data'!P125</f>
        <v>9960</v>
      </c>
      <c r="O126" s="5">
        <f>+'Days Before Start Data'!D125</f>
        <v>10143</v>
      </c>
      <c r="P126" s="5">
        <f>+'Days Before Start Data'!Q125</f>
        <v>9905</v>
      </c>
      <c r="Q126" s="9">
        <f>+'Days Before Start Data'!K125</f>
        <v>4205.7913694173321</v>
      </c>
      <c r="R126" s="9">
        <f>+'Days Before Start Data'!W125</f>
        <v>3928.0481161029779</v>
      </c>
      <c r="S126" s="9">
        <f t="shared" ref="S126" si="1120">+Q126-R126</f>
        <v>277.74325331435421</v>
      </c>
      <c r="T126" s="43">
        <f t="shared" ref="T126" si="1121">+S126/R126</f>
        <v>7.0707701409193455E-2</v>
      </c>
      <c r="U126" s="43">
        <f t="shared" ref="U126" si="1122">+V126/W126-1</f>
        <v>0.11131518205837221</v>
      </c>
      <c r="V126" s="9">
        <f>+'Days Before Start Data'!I125</f>
        <v>43408515.100000001</v>
      </c>
      <c r="W126" s="9">
        <f>+'Days Before Start Data'!V125</f>
        <v>39060489.589999996</v>
      </c>
      <c r="X126" s="9">
        <f>+'Days Before Start Data'!J125</f>
        <v>42775690</v>
      </c>
      <c r="Y126" s="9">
        <f t="shared" ref="Y126" si="1123">+V126-X126</f>
        <v>632825.10000000149</v>
      </c>
      <c r="Z126" s="43">
        <f>+'Days Before Start Data'!F125</f>
        <v>0.98427947598253274</v>
      </c>
      <c r="AA126" s="43">
        <f>+'Days Before Start Data'!S125</f>
        <v>0.99447791164658639</v>
      </c>
      <c r="AB126" s="9">
        <f>+'Days Before Start Data'!G125</f>
        <v>42659341.859999999</v>
      </c>
      <c r="AC126" s="9">
        <f>+'Days Before Start Data'!AQ125</f>
        <v>43052482.511463694</v>
      </c>
      <c r="AD126" s="9">
        <f t="shared" ref="AD126" si="1124">+AC126-X126</f>
        <v>276792.51146369427</v>
      </c>
      <c r="AF126" s="9">
        <f>(+'Days Before Start Data'!L125-'Days Before Start Data'!X125)*'Days Before Start Data'!P125</f>
        <v>2894756.4455167474</v>
      </c>
      <c r="AG126" s="9">
        <f>(+'Days Before Start Data'!C125-'Days Before Start Data'!P125)*'Days Before Start Data'!X125</f>
        <v>1352998.8864006023</v>
      </c>
      <c r="AH126" s="9">
        <f>(+'Days Before Start Data'!I125-'Days Before Start Data'!V125)-AF126-AG126</f>
        <v>100270.17808265565</v>
      </c>
      <c r="AI126" s="9">
        <f t="shared" ref="AI126" si="1125">ABS(AF126)/(ABS(AF126)+ABS(AG126))*AH126</f>
        <v>68332.029888092249</v>
      </c>
      <c r="AJ126" s="9">
        <f t="shared" ref="AJ126" si="1126">ABS(AG126)/(ABS(AF126)+ABS(AG126))*AH126</f>
        <v>31938.148194563408</v>
      </c>
      <c r="AK126" s="9">
        <f t="shared" ref="AK126" si="1127">+AF126+AI126</f>
        <v>2963088.4754048395</v>
      </c>
      <c r="AL126" s="9">
        <f t="shared" ref="AL126" si="1128">+AG126+AJ126</f>
        <v>1384937.0345951656</v>
      </c>
      <c r="AM126" s="9">
        <f t="shared" ref="AM126" si="1129">+AK126+AL126</f>
        <v>4348025.5100000054</v>
      </c>
    </row>
    <row r="127" spans="1:39">
      <c r="A127" s="70">
        <f>+'Days Before Start Data'!A126</f>
        <v>45237</v>
      </c>
      <c r="B127" s="5">
        <f>+'Days Before Start Data'!B126</f>
        <v>-71</v>
      </c>
      <c r="C127" s="5">
        <f>+'Days Before Start Data'!C126</f>
        <v>10297</v>
      </c>
      <c r="D127" s="5">
        <f>+'Days Before Start Data'!D126</f>
        <v>10143</v>
      </c>
      <c r="E127" s="5">
        <f>+'Days Before Start Data'!P125</f>
        <v>9960</v>
      </c>
      <c r="F127" s="5">
        <f>+'Days Before Start Data'!Q125</f>
        <v>9905</v>
      </c>
      <c r="G127" s="5">
        <f t="shared" ref="G127" si="1130">+C127-E127</f>
        <v>337</v>
      </c>
      <c r="H127" s="43">
        <f t="shared" ref="H127" si="1131">+G127/E127</f>
        <v>3.3835341365461846E-2</v>
      </c>
      <c r="I127" s="5">
        <f t="shared" ref="I127" si="1132">+D127-F127</f>
        <v>238</v>
      </c>
      <c r="J127" s="43">
        <f t="shared" ref="J127" si="1133">+I127/F127</f>
        <v>2.4028268551236749E-2</v>
      </c>
      <c r="K127" s="5">
        <f t="shared" ref="K127" si="1134">+M127-N127</f>
        <v>337</v>
      </c>
      <c r="L127" s="43">
        <f t="shared" ref="L127" si="1135">+K127/N127</f>
        <v>3.3835341365461846E-2</v>
      </c>
      <c r="M127" s="5">
        <f>+'Days Before Start Data'!C126</f>
        <v>10297</v>
      </c>
      <c r="N127" s="5">
        <f>+'Days Before Start Data'!P126</f>
        <v>9960</v>
      </c>
      <c r="O127" s="5">
        <f>+'Days Before Start Data'!D126</f>
        <v>10143</v>
      </c>
      <c r="P127" s="5">
        <f>+'Days Before Start Data'!Q126</f>
        <v>9905</v>
      </c>
      <c r="Q127" s="9">
        <f>+'Days Before Start Data'!K126</f>
        <v>4206.1016326530607</v>
      </c>
      <c r="R127" s="9">
        <f>+'Days Before Start Data'!W126</f>
        <v>3928.0481161029779</v>
      </c>
      <c r="S127" s="9">
        <f t="shared" ref="S127" si="1136">+Q127-R127</f>
        <v>278.0535165500828</v>
      </c>
      <c r="T127" s="43">
        <f t="shared" ref="T127" si="1137">+S127/R127</f>
        <v>7.0786688027116143E-2</v>
      </c>
      <c r="U127" s="43">
        <f t="shared" ref="U127" si="1138">+V127/W127-1</f>
        <v>0.11070075043572958</v>
      </c>
      <c r="V127" s="9">
        <f>+'Days Before Start Data'!I126</f>
        <v>43384515.100000001</v>
      </c>
      <c r="W127" s="9">
        <f>+'Days Before Start Data'!V126</f>
        <v>39060489.589999996</v>
      </c>
      <c r="X127" s="9">
        <f>+'Days Before Start Data'!J126</f>
        <v>42775690</v>
      </c>
      <c r="Y127" s="9">
        <f t="shared" ref="Y127" si="1139">+V127-X127</f>
        <v>608825.10000000149</v>
      </c>
      <c r="Z127" s="43">
        <f>+'Days Before Start Data'!F126</f>
        <v>0.98504418762746426</v>
      </c>
      <c r="AA127" s="43">
        <f>+'Days Before Start Data'!S126</f>
        <v>0.99447791164658639</v>
      </c>
      <c r="AB127" s="9">
        <f>+'Days Before Start Data'!G126</f>
        <v>42662488.859999999</v>
      </c>
      <c r="AC127" s="9">
        <f>+'Days Before Start Data'!AQ126</f>
        <v>43015736.880253747</v>
      </c>
      <c r="AD127" s="9">
        <f t="shared" ref="AD127" si="1140">+AC127-X127</f>
        <v>240046.88025374711</v>
      </c>
      <c r="AF127" s="9">
        <f>(+'Days Before Start Data'!L126-'Days Before Start Data'!X126)*'Days Before Start Data'!P126</f>
        <v>2904138.0098834629</v>
      </c>
      <c r="AG127" s="9">
        <f>(+'Days Before Start Data'!C126-'Days Before Start Data'!P126)*'Days Before Start Data'!X126</f>
        <v>1321624.9991797188</v>
      </c>
      <c r="AH127" s="9">
        <f>(+'Days Before Start Data'!I126-'Days Before Start Data'!V126)-AF127-AG127</f>
        <v>98262.500936823664</v>
      </c>
      <c r="AI127" s="9">
        <f t="shared" ref="AI127" si="1141">ABS(AF127)/(ABS(AF127)+ABS(AG127))*AH127</f>
        <v>67530.494091788365</v>
      </c>
      <c r="AJ127" s="9">
        <f t="shared" ref="AJ127" si="1142">ABS(AG127)/(ABS(AF127)+ABS(AG127))*AH127</f>
        <v>30732.006845035306</v>
      </c>
      <c r="AK127" s="9">
        <f t="shared" ref="AK127" si="1143">+AF127+AI127</f>
        <v>2971668.5039752512</v>
      </c>
      <c r="AL127" s="9">
        <f t="shared" ref="AL127" si="1144">+AG127+AJ127</f>
        <v>1352357.0060247541</v>
      </c>
      <c r="AM127" s="9">
        <f t="shared" ref="AM127" si="1145">+AK127+AL127</f>
        <v>4324025.5100000054</v>
      </c>
    </row>
    <row r="128" spans="1:39">
      <c r="A128" s="70">
        <f>+'Days Before Start Data'!A127</f>
        <v>45238</v>
      </c>
      <c r="B128" s="5">
        <f>+'Days Before Start Data'!B127</f>
        <v>-72</v>
      </c>
      <c r="C128" s="5">
        <f>+'Days Before Start Data'!C127</f>
        <v>10292</v>
      </c>
      <c r="D128" s="5">
        <f>+'Days Before Start Data'!D127</f>
        <v>10150</v>
      </c>
      <c r="E128" s="5">
        <f>+'Days Before Start Data'!P126</f>
        <v>9960</v>
      </c>
      <c r="F128" s="5">
        <f>+'Days Before Start Data'!Q126</f>
        <v>9905</v>
      </c>
      <c r="G128" s="5">
        <f t="shared" ref="G128" si="1146">+C128-E128</f>
        <v>332</v>
      </c>
      <c r="H128" s="43">
        <f t="shared" ref="H128" si="1147">+G128/E128</f>
        <v>3.3333333333333333E-2</v>
      </c>
      <c r="I128" s="5">
        <f t="shared" ref="I128" si="1148">+D128-F128</f>
        <v>245</v>
      </c>
      <c r="J128" s="43">
        <f t="shared" ref="J128" si="1149">+I128/F128</f>
        <v>2.4734982332155476E-2</v>
      </c>
      <c r="K128" s="5">
        <f t="shared" ref="K128" si="1150">+M128-N128</f>
        <v>336</v>
      </c>
      <c r="L128" s="43">
        <f t="shared" ref="L128" si="1151">+K128/N128</f>
        <v>3.3748493370831661E-2</v>
      </c>
      <c r="M128" s="5">
        <f>+'Days Before Start Data'!C127</f>
        <v>10292</v>
      </c>
      <c r="N128" s="5">
        <f>+'Days Before Start Data'!P127</f>
        <v>9956</v>
      </c>
      <c r="O128" s="5">
        <f>+'Days Before Start Data'!D127</f>
        <v>10150</v>
      </c>
      <c r="P128" s="5">
        <f>+'Days Before Start Data'!Q127</f>
        <v>9902</v>
      </c>
      <c r="Q128" s="9">
        <f>+'Days Before Start Data'!K127</f>
        <v>4209.03037044335</v>
      </c>
      <c r="R128" s="9">
        <f>+'Days Before Start Data'!W127</f>
        <v>3929.5829125429204</v>
      </c>
      <c r="S128" s="9">
        <f t="shared" ref="S128" si="1152">+Q128-R128</f>
        <v>279.44745790042953</v>
      </c>
      <c r="T128" s="43">
        <f t="shared" ref="T128" si="1153">+S128/R128</f>
        <v>7.1113770626509795E-2</v>
      </c>
      <c r="U128" s="43">
        <f t="shared" ref="U128" si="1154">+V128/W128-1</f>
        <v>0.11046774743992516</v>
      </c>
      <c r="V128" s="9">
        <f>+'Days Before Start Data'!I127</f>
        <v>43379015.579999998</v>
      </c>
      <c r="W128" s="9">
        <f>+'Days Before Start Data'!V127</f>
        <v>39063732.990000002</v>
      </c>
      <c r="X128" s="9">
        <f>+'Days Before Start Data'!J127</f>
        <v>42775690</v>
      </c>
      <c r="Y128" s="9">
        <f t="shared" ref="Y128" si="1155">+V128-X128</f>
        <v>603325.57999999821</v>
      </c>
      <c r="Z128" s="43">
        <f>+'Days Before Start Data'!F127</f>
        <v>0.98620287602020984</v>
      </c>
      <c r="AA128" s="43">
        <f>+'Days Before Start Data'!S127</f>
        <v>0.99457613499397346</v>
      </c>
      <c r="AB128" s="9">
        <f>+'Days Before Start Data'!G127</f>
        <v>42721658.259999998</v>
      </c>
      <c r="AC128" s="9">
        <f>+'Days Before Start Data'!AQ127</f>
        <v>43040753.698459841</v>
      </c>
      <c r="AD128" s="9">
        <f t="shared" ref="AD128" si="1156">+AC128-X128</f>
        <v>265063.69845984131</v>
      </c>
      <c r="AF128" s="9">
        <f>(+'Days Before Start Data'!L127-'Days Before Start Data'!X127)*'Days Before Start Data'!P127</f>
        <v>2899100.192518455</v>
      </c>
      <c r="AG128" s="9">
        <f>(+'Days Before Start Data'!C127-'Days Before Start Data'!P127)*'Days Before Start Data'!X127</f>
        <v>1318342.1338529531</v>
      </c>
      <c r="AH128" s="9">
        <f>(+'Days Before Start Data'!I127-'Days Before Start Data'!V127)-AF128-AG128</f>
        <v>97840.263628588058</v>
      </c>
      <c r="AI128" s="9">
        <f t="shared" ref="AI128" si="1157">ABS(AF128)/(ABS(AF128)+ABS(AG128))*AH128</f>
        <v>67256.101013654159</v>
      </c>
      <c r="AJ128" s="9">
        <f t="shared" ref="AJ128" si="1158">ABS(AG128)/(ABS(AF128)+ABS(AG128))*AH128</f>
        <v>30584.162614933899</v>
      </c>
      <c r="AK128" s="9">
        <f t="shared" ref="AK128" si="1159">+AF128+AI128</f>
        <v>2966356.2935321094</v>
      </c>
      <c r="AL128" s="9">
        <f t="shared" ref="AL128" si="1160">+AG128+AJ128</f>
        <v>1348926.296467887</v>
      </c>
      <c r="AM128" s="9">
        <f t="shared" ref="AM128" si="1161">+AK128+AL128</f>
        <v>4315282.5899999961</v>
      </c>
    </row>
    <row r="129" spans="1:28">
      <c r="A129" s="70"/>
      <c r="Q129" s="9"/>
      <c r="R129" s="9"/>
      <c r="S129" s="9"/>
      <c r="AB129" s="9"/>
    </row>
    <row r="130" spans="1:28">
      <c r="A130" s="70"/>
      <c r="Q130" s="9"/>
      <c r="R130" s="9"/>
      <c r="S130" s="9"/>
      <c r="AB130" s="9"/>
    </row>
    <row r="131" spans="1:28">
      <c r="A131" s="70"/>
      <c r="Q131" s="9"/>
      <c r="R131" s="9"/>
      <c r="S131" s="9"/>
      <c r="AB131" s="9"/>
    </row>
  </sheetData>
  <mergeCells count="1">
    <mergeCell ref="AF3:AM3"/>
  </mergeCells>
  <pageMargins left="0.7" right="0.7" top="0.75" bottom="0.75" header="0.3" footer="0.3"/>
  <pageSetup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Y D A A B Q S w M E F A A C A A g A p 0 Y M U d H d V o y m A A A A + A A A A B I A H A B D b 2 5 m a W c v U G F j a 2 F n Z S 5 4 b W w g o h g A K K A U A A A A A A A A A A A A A A A A A A A A A A A A A A A A h Y + 9 D o I w G E V f h X S n f y p R 8 l E G V 0 l M i M a 1 g Q q N U A w t 1 n d z 8 J F 8 B U k U d X O 8 J 2 c 4 9 3 G 7 Q 3 p t m + C i e q s 7 k y C G K Q q U K b p S m y p B g z u G S 5 Q K 2 M r i J C s V j L K x 8 d W W C a q d O 8 e E e O + x n + G u r w i n l J F D t s m L W r U S f W T 9 X w 6 1 s U 6 a Q i E B + 1 e M 4 D h i e M F W H M 8 j B m T C k G n z V f h Y j C m Q H w j r o X F D r 4 Q y 4 S 4 H M k 0 g 7 x f i C V B L A w Q U A A I A C A C n R g x R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p 0 Y M U S i K R 7 g O A A A A E Q A A A B M A H A B G b 3 J t d W x h c y 9 T Z W N 0 a W 9 u M S 5 t I K I Y A C i g F A A A A A A A A A A A A A A A A A A A A A A A A A A A A C t O T S 7 J z M 9 T C I b Q h t Y A U E s B A i 0 A F A A C A A g A p 0 Y M U d H d V o y m A A A A + A A A A B I A A A A A A A A A A A A A A A A A A A A A A E N v b m Z p Z y 9 Q Y W N r Y W d l L n h t b F B L A Q I t A B Q A A g A I A K d G D F E P y u m r p A A A A O k A A A A T A A A A A A A A A A A A A A A A A P I A A A B b Q 2 9 u d G V u d F 9 U e X B l c 1 0 u e G 1 s U E s B A i 0 A F A A C A A g A p 0 Y M U S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K Q r c M 8 B r Z V G k u S T N b J D q B Q A A A A A A g A A A A A A A 2 Y A A M A A A A A Q A A A A b w 7 o q N n 0 A t s N b 6 c t J 6 P v P A A A A A A E g A A A o A A A A B A A A A B K L + p + c l d Q d B R c a G H p M J 8 A U A A A A A V C 5 O B W 5 M 3 r D d V U k 7 Q y i K l + g Q q x c 4 i F H a 1 x X a F 8 J L d N 4 P m y 0 1 0 t V e w j h n A k g N N / o n g X f p k 9 Z y k n T H g A / 2 s T Q f w y a 0 S h + Q 7 d d 3 C l s s w / m / s F F A A A A F R h y 1 4 j C v K n J h Z F e k q N I e l Y Z Z b + < / D a t a M a s h u p > 
</file>

<file path=customXml/itemProps1.xml><?xml version="1.0" encoding="utf-8"?>
<ds:datastoreItem xmlns:ds="http://schemas.openxmlformats.org/officeDocument/2006/customXml" ds:itemID="{201C2CAE-ACBB-4B49-812C-6BC6F4867242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Fall 2023 Data</vt:lpstr>
      <vt:lpstr>Fall 2022 Data</vt:lpstr>
      <vt:lpstr>Charts</vt:lpstr>
      <vt:lpstr>Days Before Start Data</vt:lpstr>
      <vt:lpstr>Data for Write Up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Hubbard, Derek</dc:creator>
  <cp:lastModifiedBy>Lasiter, Paul</cp:lastModifiedBy>
  <cp:lastPrinted>2021-12-28T16:22:15Z</cp:lastPrinted>
  <dcterms:created xsi:type="dcterms:W3CDTF">2019-08-01T14:20:04Z</dcterms:created>
  <dcterms:modified xsi:type="dcterms:W3CDTF">2023-11-08T15:36:57Z</dcterms:modified>
</cp:coreProperties>
</file>