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mployee RAT" sheetId="1" r:id="rId1"/>
    <sheet name="Employee TER" sheetId="2" r:id="rId2"/>
    <sheet name="Foreign-Student-Group RAT" sheetId="3" r:id="rId3"/>
    <sheet name="Foreign-Student-Group TER" sheetId="4" r:id="rId4"/>
  </sheets>
  <definedNames/>
  <calcPr fullCalcOnLoad="1"/>
</workbook>
</file>

<file path=xl/sharedStrings.xml><?xml version="1.0" encoding="utf-8"?>
<sst xmlns="http://schemas.openxmlformats.org/spreadsheetml/2006/main" count="368" uniqueCount="168">
  <si>
    <t>Banner Document Number
(Travel Desk Only)</t>
  </si>
  <si>
    <t>Travelers ID:</t>
  </si>
  <si>
    <t>(UM 79#)</t>
  </si>
  <si>
    <t>Address:</t>
  </si>
  <si>
    <t>Department:</t>
  </si>
  <si>
    <t>Destination:</t>
  </si>
  <si>
    <t>Business Purpose:</t>
  </si>
  <si>
    <t>Departure Date:</t>
  </si>
  <si>
    <t>Time:</t>
  </si>
  <si>
    <t>Return Date:</t>
  </si>
  <si>
    <t>Airfare</t>
  </si>
  <si>
    <t>Lodging</t>
  </si>
  <si>
    <t>Registration</t>
  </si>
  <si>
    <t>Miscellaneous</t>
  </si>
  <si>
    <t>Sub Total:</t>
  </si>
  <si>
    <t>Meal Per Diem</t>
  </si>
  <si>
    <t>Number</t>
  </si>
  <si>
    <t>US Rate</t>
  </si>
  <si>
    <t>Dollars</t>
  </si>
  <si>
    <t>Breakfast</t>
  </si>
  <si>
    <t>Lunch</t>
  </si>
  <si>
    <t>Dinner</t>
  </si>
  <si>
    <t>Calculator</t>
  </si>
  <si>
    <t>$</t>
  </si>
  <si>
    <t>Within Federal Rate?</t>
  </si>
  <si>
    <t>If not, government rate requested and not available?</t>
  </si>
  <si>
    <t xml:space="preserve">Total Trip Expense </t>
  </si>
  <si>
    <t>Index</t>
  </si>
  <si>
    <t>Account</t>
  </si>
  <si>
    <t>Activity</t>
  </si>
  <si>
    <t>Per Diem Advance Amt</t>
  </si>
  <si>
    <t>Submitted by:</t>
  </si>
  <si>
    <t>Title:</t>
  </si>
  <si>
    <t>Date:</t>
  </si>
  <si>
    <t>Approval:</t>
  </si>
  <si>
    <t>Allowable Per Diem Rate Plus Taxes:</t>
  </si>
  <si>
    <t>Travelers Signature:</t>
  </si>
  <si>
    <t>Supervisors Signature:</t>
  </si>
  <si>
    <t>Travel Expense Report</t>
  </si>
  <si>
    <t>Name:</t>
  </si>
  <si>
    <t>Prepared By:</t>
  </si>
  <si>
    <t>List Meals Provided:</t>
  </si>
  <si>
    <t>Doc #</t>
  </si>
  <si>
    <t>Description</t>
  </si>
  <si>
    <t>Mode of</t>
  </si>
  <si>
    <t>Private Vehicle Mileage</t>
  </si>
  <si>
    <t>Per Diem</t>
  </si>
  <si>
    <t xml:space="preserve">Daily </t>
  </si>
  <si>
    <t>Dates</t>
  </si>
  <si>
    <t>Description/Destination</t>
  </si>
  <si>
    <t>Travel</t>
  </si>
  <si>
    <t>Miles</t>
  </si>
  <si>
    <t>Rate</t>
  </si>
  <si>
    <t>Amount</t>
  </si>
  <si>
    <t>Meals</t>
  </si>
  <si>
    <t>Total</t>
  </si>
  <si>
    <t>Totals</t>
  </si>
  <si>
    <t>Reimbursement Waiver:</t>
  </si>
  <si>
    <t>I am waiving my right for full reimbursement by accepting amount indicated.</t>
  </si>
  <si>
    <t>Total Travel Expenses</t>
  </si>
  <si>
    <t>Travelers Initials:</t>
  </si>
  <si>
    <t>Waived $</t>
  </si>
  <si>
    <t>Less Total Amount Paid through Banner Finance</t>
  </si>
  <si>
    <t>Accounting Distribution</t>
  </si>
  <si>
    <t>Less Total Amount Charged on UM Procard</t>
  </si>
  <si>
    <t xml:space="preserve">Activity </t>
  </si>
  <si>
    <t>Less Amount Waived</t>
  </si>
  <si>
    <t>Amount Due Employee</t>
  </si>
  <si>
    <t>Date</t>
  </si>
  <si>
    <t>Itemization of UM Procard Charges</t>
  </si>
  <si>
    <t>Attach a copy of all Procard Charges</t>
  </si>
  <si>
    <t>Item</t>
  </si>
  <si>
    <t>Name on Procard if Different</t>
  </si>
  <si>
    <t>I certify that all expenses shown are business related and are correct.  I have correctly stated how items were paid to me or by me on this business trip.</t>
  </si>
  <si>
    <t>The travel was by the lowest cost reasonable method and I have complied with the UM Travel Policy and Guidelines.</t>
  </si>
  <si>
    <t>Travelers Signature</t>
  </si>
  <si>
    <t>Ext:</t>
  </si>
  <si>
    <r>
      <t xml:space="preserve">Travelers ID </t>
    </r>
    <r>
      <rPr>
        <sz val="8"/>
        <rFont val="Arial"/>
        <family val="2"/>
      </rPr>
      <t>(UM 79#)</t>
    </r>
  </si>
  <si>
    <t>Format X:XX AM or PM</t>
  </si>
  <si>
    <t>Banner Document Number:
(Travel Desk Use Only)</t>
  </si>
  <si>
    <t>Less Per Diem Received in Advance</t>
  </si>
  <si>
    <t>Airline</t>
  </si>
  <si>
    <t>Per Diem Lodging</t>
  </si>
  <si>
    <t>Out of Pocket Expenses</t>
  </si>
  <si>
    <t>Foreign/other</t>
  </si>
  <si>
    <t>Travel Advance Amt</t>
  </si>
  <si>
    <t>Time Ranges</t>
  </si>
  <si>
    <t>12:01 AM - 10:00 AM</t>
  </si>
  <si>
    <t>10:01 AM - 3:00 PM</t>
  </si>
  <si>
    <t>3:01 PM - Midnight</t>
  </si>
  <si>
    <t>Less Advance Received</t>
  </si>
  <si>
    <t>Rental Car Vendor</t>
  </si>
  <si>
    <t>Meal Per Diem Advance Amount</t>
  </si>
  <si>
    <t>Foreign     Student     Group</t>
  </si>
  <si>
    <t>Do you wish to receive the meal per diem before you travel? If yes, enter below.</t>
  </si>
  <si>
    <t>If No, government rate requested and not available?</t>
  </si>
  <si>
    <t>** This form must be completed and filed within two months (60) days after incurring the travel expenses, otherwise the right to reimbursement will be waived.**</t>
  </si>
  <si>
    <t>* Note - Accounts Payable payments are issued on Thursdays only *</t>
  </si>
  <si>
    <t>Additional Info:</t>
  </si>
  <si>
    <t>If amount due is negative fill out the electronic deposit card, attach the check and forward to treasury for deposit.</t>
  </si>
  <si>
    <t>Total Due:</t>
  </si>
  <si>
    <t>(List only meals that were provided to the traveler, these are meals that they are not eligible to receive per diem for)</t>
  </si>
  <si>
    <t>* Note - Accounts Payable payments are issued on Thursdays only/Please Use A/P Direct Deposit if possible *</t>
  </si>
  <si>
    <t>**You must be in travel status 3 hours during each meal time to Qualify for the meal per diem**</t>
  </si>
  <si>
    <r>
      <t>O</t>
    </r>
    <r>
      <rPr>
        <b/>
        <u val="single"/>
        <sz val="9"/>
        <rFont val="Arial"/>
        <family val="2"/>
      </rPr>
      <t>nly enter distribution for amount due employee.</t>
    </r>
  </si>
  <si>
    <t>A Complete record of your travel expenses should be detailed on this report</t>
  </si>
  <si>
    <t>For This Trip:</t>
  </si>
  <si>
    <t>Out of Pocket Expenses $25 or greater must have original receipts attached, Copies of all Procard reciepts must be attached.</t>
  </si>
  <si>
    <t>Rate Justification</t>
  </si>
  <si>
    <r>
      <t>**</t>
    </r>
    <r>
      <rPr>
        <b/>
        <u val="single"/>
        <sz val="10"/>
        <rFont val="Arial"/>
        <family val="2"/>
      </rPr>
      <t>If completed incorrectly RAT will be returned for complete justification**</t>
    </r>
  </si>
  <si>
    <t>Please Use A/P Direct Deposit if possible</t>
  </si>
  <si>
    <t>for this trip:</t>
  </si>
  <si>
    <t>Banner documents processed</t>
  </si>
  <si>
    <t>Employee</t>
  </si>
  <si>
    <t>Out of Pocket Expenses $25 or greater must have receipts attached, Copies of all Procard reciepts must be attached.</t>
  </si>
  <si>
    <t>** This form must be completed and filed within two months (60) days after incurring the travel expenses, otherwise the right to reimbursement may be waived.**</t>
  </si>
  <si>
    <t>Banner/GrizMart Documents Processed</t>
  </si>
  <si>
    <t>Employee Name:</t>
  </si>
  <si>
    <t>Airline Travel-Departure time begins 1 1/2 hrs prior to actual departure time</t>
  </si>
  <si>
    <t>Proposed Trip Expenses:</t>
  </si>
  <si>
    <t>Personal Vehicle</t>
  </si>
  <si>
    <t xml:space="preserve"> # of Miles</t>
  </si>
  <si>
    <t>Rental Car</t>
  </si>
  <si>
    <t>Rental Cost</t>
  </si>
  <si>
    <t>Rental Car Gas</t>
  </si>
  <si>
    <t>Baggage</t>
  </si>
  <si>
    <t>Taxi/Shuttle</t>
  </si>
  <si>
    <t>Parking</t>
  </si>
  <si>
    <t>Additional Information &amp; Notes:</t>
  </si>
  <si>
    <t>Approved Business Phone/Internet use</t>
  </si>
  <si>
    <t>Phone:</t>
  </si>
  <si>
    <t>Revised: 05/2013</t>
  </si>
  <si>
    <t>Allowable Lodging Per Diem Rate Plus Taxes:</t>
  </si>
  <si>
    <t>Please be sure to provide the most accurate estimate of all costs you think you will incur.</t>
  </si>
  <si>
    <r>
      <t xml:space="preserve">Request and Authorization to Travel
</t>
    </r>
    <r>
      <rPr>
        <b/>
        <sz val="16"/>
        <color indexed="12"/>
        <rFont val="Arial"/>
        <family val="2"/>
      </rPr>
      <t xml:space="preserve">Employee       </t>
    </r>
  </si>
  <si>
    <t>Revised 05/2013</t>
  </si>
  <si>
    <t>Travelers Name:</t>
  </si>
  <si>
    <t>If over $50.00, do you wish to receive a travel advance before you travel?  If yes, enter above.</t>
  </si>
  <si>
    <r>
      <t xml:space="preserve">Request and Authorization to Travel
</t>
    </r>
    <r>
      <rPr>
        <b/>
        <sz val="15"/>
        <color indexed="12"/>
        <rFont val="Arial"/>
        <family val="2"/>
      </rPr>
      <t>Foreign     Student     Group</t>
    </r>
  </si>
  <si>
    <t xml:space="preserve"> The travel will be completed by the lowest reasonable cost method, and I will comply with all UM Travel and Procard Procedures</t>
  </si>
  <si>
    <t xml:space="preserve">I certify that I have accurately estimated ALL Business related costs to the best of my ability. The Total Trip Expense above is the maximum I am authorized to spend on travel. </t>
  </si>
  <si>
    <t>790 00 0000</t>
  </si>
  <si>
    <t>John Employee</t>
  </si>
  <si>
    <t>111 Any ST, Missoula, MT 59801</t>
  </si>
  <si>
    <t>Business Services</t>
  </si>
  <si>
    <t>Conference on Government Accounting</t>
  </si>
  <si>
    <t>Seattle, WA</t>
  </si>
  <si>
    <t>12:35PM</t>
  </si>
  <si>
    <t>Alaska Airlines</t>
  </si>
  <si>
    <t>1 Checked bag each way</t>
  </si>
  <si>
    <t>Enterprise</t>
  </si>
  <si>
    <t>$8/day at Airport</t>
  </si>
  <si>
    <t>3 nights $140/night + Tax</t>
  </si>
  <si>
    <t>Conference Registration</t>
  </si>
  <si>
    <t>Hotel Internet access for work</t>
  </si>
  <si>
    <t>MBZT01</t>
  </si>
  <si>
    <t>Financial Accountant</t>
  </si>
  <si>
    <t>243-1111</t>
  </si>
  <si>
    <t>Shuttle to and from airport to rental car company</t>
  </si>
  <si>
    <t>Missoula to Seattle, WA</t>
  </si>
  <si>
    <t>Air</t>
  </si>
  <si>
    <t>10/14 Dinner</t>
  </si>
  <si>
    <t>Shell/Rental Car Gas</t>
  </si>
  <si>
    <t>Airport Parking</t>
  </si>
  <si>
    <t>Business Internet</t>
  </si>
  <si>
    <t>Z0000001</t>
  </si>
  <si>
    <t>Conference Registrations</t>
  </si>
  <si>
    <t xml:space="preserve">  Format: 00/00/00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</si>
</sst>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h:mm:ss\ AM/PM"/>
    <numFmt numFmtId="168" formatCode="[$-409]h:mm\ AM/PM;@"/>
    <numFmt numFmtId="169" formatCode="_(&quot;$&quot;* #,##0.0_);_(&quot;$&quot;* \(#,##0.0\);_(&quot;$&quot;* &quot;-&quot;??_);_(@_)"/>
    <numFmt numFmtId="170" formatCode="_(&quot;$&quot;* #,##0.000_);_(&quot;$&quot;* \(#,##0.000\);_(&quot;$&quot;* &quot;-&quot;??_);_(@_)"/>
    <numFmt numFmtId="171" formatCode="_(* #,##0.000_);_(* \(#,##0.000\);_(* &quot;-&quot;???_);_(@_)"/>
    <numFmt numFmtId="172" formatCode="_(&quot;$&quot;* #,##0.000_);_(&quot;$&quot;* \(#,##0.000\);_(&quot;$&quot;* &quot;-&quot;???_);_(@_)"/>
    <numFmt numFmtId="173" formatCode="mm/dd/yy;@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sz val="1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5"/>
      <color indexed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0" fillId="0" borderId="12" xfId="44" applyFon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 applyProtection="1">
      <alignment shrinkToFit="1"/>
      <protection locked="0"/>
    </xf>
    <xf numFmtId="44" fontId="0" fillId="0" borderId="12" xfId="44" applyFont="1" applyBorder="1" applyAlignment="1" applyProtection="1">
      <alignment shrinkToFit="1"/>
      <protection locked="0"/>
    </xf>
    <xf numFmtId="166" fontId="0" fillId="0" borderId="16" xfId="0" applyNumberFormat="1" applyBorder="1" applyAlignment="1" applyProtection="1">
      <alignment/>
      <protection locked="0"/>
    </xf>
    <xf numFmtId="7" fontId="0" fillId="0" borderId="12" xfId="0" applyNumberFormat="1" applyFill="1" applyBorder="1" applyAlignment="1">
      <alignment/>
    </xf>
    <xf numFmtId="7" fontId="0" fillId="0" borderId="12" xfId="44" applyNumberFormat="1" applyFont="1" applyBorder="1" applyAlignment="1">
      <alignment/>
    </xf>
    <xf numFmtId="164" fontId="0" fillId="0" borderId="12" xfId="0" applyNumberFormat="1" applyBorder="1" applyAlignment="1">
      <alignment/>
    </xf>
    <xf numFmtId="7" fontId="0" fillId="0" borderId="12" xfId="0" applyNumberFormat="1" applyBorder="1" applyAlignment="1">
      <alignment/>
    </xf>
    <xf numFmtId="164" fontId="0" fillId="0" borderId="12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12" xfId="44" applyFont="1" applyBorder="1" applyAlignment="1" applyProtection="1">
      <alignment/>
      <protection locked="0"/>
    </xf>
    <xf numFmtId="44" fontId="0" fillId="0" borderId="10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4" fontId="0" fillId="0" borderId="12" xfId="44" applyNumberFormat="1" applyFont="1" applyBorder="1" applyAlignment="1" applyProtection="1">
      <alignment shrinkToFit="1"/>
      <protection locked="0"/>
    </xf>
    <xf numFmtId="0" fontId="14" fillId="0" borderId="0" xfId="0" applyFon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44" fontId="0" fillId="0" borderId="12" xfId="44" applyBorder="1" applyAlignment="1" applyProtection="1">
      <alignment/>
      <protection/>
    </xf>
    <xf numFmtId="44" fontId="0" fillId="0" borderId="0" xfId="0" applyNumberFormat="1" applyAlignment="1" applyProtection="1">
      <alignment/>
      <protection locked="0"/>
    </xf>
    <xf numFmtId="44" fontId="0" fillId="0" borderId="0" xfId="44" applyFont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/>
      <protection locked="0"/>
    </xf>
    <xf numFmtId="0" fontId="0" fillId="0" borderId="10" xfId="0" applyBorder="1" applyAlignment="1">
      <alignment horizontal="right"/>
    </xf>
    <xf numFmtId="44" fontId="0" fillId="0" borderId="12" xfId="44" applyNumberFormat="1" applyFont="1" applyBorder="1" applyAlignment="1" applyProtection="1">
      <alignment shrinkToFit="1"/>
      <protection locked="0"/>
    </xf>
    <xf numFmtId="44" fontId="0" fillId="0" borderId="12" xfId="44" applyFont="1" applyBorder="1" applyAlignment="1" applyProtection="1">
      <alignment shrinkToFit="1"/>
      <protection locked="0"/>
    </xf>
    <xf numFmtId="7" fontId="0" fillId="0" borderId="12" xfId="44" applyNumberFormat="1" applyBorder="1" applyAlignment="1">
      <alignment/>
    </xf>
    <xf numFmtId="44" fontId="0" fillId="0" borderId="12" xfId="44" applyBorder="1" applyAlignment="1" applyProtection="1">
      <alignment/>
      <protection locked="0"/>
    </xf>
    <xf numFmtId="44" fontId="0" fillId="0" borderId="12" xfId="0" applyNumberFormat="1" applyBorder="1" applyAlignment="1" applyProtection="1">
      <alignment/>
      <protection locked="0"/>
    </xf>
    <xf numFmtId="16" fontId="0" fillId="0" borderId="12" xfId="0" applyNumberFormat="1" applyBorder="1" applyAlignment="1" applyProtection="1">
      <alignment/>
      <protection locked="0"/>
    </xf>
    <xf numFmtId="44" fontId="0" fillId="0" borderId="20" xfId="44" applyFont="1" applyBorder="1" applyAlignment="1" applyProtection="1">
      <alignment/>
      <protection locked="0"/>
    </xf>
    <xf numFmtId="44" fontId="0" fillId="0" borderId="20" xfId="44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/>
      <protection/>
    </xf>
    <xf numFmtId="164" fontId="0" fillId="0" borderId="25" xfId="0" applyNumberFormat="1" applyBorder="1" applyAlignment="1">
      <alignment/>
    </xf>
    <xf numFmtId="44" fontId="13" fillId="0" borderId="26" xfId="44" applyFont="1" applyBorder="1" applyAlignment="1" applyProtection="1">
      <alignment/>
      <protection locked="0"/>
    </xf>
    <xf numFmtId="0" fontId="6" fillId="0" borderId="0" xfId="53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13" fillId="0" borderId="16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7" fontId="13" fillId="0" borderId="0" xfId="44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53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/>
      <protection locked="0"/>
    </xf>
    <xf numFmtId="4" fontId="13" fillId="0" borderId="0" xfId="0" applyNumberFormat="1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6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172" fontId="21" fillId="0" borderId="12" xfId="44" applyNumberFormat="1" applyFont="1" applyBorder="1" applyAlignment="1" applyProtection="1">
      <alignment/>
      <protection locked="0"/>
    </xf>
    <xf numFmtId="37" fontId="21" fillId="0" borderId="12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Border="1" applyAlignment="1">
      <alignment vertical="top"/>
    </xf>
    <xf numFmtId="164" fontId="0" fillId="0" borderId="12" xfId="0" applyNumberFormat="1" applyFont="1" applyBorder="1" applyAlignment="1" applyProtection="1">
      <alignment/>
      <protection/>
    </xf>
    <xf numFmtId="44" fontId="0" fillId="0" borderId="12" xfId="44" applyFont="1" applyBorder="1" applyAlignment="1" applyProtection="1">
      <alignment/>
      <protection/>
    </xf>
    <xf numFmtId="0" fontId="13" fillId="0" borderId="0" xfId="0" applyFont="1" applyAlignment="1">
      <alignment vertical="center" wrapTex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 locked="0"/>
    </xf>
    <xf numFmtId="44" fontId="13" fillId="0" borderId="29" xfId="44" applyFont="1" applyBorder="1" applyAlignment="1" applyProtection="1">
      <alignment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/>
    </xf>
    <xf numFmtId="164" fontId="0" fillId="0" borderId="16" xfId="0" applyNumberFormat="1" applyBorder="1" applyAlignment="1" applyProtection="1">
      <alignment/>
      <protection/>
    </xf>
    <xf numFmtId="0" fontId="8" fillId="0" borderId="31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44" fontId="13" fillId="0" borderId="24" xfId="44" applyFont="1" applyBorder="1" applyAlignment="1" applyProtection="1">
      <alignment/>
      <protection locked="0"/>
    </xf>
    <xf numFmtId="0" fontId="21" fillId="0" borderId="32" xfId="0" applyFont="1" applyBorder="1" applyAlignment="1" applyProtection="1">
      <alignment horizontal="center"/>
      <protection locked="0"/>
    </xf>
    <xf numFmtId="44" fontId="21" fillId="0" borderId="24" xfId="44" applyFont="1" applyBorder="1" applyAlignment="1" applyProtection="1">
      <alignment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44" fontId="21" fillId="0" borderId="26" xfId="44" applyFont="1" applyBorder="1" applyAlignment="1" applyProtection="1">
      <alignment/>
      <protection locked="0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center"/>
      <protection/>
    </xf>
    <xf numFmtId="44" fontId="0" fillId="0" borderId="12" xfId="0" applyNumberFormat="1" applyFont="1" applyBorder="1" applyAlignment="1" applyProtection="1">
      <alignment vertical="center" wrapText="1"/>
      <protection locked="0"/>
    </xf>
    <xf numFmtId="44" fontId="0" fillId="0" borderId="18" xfId="0" applyNumberFormat="1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>
      <alignment horizontal="right" wrapText="1"/>
    </xf>
    <xf numFmtId="0" fontId="0" fillId="0" borderId="14" xfId="0" applyBorder="1" applyAlignment="1">
      <alignment horizontal="right"/>
    </xf>
    <xf numFmtId="0" fontId="1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7" fontId="13" fillId="0" borderId="0" xfId="44" applyNumberFormat="1" applyFont="1" applyBorder="1" applyAlignment="1" applyProtection="1">
      <alignment/>
      <protection/>
    </xf>
    <xf numFmtId="44" fontId="13" fillId="0" borderId="33" xfId="44" applyFont="1" applyBorder="1" applyAlignment="1" applyProtection="1">
      <alignment horizontal="center"/>
      <protection locked="0"/>
    </xf>
    <xf numFmtId="44" fontId="13" fillId="0" borderId="34" xfId="44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wrapText="1"/>
    </xf>
    <xf numFmtId="4" fontId="13" fillId="0" borderId="16" xfId="0" applyNumberFormat="1" applyFont="1" applyBorder="1" applyAlignment="1" applyProtection="1">
      <alignment/>
      <protection locked="0"/>
    </xf>
    <xf numFmtId="4" fontId="13" fillId="0" borderId="18" xfId="0" applyNumberFormat="1" applyFont="1" applyBorder="1" applyAlignment="1" applyProtection="1">
      <alignment/>
      <protection locked="0"/>
    </xf>
    <xf numFmtId="166" fontId="13" fillId="0" borderId="16" xfId="0" applyNumberFormat="1" applyFont="1" applyBorder="1" applyAlignment="1" applyProtection="1">
      <alignment horizontal="center"/>
      <protection locked="0"/>
    </xf>
    <xf numFmtId="166" fontId="13" fillId="0" borderId="18" xfId="0" applyNumberFormat="1" applyFont="1" applyBorder="1" applyAlignment="1" applyProtection="1">
      <alignment horizontal="center"/>
      <protection locked="0"/>
    </xf>
    <xf numFmtId="4" fontId="13" fillId="0" borderId="33" xfId="0" applyNumberFormat="1" applyFont="1" applyBorder="1" applyAlignment="1">
      <alignment/>
    </xf>
    <xf numFmtId="4" fontId="13" fillId="0" borderId="34" xfId="0" applyNumberFormat="1" applyFont="1" applyBorder="1" applyAlignment="1">
      <alignment/>
    </xf>
    <xf numFmtId="0" fontId="6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 applyProtection="1">
      <alignment horizontal="center" wrapText="1"/>
      <protection locked="0"/>
    </xf>
    <xf numFmtId="0" fontId="9" fillId="0" borderId="0" xfId="53" applyFont="1" applyAlignment="1" applyProtection="1">
      <alignment/>
      <protection/>
    </xf>
    <xf numFmtId="0" fontId="9" fillId="0" borderId="0" xfId="53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Alignment="1">
      <alignment horizontal="center" wrapText="1"/>
    </xf>
    <xf numFmtId="4" fontId="13" fillId="0" borderId="16" xfId="0" applyNumberFormat="1" applyFont="1" applyBorder="1" applyAlignment="1" applyProtection="1">
      <alignment/>
      <protection/>
    </xf>
    <xf numFmtId="4" fontId="13" fillId="0" borderId="1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4" fontId="13" fillId="0" borderId="33" xfId="0" applyNumberFormat="1" applyFont="1" applyBorder="1" applyAlignment="1" applyProtection="1">
      <alignment/>
      <protection/>
    </xf>
    <xf numFmtId="4" fontId="13" fillId="0" borderId="34" xfId="0" applyNumberFormat="1" applyFont="1" applyBorder="1" applyAlignment="1" applyProtection="1">
      <alignment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 applyProtection="1">
      <alignment/>
      <protection locked="0"/>
    </xf>
    <xf numFmtId="166" fontId="13" fillId="0" borderId="16" xfId="0" applyNumberFormat="1" applyFont="1" applyBorder="1" applyAlignment="1" applyProtection="1">
      <alignment/>
      <protection locked="0"/>
    </xf>
    <xf numFmtId="166" fontId="0" fillId="0" borderId="18" xfId="0" applyNumberFormat="1" applyBorder="1" applyAlignment="1" applyProtection="1">
      <alignment/>
      <protection locked="0"/>
    </xf>
    <xf numFmtId="166" fontId="13" fillId="0" borderId="18" xfId="0" applyNumberFormat="1" applyFont="1" applyBorder="1" applyAlignment="1" applyProtection="1">
      <alignment/>
      <protection locked="0"/>
    </xf>
    <xf numFmtId="168" fontId="13" fillId="0" borderId="16" xfId="0" applyNumberFormat="1" applyFont="1" applyBorder="1" applyAlignment="1" applyProtection="1">
      <alignment/>
      <protection locked="0"/>
    </xf>
    <xf numFmtId="168" fontId="13" fillId="0" borderId="18" xfId="0" applyNumberFormat="1" applyFont="1" applyBorder="1" applyAlignment="1" applyProtection="1">
      <alignment/>
      <protection locked="0"/>
    </xf>
    <xf numFmtId="0" fontId="13" fillId="0" borderId="16" xfId="0" applyNumberFormat="1" applyFont="1" applyBorder="1" applyAlignment="1" applyProtection="1">
      <alignment/>
      <protection locked="0"/>
    </xf>
    <xf numFmtId="0" fontId="13" fillId="0" borderId="17" xfId="0" applyNumberFormat="1" applyFont="1" applyBorder="1" applyAlignment="1" applyProtection="1">
      <alignment/>
      <protection locked="0"/>
    </xf>
    <xf numFmtId="0" fontId="13" fillId="0" borderId="18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5" xfId="0" applyBorder="1" applyAlignment="1">
      <alignment horizontal="right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6" fillId="0" borderId="0" xfId="53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4" fontId="13" fillId="0" borderId="33" xfId="44" applyFont="1" applyBorder="1" applyAlignment="1" applyProtection="1">
      <alignment/>
      <protection locked="0"/>
    </xf>
    <xf numFmtId="44" fontId="13" fillId="0" borderId="34" xfId="44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8" fillId="0" borderId="31" xfId="0" applyFont="1" applyBorder="1" applyAlignment="1">
      <alignment horizontal="center"/>
    </xf>
    <xf numFmtId="44" fontId="13" fillId="0" borderId="36" xfId="44" applyFon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Font="1" applyBorder="1" applyAlignment="1" applyProtection="1">
      <alignment/>
      <protection locked="0"/>
    </xf>
    <xf numFmtId="0" fontId="0" fillId="0" borderId="11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center"/>
    </xf>
    <xf numFmtId="173" fontId="13" fillId="0" borderId="12" xfId="0" applyNumberFormat="1" applyFont="1" applyBorder="1" applyAlignment="1" applyProtection="1">
      <alignment horizontal="center" vertical="center"/>
      <protection locked="0"/>
    </xf>
    <xf numFmtId="18" fontId="13" fillId="0" borderId="12" xfId="0" applyNumberFormat="1" applyFont="1" applyBorder="1" applyAlignment="1" applyProtection="1">
      <alignment vertical="center"/>
      <protection locked="0"/>
    </xf>
    <xf numFmtId="166" fontId="13" fillId="0" borderId="12" xfId="0" applyNumberFormat="1" applyFont="1" applyBorder="1" applyAlignment="1" applyProtection="1">
      <alignment vertical="center"/>
      <protection locked="0"/>
    </xf>
    <xf numFmtId="166" fontId="13" fillId="0" borderId="12" xfId="0" applyNumberFormat="1" applyFont="1" applyBorder="1" applyAlignment="1" applyProtection="1">
      <alignment horizontal="center" vertical="center"/>
      <protection locked="0"/>
    </xf>
    <xf numFmtId="18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8" fontId="0" fillId="0" borderId="12" xfId="0" applyNumberFormat="1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shrinkToFit="1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2</xdr:col>
      <xdr:colOff>438150</xdr:colOff>
      <xdr:row>2</xdr:row>
      <xdr:rowOff>123825</xdr:rowOff>
    </xdr:to>
    <xdr:pic>
      <xdr:nvPicPr>
        <xdr:cNvPr id="1" name="Picture 2" descr="u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952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733425</xdr:colOff>
      <xdr:row>2</xdr:row>
      <xdr:rowOff>85725</xdr:rowOff>
    </xdr:to>
    <xdr:pic>
      <xdr:nvPicPr>
        <xdr:cNvPr id="1" name="Picture 3" descr="u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952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590550</xdr:colOff>
      <xdr:row>2</xdr:row>
      <xdr:rowOff>133350</xdr:rowOff>
    </xdr:to>
    <xdr:pic>
      <xdr:nvPicPr>
        <xdr:cNvPr id="1" name="Picture 2" descr="u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952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171450</xdr:rowOff>
    </xdr:from>
    <xdr:to>
      <xdr:col>2</xdr:col>
      <xdr:colOff>742950</xdr:colOff>
      <xdr:row>2</xdr:row>
      <xdr:rowOff>133350</xdr:rowOff>
    </xdr:to>
    <xdr:pic>
      <xdr:nvPicPr>
        <xdr:cNvPr id="1" name="Picture 2" descr="u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1952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category/21287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category/21287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showRowColHeaders="0" tabSelected="1" workbookViewId="0" topLeftCell="A1">
      <selection activeCell="P24" sqref="P24"/>
    </sheetView>
  </sheetViews>
  <sheetFormatPr defaultColWidth="9.140625" defaultRowHeight="12.75"/>
  <cols>
    <col min="1" max="1" width="18.140625" style="0" customWidth="1"/>
    <col min="2" max="2" width="4.7109375" style="0" customWidth="1"/>
    <col min="4" max="4" width="7.7109375" style="0" customWidth="1"/>
    <col min="5" max="5" width="6.421875" style="0" customWidth="1"/>
    <col min="6" max="6" width="10.00390625" style="0" customWidth="1"/>
    <col min="7" max="7" width="10.7109375" style="0" customWidth="1"/>
    <col min="8" max="8" width="10.00390625" style="0" customWidth="1"/>
    <col min="9" max="9" width="11.00390625" style="0" customWidth="1"/>
    <col min="10" max="10" width="10.00390625" style="0" customWidth="1"/>
    <col min="11" max="11" width="10.7109375" style="0" customWidth="1"/>
    <col min="12" max="12" width="10.00390625" style="0" customWidth="1"/>
    <col min="13" max="13" width="11.00390625" style="0" customWidth="1"/>
  </cols>
  <sheetData>
    <row r="1" spans="4:13" ht="12.75">
      <c r="D1" s="191" t="s">
        <v>134</v>
      </c>
      <c r="E1" s="191"/>
      <c r="F1" s="191"/>
      <c r="G1" s="191"/>
      <c r="H1" s="191"/>
      <c r="I1" s="192"/>
      <c r="J1" s="1"/>
      <c r="K1" s="1"/>
      <c r="L1" s="1"/>
      <c r="M1" s="1"/>
    </row>
    <row r="2" spans="4:12" ht="12.75">
      <c r="D2" s="191"/>
      <c r="E2" s="191"/>
      <c r="F2" s="191"/>
      <c r="G2" s="191"/>
      <c r="H2" s="191"/>
      <c r="I2" s="192"/>
      <c r="J2" s="189" t="s">
        <v>0</v>
      </c>
      <c r="K2" s="190"/>
      <c r="L2" s="190"/>
    </row>
    <row r="3" spans="4:12" ht="12.75">
      <c r="D3" s="191"/>
      <c r="E3" s="191"/>
      <c r="F3" s="191"/>
      <c r="G3" s="191"/>
      <c r="H3" s="191"/>
      <c r="I3" s="192"/>
      <c r="J3" s="2"/>
      <c r="K3" s="2"/>
      <c r="L3" s="2"/>
    </row>
    <row r="4" spans="4:12" ht="12.75" customHeight="1">
      <c r="D4" s="121"/>
      <c r="E4" s="121"/>
      <c r="F4" s="121"/>
      <c r="G4" s="121"/>
      <c r="H4" s="121"/>
      <c r="I4" s="122"/>
      <c r="J4" s="2"/>
      <c r="K4" s="2"/>
      <c r="L4" s="2"/>
    </row>
    <row r="5" spans="2:13" ht="15" customHeight="1">
      <c r="B5" s="148" t="s">
        <v>133</v>
      </c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7" spans="1:8" ht="19.5" customHeight="1">
      <c r="A7" s="146" t="s">
        <v>1</v>
      </c>
      <c r="C7" t="s">
        <v>2</v>
      </c>
      <c r="D7" s="193" t="s">
        <v>141</v>
      </c>
      <c r="E7" s="194"/>
      <c r="F7" s="194"/>
      <c r="G7" s="194"/>
      <c r="H7" s="195"/>
    </row>
    <row r="8" ht="9.75" customHeight="1"/>
    <row r="9" spans="1:13" ht="20.25" customHeight="1">
      <c r="A9" s="154" t="s">
        <v>117</v>
      </c>
      <c r="B9" s="180" t="s">
        <v>142</v>
      </c>
      <c r="C9" s="181"/>
      <c r="D9" s="181"/>
      <c r="E9" s="181"/>
      <c r="F9" s="182"/>
      <c r="G9" s="156" t="s">
        <v>3</v>
      </c>
      <c r="H9" s="180" t="s">
        <v>143</v>
      </c>
      <c r="I9" s="181"/>
      <c r="J9" s="181"/>
      <c r="K9" s="181"/>
      <c r="L9" s="181"/>
      <c r="M9" s="182"/>
    </row>
    <row r="10" ht="9.75" customHeight="1">
      <c r="A10" s="57"/>
    </row>
    <row r="11" spans="1:13" ht="20.25" customHeight="1">
      <c r="A11" s="146" t="s">
        <v>4</v>
      </c>
      <c r="B11" s="180" t="s">
        <v>144</v>
      </c>
      <c r="C11" s="181"/>
      <c r="D11" s="181"/>
      <c r="E11" s="181"/>
      <c r="F11" s="182"/>
      <c r="G11" s="213" t="s">
        <v>6</v>
      </c>
      <c r="H11" s="312" t="s">
        <v>145</v>
      </c>
      <c r="I11" s="313"/>
      <c r="J11" s="313"/>
      <c r="K11" s="313"/>
      <c r="L11" s="313"/>
      <c r="M11" s="314"/>
    </row>
    <row r="12" spans="2:12" ht="7.5" customHeight="1">
      <c r="B12" s="124"/>
      <c r="C12" s="5"/>
      <c r="D12" s="5"/>
      <c r="E12" s="5"/>
      <c r="F12" s="5"/>
      <c r="G12" s="214"/>
      <c r="H12" s="109"/>
      <c r="I12" s="124"/>
      <c r="J12" s="124"/>
      <c r="K12" s="124"/>
      <c r="L12" s="124"/>
    </row>
    <row r="13" spans="2:12" ht="6" customHeight="1">
      <c r="B13" s="124"/>
      <c r="C13" s="5"/>
      <c r="D13" s="5"/>
      <c r="E13" s="5"/>
      <c r="F13" s="5"/>
      <c r="G13" s="125"/>
      <c r="H13" s="109"/>
      <c r="I13" s="124"/>
      <c r="J13" s="124"/>
      <c r="K13" s="124"/>
      <c r="L13" s="124"/>
    </row>
    <row r="14" spans="2:12" s="137" customFormat="1" ht="15.75" customHeight="1">
      <c r="B14" s="138"/>
      <c r="C14" s="139"/>
      <c r="D14" s="139"/>
      <c r="E14" s="139"/>
      <c r="F14" s="151" t="s">
        <v>118</v>
      </c>
      <c r="G14" s="140"/>
      <c r="H14" s="141"/>
      <c r="I14" s="142"/>
      <c r="J14" s="142"/>
      <c r="K14" s="142"/>
      <c r="L14" s="142"/>
    </row>
    <row r="15" spans="1:13" ht="20.25" customHeight="1">
      <c r="A15" s="146" t="s">
        <v>5</v>
      </c>
      <c r="C15" s="180" t="s">
        <v>146</v>
      </c>
      <c r="D15" s="196"/>
      <c r="E15" s="197"/>
      <c r="F15" s="215" t="s">
        <v>7</v>
      </c>
      <c r="G15" s="306">
        <v>41560</v>
      </c>
      <c r="H15" s="155" t="s">
        <v>8</v>
      </c>
      <c r="I15" s="307">
        <v>0.28125</v>
      </c>
      <c r="J15" s="216" t="s">
        <v>9</v>
      </c>
      <c r="K15" s="308">
        <v>41563</v>
      </c>
      <c r="L15" s="155" t="s">
        <v>8</v>
      </c>
      <c r="M15" s="307" t="s">
        <v>147</v>
      </c>
    </row>
    <row r="16" spans="3:12" ht="5.25" customHeight="1">
      <c r="C16" s="124"/>
      <c r="D16" s="124"/>
      <c r="E16" s="124"/>
      <c r="F16" s="215"/>
      <c r="G16" s="57"/>
      <c r="H16" s="124"/>
      <c r="I16" s="124"/>
      <c r="J16" s="216"/>
      <c r="K16" s="124"/>
      <c r="L16" s="124"/>
    </row>
    <row r="17" spans="3:12" ht="12" customHeight="1">
      <c r="C17" s="124"/>
      <c r="D17" s="124"/>
      <c r="E17" s="124"/>
      <c r="F17" s="320" t="s">
        <v>167</v>
      </c>
      <c r="G17" s="321"/>
      <c r="H17" s="26" t="s">
        <v>78</v>
      </c>
      <c r="I17" s="124"/>
      <c r="J17" s="320" t="s">
        <v>167</v>
      </c>
      <c r="K17" s="321"/>
      <c r="L17" s="26" t="s">
        <v>78</v>
      </c>
    </row>
    <row r="18" spans="3:12" ht="12" customHeight="1">
      <c r="C18" s="124"/>
      <c r="D18" s="124"/>
      <c r="E18" s="124"/>
      <c r="F18" s="126"/>
      <c r="G18" s="57"/>
      <c r="H18" s="9"/>
      <c r="I18" s="124"/>
      <c r="J18" s="127"/>
      <c r="K18" s="124"/>
      <c r="L18" s="9"/>
    </row>
    <row r="19" spans="1:6" ht="14.25" customHeight="1">
      <c r="A19" s="106" t="s">
        <v>119</v>
      </c>
      <c r="F19" s="106" t="s">
        <v>128</v>
      </c>
    </row>
    <row r="20" spans="1:13" ht="20.25" customHeight="1">
      <c r="A20" s="146" t="s">
        <v>10</v>
      </c>
      <c r="B20" s="2" t="s">
        <v>23</v>
      </c>
      <c r="C20" s="202">
        <v>510</v>
      </c>
      <c r="D20" s="203"/>
      <c r="F20" s="180" t="s">
        <v>148</v>
      </c>
      <c r="G20" s="181"/>
      <c r="H20" s="181"/>
      <c r="I20" s="181"/>
      <c r="J20" s="181"/>
      <c r="K20" s="181"/>
      <c r="L20" s="181"/>
      <c r="M20" s="182"/>
    </row>
    <row r="21" spans="2:13" ht="19.5" customHeight="1">
      <c r="B21" s="2"/>
      <c r="C21" s="132"/>
      <c r="D21" s="132"/>
      <c r="F21" s="124"/>
      <c r="G21" s="124"/>
      <c r="H21" s="124"/>
      <c r="I21" s="124"/>
      <c r="J21" s="124"/>
      <c r="K21" s="124"/>
      <c r="L21" s="124"/>
      <c r="M21" s="3"/>
    </row>
    <row r="22" spans="1:13" ht="20.25" customHeight="1">
      <c r="A22" s="146" t="s">
        <v>125</v>
      </c>
      <c r="B22" s="2" t="s">
        <v>23</v>
      </c>
      <c r="C22" s="202">
        <v>40</v>
      </c>
      <c r="D22" s="203"/>
      <c r="F22" s="180" t="s">
        <v>149</v>
      </c>
      <c r="G22" s="181"/>
      <c r="H22" s="181"/>
      <c r="I22" s="181"/>
      <c r="J22" s="181"/>
      <c r="K22" s="181"/>
      <c r="L22" s="181"/>
      <c r="M22" s="182"/>
    </row>
    <row r="23" spans="1:13" ht="13.5" customHeight="1">
      <c r="A23" s="3"/>
      <c r="B23" s="3"/>
      <c r="C23" s="3"/>
      <c r="D23" s="3"/>
      <c r="E23" s="3"/>
      <c r="F23" s="128"/>
      <c r="G23" s="3"/>
      <c r="H23" s="3"/>
      <c r="I23" s="3"/>
      <c r="J23" s="116" t="s">
        <v>108</v>
      </c>
      <c r="K23" s="3"/>
      <c r="L23" s="128"/>
      <c r="M23" s="3"/>
    </row>
    <row r="24" spans="1:13" ht="20.25" customHeight="1">
      <c r="A24" s="147" t="s">
        <v>120</v>
      </c>
      <c r="B24" s="2" t="s">
        <v>23</v>
      </c>
      <c r="C24" s="202">
        <f>G24*I24</f>
        <v>0</v>
      </c>
      <c r="D24" s="203"/>
      <c r="F24" s="129" t="s">
        <v>121</v>
      </c>
      <c r="G24" s="144"/>
      <c r="H24" s="130" t="s">
        <v>52</v>
      </c>
      <c r="I24" s="143"/>
      <c r="J24" s="223"/>
      <c r="K24" s="224"/>
      <c r="L24" s="224"/>
      <c r="M24" s="225"/>
    </row>
    <row r="25" spans="2:12" ht="18.75" customHeight="1">
      <c r="B25" s="2"/>
      <c r="F25" s="103" t="s">
        <v>91</v>
      </c>
      <c r="L25" s="9"/>
    </row>
    <row r="26" spans="1:13" ht="20.25" customHeight="1">
      <c r="A26" s="146" t="s">
        <v>122</v>
      </c>
      <c r="B26" s="2" t="s">
        <v>23</v>
      </c>
      <c r="C26" s="202">
        <f>J26+M26</f>
        <v>155</v>
      </c>
      <c r="D26" s="203"/>
      <c r="F26" s="180" t="s">
        <v>150</v>
      </c>
      <c r="G26" s="182"/>
      <c r="H26" s="184" t="s">
        <v>123</v>
      </c>
      <c r="I26" s="185"/>
      <c r="J26" s="315">
        <v>125</v>
      </c>
      <c r="K26" s="184" t="s">
        <v>124</v>
      </c>
      <c r="L26" s="185"/>
      <c r="M26" s="179">
        <v>30</v>
      </c>
    </row>
    <row r="27" spans="2:14" ht="13.5" customHeight="1">
      <c r="B27" s="2"/>
      <c r="C27" s="209"/>
      <c r="D27" s="209"/>
      <c r="E27" s="209"/>
      <c r="H27" s="209"/>
      <c r="I27" s="209"/>
      <c r="J27" s="94"/>
      <c r="K27" s="94"/>
      <c r="L27" s="120"/>
      <c r="M27" s="120"/>
      <c r="N27" s="3"/>
    </row>
    <row r="28" spans="1:13" ht="20.25" customHeight="1">
      <c r="A28" s="146" t="s">
        <v>126</v>
      </c>
      <c r="B28" s="2" t="s">
        <v>23</v>
      </c>
      <c r="C28" s="202">
        <v>40</v>
      </c>
      <c r="D28" s="203"/>
      <c r="F28" s="180" t="s">
        <v>158</v>
      </c>
      <c r="G28" s="181"/>
      <c r="H28" s="181"/>
      <c r="I28" s="181"/>
      <c r="J28" s="181"/>
      <c r="K28" s="181"/>
      <c r="L28" s="181"/>
      <c r="M28" s="182"/>
    </row>
    <row r="29" spans="1:13" ht="13.5" customHeight="1">
      <c r="A29" s="103"/>
      <c r="B29" s="2"/>
      <c r="C29" s="132"/>
      <c r="D29" s="132"/>
      <c r="F29" s="124"/>
      <c r="G29" s="124"/>
      <c r="H29" s="124"/>
      <c r="I29" s="124"/>
      <c r="J29" s="90"/>
      <c r="K29" s="90"/>
      <c r="L29" s="131"/>
      <c r="M29" s="1"/>
    </row>
    <row r="30" spans="1:13" ht="20.25" customHeight="1">
      <c r="A30" s="146" t="s">
        <v>127</v>
      </c>
      <c r="B30" s="2" t="s">
        <v>23</v>
      </c>
      <c r="C30" s="202">
        <v>32</v>
      </c>
      <c r="D30" s="203"/>
      <c r="F30" s="180" t="s">
        <v>151</v>
      </c>
      <c r="G30" s="181"/>
      <c r="H30" s="181"/>
      <c r="I30" s="181"/>
      <c r="J30" s="181"/>
      <c r="K30" s="181"/>
      <c r="L30" s="181"/>
      <c r="M30" s="182"/>
    </row>
    <row r="31" spans="2:14" ht="13.5" customHeight="1">
      <c r="B31" s="2"/>
      <c r="J31" s="94"/>
      <c r="K31" s="94"/>
      <c r="L31" s="120"/>
      <c r="M31" s="120"/>
      <c r="N31" s="3"/>
    </row>
    <row r="32" spans="1:13" ht="20.25" customHeight="1">
      <c r="A32" s="146" t="s">
        <v>11</v>
      </c>
      <c r="B32" s="2" t="s">
        <v>23</v>
      </c>
      <c r="C32" s="202">
        <v>460</v>
      </c>
      <c r="D32" s="203"/>
      <c r="F32" s="180" t="s">
        <v>152</v>
      </c>
      <c r="G32" s="181"/>
      <c r="H32" s="181"/>
      <c r="I32" s="181"/>
      <c r="J32" s="181"/>
      <c r="K32" s="181"/>
      <c r="L32" s="181"/>
      <c r="M32" s="182"/>
    </row>
    <row r="33" spans="2:12" ht="8.25" customHeight="1">
      <c r="B33" s="2"/>
      <c r="C33" s="5"/>
      <c r="D33" s="5"/>
      <c r="F33" s="5"/>
      <c r="G33" s="5"/>
      <c r="H33" s="5"/>
      <c r="I33" s="5"/>
      <c r="J33" s="5"/>
      <c r="K33" s="5"/>
      <c r="L33" s="5"/>
    </row>
    <row r="34" spans="1:13" ht="19.5" customHeight="1">
      <c r="A34" s="123" t="s">
        <v>132</v>
      </c>
      <c r="B34" s="123"/>
      <c r="C34" s="123"/>
      <c r="D34" s="5"/>
      <c r="F34" s="5" t="s">
        <v>24</v>
      </c>
      <c r="G34" s="5"/>
      <c r="H34" s="219"/>
      <c r="I34" s="219"/>
      <c r="J34" s="5"/>
      <c r="K34" s="5"/>
      <c r="L34" s="5"/>
      <c r="M34" s="3"/>
    </row>
    <row r="35" spans="1:13" ht="19.5" customHeight="1">
      <c r="A35" s="217"/>
      <c r="B35" s="217"/>
      <c r="C35" s="217"/>
      <c r="D35" s="218"/>
      <c r="E35" s="3"/>
      <c r="F35" t="s">
        <v>95</v>
      </c>
      <c r="K35" s="198"/>
      <c r="L35" s="198"/>
      <c r="M35" s="3"/>
    </row>
    <row r="36" ht="19.5" customHeight="1">
      <c r="F36" s="103" t="s">
        <v>109</v>
      </c>
    </row>
    <row r="37" ht="19.5" customHeight="1"/>
    <row r="38" spans="1:13" ht="20.25" customHeight="1">
      <c r="A38" s="146" t="s">
        <v>12</v>
      </c>
      <c r="B38" s="2" t="s">
        <v>23</v>
      </c>
      <c r="C38" s="202">
        <v>695</v>
      </c>
      <c r="D38" s="203"/>
      <c r="F38" s="180" t="s">
        <v>153</v>
      </c>
      <c r="G38" s="181"/>
      <c r="H38" s="181"/>
      <c r="I38" s="181"/>
      <c r="J38" s="181"/>
      <c r="K38" s="181"/>
      <c r="L38" s="181"/>
      <c r="M38" s="182"/>
    </row>
    <row r="39" spans="2:15" ht="12.75" customHeight="1">
      <c r="B39" s="2"/>
      <c r="O39" s="3"/>
    </row>
    <row r="40" spans="1:12" ht="8.25" customHeight="1">
      <c r="A40" s="183" t="s">
        <v>129</v>
      </c>
      <c r="B40" s="2"/>
      <c r="C40" s="5"/>
      <c r="D40" s="5"/>
      <c r="F40" s="5"/>
      <c r="G40" s="5"/>
      <c r="H40" s="5"/>
      <c r="I40" s="5"/>
      <c r="J40" s="5"/>
      <c r="K40" s="5"/>
      <c r="L40" s="5"/>
    </row>
    <row r="41" spans="1:13" ht="20.25" customHeight="1">
      <c r="A41" s="183"/>
      <c r="B41" s="2" t="s">
        <v>23</v>
      </c>
      <c r="C41" s="202">
        <v>30</v>
      </c>
      <c r="D41" s="203"/>
      <c r="F41" s="180" t="s">
        <v>154</v>
      </c>
      <c r="G41" s="181"/>
      <c r="H41" s="181"/>
      <c r="I41" s="181"/>
      <c r="J41" s="181"/>
      <c r="K41" s="181"/>
      <c r="L41" s="181"/>
      <c r="M41" s="182"/>
    </row>
    <row r="42" spans="2:15" ht="13.5" customHeight="1">
      <c r="B42" s="2"/>
      <c r="O42" s="3"/>
    </row>
    <row r="43" spans="1:13" ht="20.25" customHeight="1">
      <c r="A43" s="146" t="s">
        <v>13</v>
      </c>
      <c r="B43" s="2" t="s">
        <v>23</v>
      </c>
      <c r="C43" s="202"/>
      <c r="D43" s="203"/>
      <c r="F43" s="180"/>
      <c r="G43" s="181"/>
      <c r="H43" s="181"/>
      <c r="I43" s="181"/>
      <c r="J43" s="181"/>
      <c r="K43" s="181"/>
      <c r="L43" s="181"/>
      <c r="M43" s="182"/>
    </row>
    <row r="44" ht="13.5" customHeight="1">
      <c r="B44" s="2"/>
    </row>
    <row r="45" spans="1:13" ht="20.25" customHeight="1">
      <c r="A45" s="146" t="s">
        <v>14</v>
      </c>
      <c r="B45" s="2" t="s">
        <v>23</v>
      </c>
      <c r="C45" s="221">
        <f>C20+C22+C24+C26+C28+C30+C32+C38+C41+C43</f>
        <v>1962</v>
      </c>
      <c r="D45" s="222"/>
      <c r="F45" s="180"/>
      <c r="G45" s="181"/>
      <c r="H45" s="181"/>
      <c r="I45" s="181"/>
      <c r="J45" s="181"/>
      <c r="K45" s="181"/>
      <c r="L45" s="181"/>
      <c r="M45" s="182"/>
    </row>
    <row r="46" spans="2:13" ht="19.5" customHeight="1" thickBot="1">
      <c r="B46" s="2"/>
      <c r="F46" s="103" t="s">
        <v>103</v>
      </c>
      <c r="G46" s="103"/>
      <c r="H46" s="103"/>
      <c r="I46" s="103"/>
      <c r="J46" s="103"/>
      <c r="K46" s="103"/>
      <c r="L46" s="103"/>
      <c r="M46" s="103"/>
    </row>
    <row r="47" spans="1:12" ht="20.25" customHeight="1" thickBot="1">
      <c r="A47" s="146" t="s">
        <v>15</v>
      </c>
      <c r="B47" s="2" t="s">
        <v>23</v>
      </c>
      <c r="C47" s="226">
        <f>J48+J49+J50</f>
        <v>107</v>
      </c>
      <c r="D47" s="227"/>
      <c r="E47" s="7"/>
      <c r="F47" s="13" t="s">
        <v>22</v>
      </c>
      <c r="G47" s="8" t="s">
        <v>16</v>
      </c>
      <c r="H47" s="14"/>
      <c r="I47" s="8" t="s">
        <v>17</v>
      </c>
      <c r="J47" s="8" t="s">
        <v>18</v>
      </c>
      <c r="L47" s="8" t="s">
        <v>86</v>
      </c>
    </row>
    <row r="48" spans="2:12" ht="19.5" customHeight="1">
      <c r="B48" s="2"/>
      <c r="D48" s="208"/>
      <c r="E48" s="208"/>
      <c r="F48" s="9" t="s">
        <v>19</v>
      </c>
      <c r="G48" s="39">
        <v>4</v>
      </c>
      <c r="H48" s="65"/>
      <c r="I48" s="153">
        <f>IF($J$65=2,7,5)-IF($J$65=3,5)</f>
        <v>7</v>
      </c>
      <c r="J48" s="152">
        <f>G48*(H48+I48)</f>
        <v>28</v>
      </c>
      <c r="L48" t="s">
        <v>87</v>
      </c>
    </row>
    <row r="49" spans="2:12" ht="19.5" customHeight="1">
      <c r="B49" s="2"/>
      <c r="F49" s="9" t="s">
        <v>20</v>
      </c>
      <c r="G49" s="39">
        <v>3</v>
      </c>
      <c r="H49" s="66"/>
      <c r="I49" s="10">
        <f>IF($J$65=2,11,6)-IF($J$65=3,6)</f>
        <v>11</v>
      </c>
      <c r="J49" s="11">
        <f>G49*(H49+I49)</f>
        <v>33</v>
      </c>
      <c r="L49" t="s">
        <v>88</v>
      </c>
    </row>
    <row r="50" spans="2:12" ht="19.5" customHeight="1">
      <c r="B50" s="2"/>
      <c r="D50" s="12"/>
      <c r="F50" s="9" t="s">
        <v>21</v>
      </c>
      <c r="G50" s="39">
        <v>2</v>
      </c>
      <c r="H50" s="65"/>
      <c r="I50" s="10">
        <f>IF($J$65=2,23,12)-IF($J$65=3,12)</f>
        <v>23</v>
      </c>
      <c r="J50" s="11">
        <f>G50*(H50+I50)</f>
        <v>46</v>
      </c>
      <c r="L50" t="s">
        <v>89</v>
      </c>
    </row>
    <row r="51" ht="19.5" customHeight="1">
      <c r="B51" s="2"/>
    </row>
    <row r="52" ht="19.5" customHeight="1">
      <c r="B52" s="2"/>
    </row>
    <row r="53" spans="2:13" ht="19.5" customHeight="1">
      <c r="B53" s="2"/>
      <c r="C53" s="188" t="s">
        <v>94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2:3" ht="19.5" customHeight="1">
      <c r="B54" s="145" t="s">
        <v>102</v>
      </c>
      <c r="C54" s="145"/>
    </row>
    <row r="55" spans="2:6" ht="19.5" customHeight="1" thickBot="1">
      <c r="B55" s="2"/>
      <c r="F55" s="15"/>
    </row>
    <row r="56" spans="1:11" ht="20.25" customHeight="1" thickBot="1">
      <c r="A56" s="107" t="s">
        <v>26</v>
      </c>
      <c r="B56" s="2" t="s">
        <v>23</v>
      </c>
      <c r="C56" s="206">
        <f>C45+C47</f>
        <v>2069</v>
      </c>
      <c r="D56" s="207"/>
      <c r="H56" s="166" t="s">
        <v>27</v>
      </c>
      <c r="I56" s="167" t="s">
        <v>28</v>
      </c>
      <c r="J56" s="167" t="s">
        <v>29</v>
      </c>
      <c r="K56" s="168" t="s">
        <v>53</v>
      </c>
    </row>
    <row r="57" spans="8:13" ht="21" customHeight="1" thickBot="1">
      <c r="H57" s="171" t="s">
        <v>155</v>
      </c>
      <c r="I57" s="133">
        <v>62415</v>
      </c>
      <c r="J57" s="133"/>
      <c r="K57" s="172">
        <v>107</v>
      </c>
      <c r="L57" s="201" t="s">
        <v>92</v>
      </c>
      <c r="M57" s="201"/>
    </row>
    <row r="58" spans="8:13" ht="21" customHeight="1" thickBot="1">
      <c r="H58" s="173"/>
      <c r="I58" s="174"/>
      <c r="J58" s="174"/>
      <c r="K58" s="175"/>
      <c r="L58" s="199">
        <f>SUM(K57:K58)</f>
        <v>107</v>
      </c>
      <c r="M58" s="200"/>
    </row>
    <row r="59" ht="19.5" customHeight="1"/>
    <row r="60" spans="1:13" ht="18.75" customHeight="1">
      <c r="A60" t="s">
        <v>31</v>
      </c>
      <c r="C60" s="180" t="s">
        <v>142</v>
      </c>
      <c r="D60" s="196"/>
      <c r="E60" s="196"/>
      <c r="F60" s="197"/>
      <c r="G60" s="2" t="s">
        <v>32</v>
      </c>
      <c r="H60" s="180" t="s">
        <v>156</v>
      </c>
      <c r="I60" s="196"/>
      <c r="J60" s="197"/>
      <c r="K60" s="2" t="s">
        <v>33</v>
      </c>
      <c r="L60" s="204">
        <v>41532</v>
      </c>
      <c r="M60" s="205"/>
    </row>
    <row r="61" spans="3:13" ht="12" customHeight="1">
      <c r="C61" s="124"/>
      <c r="D61" s="124"/>
      <c r="E61" s="124"/>
      <c r="F61" s="124"/>
      <c r="G61" s="2"/>
      <c r="H61" s="124"/>
      <c r="I61" s="124"/>
      <c r="J61" s="124"/>
      <c r="K61" s="2"/>
      <c r="L61" s="136"/>
      <c r="M61" s="136"/>
    </row>
    <row r="62" spans="1:13" ht="18.75" customHeight="1">
      <c r="A62" s="103" t="s">
        <v>130</v>
      </c>
      <c r="C62" s="186" t="s">
        <v>157</v>
      </c>
      <c r="D62" s="187"/>
      <c r="E62" s="124"/>
      <c r="F62" s="124"/>
      <c r="G62" s="2"/>
      <c r="H62" s="124"/>
      <c r="I62" s="124"/>
      <c r="J62" s="124"/>
      <c r="K62" s="2"/>
      <c r="L62" s="136"/>
      <c r="M62" s="136"/>
    </row>
    <row r="63" spans="1:16" ht="18.75" customHeight="1">
      <c r="A63" s="183" t="s">
        <v>140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8.75" customHeight="1">
      <c r="A64" s="220" t="s">
        <v>139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134"/>
    </row>
    <row r="65" spans="5:10" ht="18" customHeight="1">
      <c r="E65" s="135"/>
      <c r="J65" s="17">
        <v>2</v>
      </c>
    </row>
    <row r="66" spans="1:13" ht="12" customHeight="1">
      <c r="A66" s="6" t="s">
        <v>34</v>
      </c>
      <c r="B66" s="107" t="s">
        <v>36</v>
      </c>
      <c r="E66" s="1"/>
      <c r="F66" s="1"/>
      <c r="G66" s="1"/>
      <c r="H66" s="69"/>
      <c r="I66" s="1"/>
      <c r="J66" s="1"/>
      <c r="K66" s="2" t="s">
        <v>33</v>
      </c>
      <c r="L66" s="1"/>
      <c r="M66" s="1"/>
    </row>
    <row r="67" ht="19.5" customHeight="1"/>
    <row r="68" spans="2:13" ht="12.75" customHeight="1">
      <c r="B68" s="107" t="s">
        <v>37</v>
      </c>
      <c r="E68" s="1"/>
      <c r="F68" s="1"/>
      <c r="G68" s="1"/>
      <c r="H68" s="69"/>
      <c r="I68" s="1"/>
      <c r="J68" s="1"/>
      <c r="K68" s="2" t="s">
        <v>33</v>
      </c>
      <c r="L68" s="1"/>
      <c r="M68" s="1"/>
    </row>
    <row r="69" ht="19.5" customHeight="1">
      <c r="H69" s="21"/>
    </row>
    <row r="70" spans="5:16" ht="12.75">
      <c r="E70" s="3"/>
      <c r="F70" s="3"/>
      <c r="G70" s="3"/>
      <c r="H70" s="43"/>
      <c r="I70" s="3"/>
      <c r="J70" s="3"/>
      <c r="K70" s="43"/>
      <c r="L70" s="3"/>
      <c r="P70" s="96"/>
    </row>
    <row r="73" ht="12.75">
      <c r="L73" s="103" t="s">
        <v>131</v>
      </c>
    </row>
  </sheetData>
  <sheetProtection password="C675" sheet="1"/>
  <mergeCells count="55">
    <mergeCell ref="F17:G17"/>
    <mergeCell ref="J17:K17"/>
    <mergeCell ref="C20:D20"/>
    <mergeCell ref="C45:D45"/>
    <mergeCell ref="C30:D30"/>
    <mergeCell ref="J24:M24"/>
    <mergeCell ref="C22:D22"/>
    <mergeCell ref="C28:D28"/>
    <mergeCell ref="C32:D32"/>
    <mergeCell ref="H27:I27"/>
    <mergeCell ref="H34:I34"/>
    <mergeCell ref="F30:M30"/>
    <mergeCell ref="F32:M32"/>
    <mergeCell ref="A64:O64"/>
    <mergeCell ref="A63:P63"/>
    <mergeCell ref="C47:D47"/>
    <mergeCell ref="C38:D38"/>
    <mergeCell ref="C24:D24"/>
    <mergeCell ref="F20:M20"/>
    <mergeCell ref="F22:M22"/>
    <mergeCell ref="F28:M28"/>
    <mergeCell ref="G11:G12"/>
    <mergeCell ref="F15:F16"/>
    <mergeCell ref="J15:J16"/>
    <mergeCell ref="A35:D35"/>
    <mergeCell ref="C26:D26"/>
    <mergeCell ref="H60:J60"/>
    <mergeCell ref="C60:F60"/>
    <mergeCell ref="L58:M58"/>
    <mergeCell ref="L57:M57"/>
    <mergeCell ref="C41:D41"/>
    <mergeCell ref="L60:M60"/>
    <mergeCell ref="C56:D56"/>
    <mergeCell ref="D48:E48"/>
    <mergeCell ref="C43:D43"/>
    <mergeCell ref="A40:A41"/>
    <mergeCell ref="H26:I26"/>
    <mergeCell ref="K26:L26"/>
    <mergeCell ref="C62:D62"/>
    <mergeCell ref="C53:M53"/>
    <mergeCell ref="J2:L2"/>
    <mergeCell ref="D1:I3"/>
    <mergeCell ref="D7:H7"/>
    <mergeCell ref="C15:E15"/>
    <mergeCell ref="K35:L35"/>
    <mergeCell ref="F38:M38"/>
    <mergeCell ref="F41:M41"/>
    <mergeCell ref="F43:M43"/>
    <mergeCell ref="F45:M45"/>
    <mergeCell ref="B9:F9"/>
    <mergeCell ref="B11:F11"/>
    <mergeCell ref="H9:M9"/>
    <mergeCell ref="C27:E27"/>
    <mergeCell ref="H11:M11"/>
    <mergeCell ref="F26:G26"/>
  </mergeCells>
  <dataValidations count="6">
    <dataValidation type="custom" allowBlank="1" showInputMessage="1" showErrorMessage="1" errorTitle="No Entry unless Foreign Trip" error="You cannot enter a dollar amount in this field unless the Foreign radio button is selected." sqref="H48">
      <formula1>K80=3</formula1>
    </dataValidation>
    <dataValidation type="custom" allowBlank="1" showInputMessage="1" showErrorMessage="1" errorTitle="No Entry unless Foreign Trip" error="You cannot enter a dollar amount in this field unless the Foreign radio button is selected." sqref="H50">
      <formula1>K80=3</formula1>
    </dataValidation>
    <dataValidation allowBlank="1" showInputMessage="1" showErrorMessage="1" promptTitle="Mileage Reimbursement Rate" prompt="Enter the appropriate Mileage Reimbursement Rate" sqref="I24"/>
    <dataValidation allowBlank="1" showInputMessage="1" showErrorMessage="1" promptTitle="Private Vehicle Reimbursement" prompt="If using a private vehicle, enter the expected miles." sqref="G24"/>
    <dataValidation allowBlank="1" showInputMessage="1" showErrorMessage="1" promptTitle="Enter Vendor if Rental" prompt="Enter the name of the vendor if a rental agency will be used." sqref="F26:G26"/>
    <dataValidation allowBlank="1" showInputMessage="1" showErrorMessage="1" promptTitle="Mileage Rate Justification" prompt="Enter justification if higher mileage rate is used." sqref="J27:L27 J31:L31"/>
  </dataValidations>
  <hyperlinks>
    <hyperlink ref="A34:C34" r:id="rId1" display="Allowable Per Diem Rate Plus Taxes:"/>
  </hyperlinks>
  <printOptions/>
  <pageMargins left="0.81" right="0.2" top="0.25" bottom="0.2" header="0.2" footer="0.2"/>
  <pageSetup fitToHeight="1" fitToWidth="1" horizontalDpi="600" verticalDpi="600" orientation="portrait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showRowColHeaders="0" workbookViewId="0" topLeftCell="A49">
      <selection activeCell="C91" sqref="C91"/>
    </sheetView>
  </sheetViews>
  <sheetFormatPr defaultColWidth="9.140625" defaultRowHeight="12.75"/>
  <cols>
    <col min="3" max="3" width="11.7109375" style="0" customWidth="1"/>
    <col min="4" max="4" width="8.8515625" style="0" customWidth="1"/>
    <col min="6" max="6" width="9.57421875" style="0" customWidth="1"/>
    <col min="7" max="7" width="11.7109375" style="0" customWidth="1"/>
    <col min="8" max="8" width="10.140625" style="0" bestFit="1" customWidth="1"/>
    <col min="13" max="13" width="9.7109375" style="0" bestFit="1" customWidth="1"/>
    <col min="15" max="15" width="11.421875" style="0" customWidth="1"/>
  </cols>
  <sheetData>
    <row r="1" spans="11:13" ht="15.75" customHeight="1">
      <c r="K1" s="20"/>
      <c r="L1" s="21"/>
      <c r="M1" s="22"/>
    </row>
    <row r="2" spans="3:15" ht="15.75" customHeight="1">
      <c r="C2" s="96"/>
      <c r="D2" s="228" t="s">
        <v>38</v>
      </c>
      <c r="E2" s="228"/>
      <c r="F2" s="228"/>
      <c r="G2" s="228"/>
      <c r="H2" s="228"/>
      <c r="I2" s="96"/>
      <c r="J2" s="96"/>
      <c r="K2" s="105"/>
      <c r="L2" s="97"/>
      <c r="M2" s="92"/>
      <c r="N2" s="96"/>
      <c r="O2" s="96"/>
    </row>
    <row r="3" spans="3:15" ht="15.75" customHeight="1">
      <c r="C3" s="96"/>
      <c r="D3" s="229" t="s">
        <v>113</v>
      </c>
      <c r="E3" s="229"/>
      <c r="F3" s="229"/>
      <c r="G3" s="229"/>
      <c r="H3" s="229"/>
      <c r="I3" s="96"/>
      <c r="J3" s="96"/>
      <c r="K3" s="230" t="s">
        <v>79</v>
      </c>
      <c r="L3" s="230"/>
      <c r="M3" s="230"/>
      <c r="N3" s="96"/>
      <c r="O3" s="96"/>
    </row>
    <row r="4" spans="1:15" ht="15.75" customHeight="1">
      <c r="A4" s="108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231"/>
      <c r="L4" s="231"/>
      <c r="M4" s="231"/>
      <c r="N4" s="101"/>
      <c r="O4" s="101"/>
    </row>
    <row r="5" ht="15.75" customHeight="1"/>
    <row r="6" spans="1:15" ht="15.75" customHeight="1">
      <c r="A6" t="s">
        <v>77</v>
      </c>
      <c r="C6" s="251" t="str">
        <f>'Employee RAT'!D7</f>
        <v>790 00 0000</v>
      </c>
      <c r="D6" s="252"/>
      <c r="E6" s="253"/>
      <c r="F6" s="103"/>
      <c r="G6" s="180" t="str">
        <f>'Employee RAT'!B9</f>
        <v>John Employee</v>
      </c>
      <c r="H6" s="196"/>
      <c r="I6" s="196"/>
      <c r="J6" s="197"/>
      <c r="K6" s="89" t="str">
        <f>'Employee RAT'!H9</f>
        <v>111 Any ST, Missoula, MT 59801</v>
      </c>
      <c r="L6" s="90"/>
      <c r="M6" s="90"/>
      <c r="N6" s="90"/>
      <c r="O6" s="91"/>
    </row>
    <row r="7" spans="7:11" ht="15.75" customHeight="1">
      <c r="G7" s="58" t="s">
        <v>39</v>
      </c>
      <c r="H7" s="57"/>
      <c r="I7" s="57"/>
      <c r="J7" s="57"/>
      <c r="K7" s="58" t="s">
        <v>3</v>
      </c>
    </row>
    <row r="8" spans="1:13" ht="15.75" customHeight="1">
      <c r="A8" t="s">
        <v>40</v>
      </c>
      <c r="C8" s="245" t="str">
        <f>'Employee RAT'!C60</f>
        <v>John Employee</v>
      </c>
      <c r="D8" s="182"/>
      <c r="E8" s="2" t="s">
        <v>76</v>
      </c>
      <c r="F8" s="39">
        <v>1111</v>
      </c>
      <c r="H8" s="262" t="s">
        <v>4</v>
      </c>
      <c r="I8" s="263"/>
      <c r="J8" s="245" t="str">
        <f>'Employee RAT'!B11</f>
        <v>Business Services</v>
      </c>
      <c r="K8" s="181"/>
      <c r="L8" s="181"/>
      <c r="M8" s="182"/>
    </row>
    <row r="9" ht="15.75" customHeight="1"/>
    <row r="10" spans="1:14" ht="15.75" customHeight="1">
      <c r="A10" t="s">
        <v>5</v>
      </c>
      <c r="C10" s="245" t="str">
        <f>'Employee RAT'!C15:E15</f>
        <v>Seattle, WA</v>
      </c>
      <c r="D10" s="181"/>
      <c r="E10" s="182"/>
      <c r="F10" s="3"/>
      <c r="G10" s="244" t="s">
        <v>6</v>
      </c>
      <c r="H10" s="244"/>
      <c r="I10" s="245" t="str">
        <f>'Employee RAT'!H11</f>
        <v>Conference on Government Accounting</v>
      </c>
      <c r="J10" s="181"/>
      <c r="K10" s="181"/>
      <c r="L10" s="181"/>
      <c r="M10" s="181"/>
      <c r="N10" s="182"/>
    </row>
    <row r="11" ht="15.75" customHeight="1"/>
    <row r="12" spans="1:14" ht="15.75" customHeight="1">
      <c r="A12" t="s">
        <v>7</v>
      </c>
      <c r="C12" s="246">
        <f>'Employee RAT'!G15</f>
        <v>41560</v>
      </c>
      <c r="D12" s="248"/>
      <c r="E12" s="2" t="s">
        <v>8</v>
      </c>
      <c r="F12" s="249">
        <v>0.28125</v>
      </c>
      <c r="G12" s="250"/>
      <c r="I12" s="4" t="s">
        <v>9</v>
      </c>
      <c r="J12" s="246">
        <f>'Employee RAT'!K15</f>
        <v>41563</v>
      </c>
      <c r="K12" s="247"/>
      <c r="L12" s="2" t="s">
        <v>8</v>
      </c>
      <c r="M12" s="249">
        <v>0.5243055555555556</v>
      </c>
      <c r="N12" s="258"/>
    </row>
    <row r="13" ht="15.75" customHeight="1"/>
    <row r="14" spans="1:14" ht="15.75" customHeight="1">
      <c r="A14" t="s">
        <v>41</v>
      </c>
      <c r="C14" s="261" t="s">
        <v>161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9" ht="15.75" customHeight="1">
      <c r="A15" s="103" t="s">
        <v>101</v>
      </c>
      <c r="C15" s="61"/>
      <c r="D15" s="61"/>
      <c r="H15" s="3"/>
      <c r="I15" s="3"/>
    </row>
    <row r="16" ht="15.75" customHeight="1"/>
    <row r="17" spans="1:15" ht="15.75" customHeight="1">
      <c r="A17" s="28"/>
      <c r="B17" s="236" t="s">
        <v>49</v>
      </c>
      <c r="C17" s="239"/>
      <c r="D17" s="239"/>
      <c r="E17" s="240"/>
      <c r="F17" s="29" t="s">
        <v>44</v>
      </c>
      <c r="G17" s="236" t="s">
        <v>45</v>
      </c>
      <c r="H17" s="237"/>
      <c r="I17" s="238"/>
      <c r="J17" s="29" t="s">
        <v>46</v>
      </c>
      <c r="K17" s="29" t="s">
        <v>46</v>
      </c>
      <c r="L17" s="232" t="s">
        <v>83</v>
      </c>
      <c r="M17" s="233"/>
      <c r="N17" s="28"/>
      <c r="O17" s="29" t="s">
        <v>47</v>
      </c>
    </row>
    <row r="18" spans="1:15" ht="15.75" customHeight="1">
      <c r="A18" s="30" t="s">
        <v>48</v>
      </c>
      <c r="B18" s="241"/>
      <c r="C18" s="242"/>
      <c r="D18" s="242"/>
      <c r="E18" s="243"/>
      <c r="F18" s="30" t="s">
        <v>50</v>
      </c>
      <c r="G18" s="31" t="s">
        <v>51</v>
      </c>
      <c r="H18" s="32" t="s">
        <v>52</v>
      </c>
      <c r="I18" s="33" t="s">
        <v>53</v>
      </c>
      <c r="J18" s="30" t="s">
        <v>11</v>
      </c>
      <c r="K18" s="30" t="s">
        <v>54</v>
      </c>
      <c r="L18" s="234"/>
      <c r="M18" s="235"/>
      <c r="N18" s="30" t="s">
        <v>53</v>
      </c>
      <c r="O18" s="30" t="s">
        <v>55</v>
      </c>
    </row>
    <row r="19" spans="1:15" ht="15.75" customHeight="1">
      <c r="A19" s="46">
        <v>41560</v>
      </c>
      <c r="B19" s="261" t="s">
        <v>159</v>
      </c>
      <c r="C19" s="257"/>
      <c r="D19" s="257"/>
      <c r="E19" s="258"/>
      <c r="F19" s="79" t="s">
        <v>160</v>
      </c>
      <c r="G19" s="39"/>
      <c r="H19" s="39"/>
      <c r="I19" s="48">
        <f>G19*H19</f>
        <v>0</v>
      </c>
      <c r="J19" s="51">
        <v>151.8</v>
      </c>
      <c r="K19" s="51">
        <v>41</v>
      </c>
      <c r="L19" s="115" t="s">
        <v>125</v>
      </c>
      <c r="M19" s="316"/>
      <c r="N19" s="51">
        <v>20</v>
      </c>
      <c r="O19" s="50">
        <f>I19+J19+K19+N19</f>
        <v>212.8</v>
      </c>
    </row>
    <row r="20" spans="1:15" ht="15.75" customHeight="1">
      <c r="A20" s="46">
        <v>41561</v>
      </c>
      <c r="B20" s="261"/>
      <c r="C20" s="257"/>
      <c r="D20" s="257"/>
      <c r="E20" s="258"/>
      <c r="F20" s="79"/>
      <c r="G20" s="39"/>
      <c r="H20" s="39"/>
      <c r="I20" s="48">
        <f>G20*H20</f>
        <v>0</v>
      </c>
      <c r="J20" s="51">
        <v>151.8</v>
      </c>
      <c r="K20" s="51">
        <v>18</v>
      </c>
      <c r="L20" s="93"/>
      <c r="M20" s="95"/>
      <c r="N20" s="51"/>
      <c r="O20" s="50">
        <f>I20+J20+K20+N20</f>
        <v>169.8</v>
      </c>
    </row>
    <row r="21" spans="1:15" ht="15.75" customHeight="1">
      <c r="A21" s="46">
        <v>41562</v>
      </c>
      <c r="B21" s="261"/>
      <c r="C21" s="257"/>
      <c r="D21" s="257"/>
      <c r="E21" s="258"/>
      <c r="F21" s="79"/>
      <c r="G21" s="39"/>
      <c r="H21" s="39"/>
      <c r="I21" s="48">
        <f aca="true" t="shared" si="0" ref="I21:I31">G21*H21</f>
        <v>0</v>
      </c>
      <c r="J21" s="51">
        <v>151.8</v>
      </c>
      <c r="K21" s="51">
        <v>41</v>
      </c>
      <c r="L21" s="93"/>
      <c r="M21" s="95"/>
      <c r="N21" s="51"/>
      <c r="O21" s="50">
        <f aca="true" t="shared" si="1" ref="O21:O31">I21+J21+K21+N21</f>
        <v>192.8</v>
      </c>
    </row>
    <row r="22" spans="1:15" ht="15.75" customHeight="1">
      <c r="A22" s="46">
        <v>41563</v>
      </c>
      <c r="B22" s="261"/>
      <c r="C22" s="257"/>
      <c r="D22" s="257"/>
      <c r="E22" s="258"/>
      <c r="F22" s="79"/>
      <c r="G22" s="39"/>
      <c r="H22" s="39"/>
      <c r="I22" s="48">
        <f t="shared" si="0"/>
        <v>0</v>
      </c>
      <c r="J22" s="51"/>
      <c r="K22" s="51">
        <v>7</v>
      </c>
      <c r="L22" s="93"/>
      <c r="M22" s="95"/>
      <c r="N22" s="51"/>
      <c r="O22" s="50">
        <f t="shared" si="1"/>
        <v>7</v>
      </c>
    </row>
    <row r="23" spans="1:15" ht="15.75" customHeight="1">
      <c r="A23" s="46"/>
      <c r="B23" s="115"/>
      <c r="C23" s="94"/>
      <c r="D23" s="94"/>
      <c r="E23" s="95"/>
      <c r="F23" s="79"/>
      <c r="G23" s="39"/>
      <c r="H23" s="39"/>
      <c r="I23" s="48">
        <f t="shared" si="0"/>
        <v>0</v>
      </c>
      <c r="J23" s="51"/>
      <c r="K23" s="51"/>
      <c r="L23" s="93"/>
      <c r="M23" s="95"/>
      <c r="N23" s="51"/>
      <c r="O23" s="50">
        <f t="shared" si="1"/>
        <v>0</v>
      </c>
    </row>
    <row r="24" spans="1:15" ht="15.75" customHeight="1">
      <c r="A24" s="46"/>
      <c r="B24" s="115"/>
      <c r="C24" s="94"/>
      <c r="D24" s="94"/>
      <c r="E24" s="95"/>
      <c r="F24" s="79"/>
      <c r="G24" s="39"/>
      <c r="H24" s="39"/>
      <c r="I24" s="48">
        <f t="shared" si="0"/>
        <v>0</v>
      </c>
      <c r="J24" s="51"/>
      <c r="K24" s="51"/>
      <c r="L24" s="93"/>
      <c r="M24" s="95"/>
      <c r="N24" s="51"/>
      <c r="O24" s="50">
        <f t="shared" si="1"/>
        <v>0</v>
      </c>
    </row>
    <row r="25" spans="1:15" ht="15.75" customHeight="1">
      <c r="A25" s="46"/>
      <c r="B25" s="115"/>
      <c r="C25" s="94"/>
      <c r="D25" s="94"/>
      <c r="E25" s="95"/>
      <c r="F25" s="79"/>
      <c r="G25" s="39"/>
      <c r="H25" s="39"/>
      <c r="I25" s="48">
        <f t="shared" si="0"/>
        <v>0</v>
      </c>
      <c r="J25" s="51"/>
      <c r="K25" s="51"/>
      <c r="L25" s="93"/>
      <c r="M25" s="95"/>
      <c r="N25" s="51"/>
      <c r="O25" s="50">
        <f t="shared" si="1"/>
        <v>0</v>
      </c>
    </row>
    <row r="26" spans="1:15" ht="15.75" customHeight="1">
      <c r="A26" s="46"/>
      <c r="B26" s="93"/>
      <c r="C26" s="94"/>
      <c r="D26" s="94"/>
      <c r="E26" s="95"/>
      <c r="F26" s="79"/>
      <c r="G26" s="39"/>
      <c r="H26" s="39"/>
      <c r="I26" s="48">
        <f t="shared" si="0"/>
        <v>0</v>
      </c>
      <c r="J26" s="51"/>
      <c r="K26" s="51"/>
      <c r="L26" s="93"/>
      <c r="M26" s="95"/>
      <c r="N26" s="51"/>
      <c r="O26" s="50">
        <f t="shared" si="1"/>
        <v>0</v>
      </c>
    </row>
    <row r="27" spans="1:15" ht="15.75" customHeight="1">
      <c r="A27" s="46"/>
      <c r="B27" s="93"/>
      <c r="C27" s="94"/>
      <c r="D27" s="94"/>
      <c r="E27" s="95"/>
      <c r="F27" s="79"/>
      <c r="G27" s="39"/>
      <c r="H27" s="39"/>
      <c r="I27" s="48">
        <f t="shared" si="0"/>
        <v>0</v>
      </c>
      <c r="J27" s="51"/>
      <c r="K27" s="51"/>
      <c r="L27" s="93"/>
      <c r="M27" s="95"/>
      <c r="N27" s="51"/>
      <c r="O27" s="50">
        <f t="shared" si="1"/>
        <v>0</v>
      </c>
    </row>
    <row r="28" spans="1:15" ht="15.75" customHeight="1">
      <c r="A28" s="46"/>
      <c r="B28" s="93"/>
      <c r="C28" s="94"/>
      <c r="D28" s="94"/>
      <c r="E28" s="95"/>
      <c r="F28" s="79"/>
      <c r="G28" s="39"/>
      <c r="H28" s="39"/>
      <c r="I28" s="48">
        <f t="shared" si="0"/>
        <v>0</v>
      </c>
      <c r="J28" s="51"/>
      <c r="K28" s="51"/>
      <c r="L28" s="93"/>
      <c r="M28" s="95"/>
      <c r="N28" s="51"/>
      <c r="O28" s="50">
        <f t="shared" si="1"/>
        <v>0</v>
      </c>
    </row>
    <row r="29" spans="1:15" ht="15.75" customHeight="1">
      <c r="A29" s="46"/>
      <c r="B29" s="93"/>
      <c r="C29" s="94"/>
      <c r="D29" s="94"/>
      <c r="E29" s="95"/>
      <c r="F29" s="79"/>
      <c r="G29" s="39"/>
      <c r="H29" s="39"/>
      <c r="I29" s="48">
        <f t="shared" si="0"/>
        <v>0</v>
      </c>
      <c r="J29" s="51"/>
      <c r="K29" s="51"/>
      <c r="L29" s="93"/>
      <c r="M29" s="95"/>
      <c r="N29" s="51"/>
      <c r="O29" s="50">
        <f t="shared" si="1"/>
        <v>0</v>
      </c>
    </row>
    <row r="30" spans="1:15" ht="15.75" customHeight="1">
      <c r="A30" s="46"/>
      <c r="B30" s="93"/>
      <c r="C30" s="94"/>
      <c r="D30" s="94"/>
      <c r="E30" s="95"/>
      <c r="F30" s="79"/>
      <c r="G30" s="39"/>
      <c r="H30" s="39"/>
      <c r="I30" s="48">
        <f t="shared" si="0"/>
        <v>0</v>
      </c>
      <c r="J30" s="51"/>
      <c r="K30" s="51"/>
      <c r="L30" s="93"/>
      <c r="M30" s="95"/>
      <c r="N30" s="51"/>
      <c r="O30" s="50">
        <f t="shared" si="1"/>
        <v>0</v>
      </c>
    </row>
    <row r="31" spans="1:15" ht="15.75" customHeight="1">
      <c r="A31" s="46"/>
      <c r="B31" s="93"/>
      <c r="C31" s="94"/>
      <c r="D31" s="94"/>
      <c r="E31" s="95"/>
      <c r="F31" s="79"/>
      <c r="G31" s="39"/>
      <c r="H31" s="39"/>
      <c r="I31" s="48">
        <f t="shared" si="0"/>
        <v>0</v>
      </c>
      <c r="J31" s="51"/>
      <c r="K31" s="51"/>
      <c r="L31" s="93"/>
      <c r="M31" s="95"/>
      <c r="N31" s="51"/>
      <c r="O31" s="50">
        <f t="shared" si="1"/>
        <v>0</v>
      </c>
    </row>
    <row r="32" spans="1:15" ht="15.75" customHeight="1">
      <c r="A32" s="23" t="s">
        <v>56</v>
      </c>
      <c r="B32" s="98"/>
      <c r="C32" s="99"/>
      <c r="D32" s="99"/>
      <c r="E32" s="100"/>
      <c r="F32" s="41"/>
      <c r="G32" s="41"/>
      <c r="H32" s="41"/>
      <c r="I32" s="47">
        <f>SUM(I19:I31)</f>
        <v>0</v>
      </c>
      <c r="J32" s="49">
        <f>SUM(J19:J31)</f>
        <v>455.40000000000003</v>
      </c>
      <c r="K32" s="49">
        <f>SUM(K19:K31)</f>
        <v>107</v>
      </c>
      <c r="L32" s="98"/>
      <c r="M32" s="100"/>
      <c r="N32" s="49">
        <f>SUM(N19:N31)</f>
        <v>20</v>
      </c>
      <c r="O32" s="49">
        <f>SUM(O19:O31)</f>
        <v>582.4000000000001</v>
      </c>
    </row>
    <row r="33" ht="15.75" customHeight="1"/>
    <row r="34" spans="1:15" ht="15.75" customHeight="1">
      <c r="A34" s="104" t="s">
        <v>98</v>
      </c>
      <c r="B34" s="1"/>
      <c r="C34" s="271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</row>
    <row r="35" spans="1:15" ht="15.7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</row>
    <row r="36" spans="1:15" ht="15.7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  <row r="37" ht="15.75" customHeight="1">
      <c r="A37" s="34" t="s">
        <v>57</v>
      </c>
    </row>
    <row r="38" spans="1:15" ht="15.75" customHeight="1">
      <c r="A38" s="3" t="s">
        <v>58</v>
      </c>
      <c r="B38" s="3"/>
      <c r="C38" s="3"/>
      <c r="D38" s="3"/>
      <c r="E38" s="3"/>
      <c r="F38" s="3"/>
      <c r="G38" s="3"/>
      <c r="H38" s="3"/>
      <c r="J38" s="6" t="s">
        <v>59</v>
      </c>
      <c r="K38" s="6"/>
      <c r="O38" s="52">
        <f>I63+O63+N32+K32++I32+SUM(G57:G61)+SUM(N57:N61)</f>
        <v>2006.88</v>
      </c>
    </row>
    <row r="39" spans="1:15" ht="15.75" customHeight="1">
      <c r="A39" s="244" t="s">
        <v>60</v>
      </c>
      <c r="B39" s="244"/>
      <c r="C39" s="1"/>
      <c r="D39" s="43" t="s">
        <v>33</v>
      </c>
      <c r="E39" s="1"/>
      <c r="F39" s="3" t="s">
        <v>61</v>
      </c>
      <c r="G39" s="54"/>
      <c r="H39" s="3"/>
      <c r="J39" s="35" t="s">
        <v>62</v>
      </c>
      <c r="K39" s="35"/>
      <c r="L39" s="35"/>
      <c r="M39" s="35"/>
      <c r="N39" s="35"/>
      <c r="O39" s="53">
        <f>I63+O63</f>
        <v>695</v>
      </c>
    </row>
    <row r="40" spans="9:15" ht="15.75" customHeight="1">
      <c r="I40" s="3"/>
      <c r="J40" s="6" t="s">
        <v>64</v>
      </c>
      <c r="K40" s="6"/>
      <c r="L40" s="6"/>
      <c r="M40" s="6"/>
      <c r="O40" s="56">
        <f>SUM(N57:N61,G57:G61)</f>
        <v>1184.88</v>
      </c>
    </row>
    <row r="41" spans="10:16" s="3" customFormat="1" ht="12.75">
      <c r="J41" s="6" t="s">
        <v>66</v>
      </c>
      <c r="K41" s="6"/>
      <c r="L41" s="6"/>
      <c r="M41" s="6"/>
      <c r="N41"/>
      <c r="O41" s="55">
        <f>G39</f>
        <v>0</v>
      </c>
      <c r="P41"/>
    </row>
    <row r="42" spans="5:15" s="3" customFormat="1" ht="12.75">
      <c r="E42" s="6" t="s">
        <v>63</v>
      </c>
      <c r="F42" s="6"/>
      <c r="G42"/>
      <c r="H42"/>
      <c r="J42" s="6" t="s">
        <v>80</v>
      </c>
      <c r="O42" s="62">
        <f>'Employee RAT'!L58</f>
        <v>107</v>
      </c>
    </row>
    <row r="43" spans="5:15" s="3" customFormat="1" ht="15.75" customHeight="1" thickBot="1">
      <c r="E43" t="s">
        <v>27</v>
      </c>
      <c r="F43" t="s">
        <v>28</v>
      </c>
      <c r="G43" t="s">
        <v>65</v>
      </c>
      <c r="H43" t="s">
        <v>53</v>
      </c>
      <c r="J43" s="6" t="s">
        <v>67</v>
      </c>
      <c r="K43" s="6"/>
      <c r="L43" s="6"/>
      <c r="M43" s="6"/>
      <c r="N43"/>
      <c r="O43" s="81">
        <f>O38-O39-O40-O41-O42</f>
        <v>20</v>
      </c>
    </row>
    <row r="44" spans="5:14" s="3" customFormat="1" ht="15.75" customHeight="1" thickTop="1">
      <c r="E44" s="318" t="s">
        <v>155</v>
      </c>
      <c r="F44" s="39">
        <v>62412</v>
      </c>
      <c r="G44" s="39"/>
      <c r="H44" s="78">
        <v>20</v>
      </c>
      <c r="J44" s="58"/>
      <c r="K44" s="269" t="s">
        <v>99</v>
      </c>
      <c r="L44" s="269"/>
      <c r="M44" s="269"/>
      <c r="N44" s="59"/>
    </row>
    <row r="45" spans="5:14" s="3" customFormat="1" ht="15.75" customHeight="1">
      <c r="E45" s="39"/>
      <c r="F45" s="39"/>
      <c r="G45" s="39"/>
      <c r="H45" s="78"/>
      <c r="J45" s="57"/>
      <c r="K45" s="269"/>
      <c r="L45" s="269"/>
      <c r="M45" s="269"/>
      <c r="N45" s="59"/>
    </row>
    <row r="46" spans="5:13" s="3" customFormat="1" ht="15.75" customHeight="1">
      <c r="E46" s="39"/>
      <c r="F46" s="39"/>
      <c r="G46" s="39"/>
      <c r="H46" s="78"/>
      <c r="K46" s="270"/>
      <c r="L46" s="270"/>
      <c r="M46" s="270"/>
    </row>
    <row r="47" spans="5:13" s="3" customFormat="1" ht="15.75" customHeight="1">
      <c r="E47" s="39"/>
      <c r="F47" s="39"/>
      <c r="G47" s="39"/>
      <c r="H47" s="78"/>
      <c r="J47"/>
      <c r="K47" s="270"/>
      <c r="L47" s="270"/>
      <c r="M47" s="270"/>
    </row>
    <row r="48" spans="5:15" s="3" customFormat="1" ht="15.75" customHeight="1">
      <c r="E48" s="117"/>
      <c r="F48" s="117"/>
      <c r="G48" s="118" t="s">
        <v>100</v>
      </c>
      <c r="H48" s="78">
        <f>O43</f>
        <v>20</v>
      </c>
      <c r="J48"/>
      <c r="K48"/>
      <c r="L48"/>
      <c r="M48"/>
      <c r="N48"/>
      <c r="O48"/>
    </row>
    <row r="49" spans="5:14" s="3" customFormat="1" ht="15.75" customHeight="1">
      <c r="E49" s="7" t="s">
        <v>104</v>
      </c>
      <c r="F49" s="7"/>
      <c r="G49" s="7"/>
      <c r="H49" s="6"/>
      <c r="I49" s="35"/>
      <c r="J49" s="102"/>
      <c r="K49" s="102"/>
      <c r="L49" s="102"/>
      <c r="M49" s="102"/>
      <c r="N49" s="102"/>
    </row>
    <row r="50" spans="10:14" s="3" customFormat="1" ht="15.75" customHeight="1">
      <c r="J50" s="102"/>
      <c r="K50" s="102"/>
      <c r="L50" s="102"/>
      <c r="M50" s="102"/>
      <c r="N50" s="102"/>
    </row>
    <row r="51" spans="1:15" s="3" customFormat="1" ht="15.75" customHeight="1">
      <c r="A51" s="112"/>
      <c r="B51" s="113" t="s">
        <v>114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4"/>
      <c r="N51" s="114"/>
      <c r="O51" s="109"/>
    </row>
    <row r="52" s="3" customFormat="1" ht="12.75"/>
    <row r="53" spans="1:15" s="3" customFormat="1" ht="12.75">
      <c r="A53" s="260" t="s">
        <v>115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110"/>
    </row>
    <row r="54" spans="1:15" s="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4" s="3" customFormat="1" ht="15">
      <c r="A55"/>
      <c r="B55" s="106" t="s">
        <v>69</v>
      </c>
      <c r="C55" s="106"/>
      <c r="D55" s="106"/>
      <c r="E55" s="106"/>
      <c r="F55" s="107"/>
      <c r="G55" s="107"/>
      <c r="H55" s="6"/>
      <c r="I55" s="6"/>
      <c r="J55" s="6"/>
      <c r="K55" s="6"/>
      <c r="L55"/>
      <c r="M55"/>
      <c r="N55"/>
    </row>
    <row r="56" spans="1:16" ht="12.75">
      <c r="A56" s="20" t="s">
        <v>68</v>
      </c>
      <c r="B56" s="254" t="s">
        <v>71</v>
      </c>
      <c r="C56" s="255"/>
      <c r="D56" s="256" t="s">
        <v>72</v>
      </c>
      <c r="E56" s="257"/>
      <c r="F56" s="258"/>
      <c r="G56" s="111" t="s">
        <v>53</v>
      </c>
      <c r="H56" s="20" t="s">
        <v>68</v>
      </c>
      <c r="I56" s="254" t="s">
        <v>71</v>
      </c>
      <c r="J56" s="259"/>
      <c r="K56" s="256" t="s">
        <v>72</v>
      </c>
      <c r="L56" s="257"/>
      <c r="M56" s="258"/>
      <c r="N56" s="111" t="s">
        <v>53</v>
      </c>
      <c r="P56" s="3"/>
    </row>
    <row r="57" spans="1:14" ht="12.75">
      <c r="A57" s="40">
        <v>41537</v>
      </c>
      <c r="B57" s="267" t="s">
        <v>81</v>
      </c>
      <c r="C57" s="268"/>
      <c r="D57" s="264"/>
      <c r="E57" s="265"/>
      <c r="F57" s="266"/>
      <c r="G57" s="74">
        <v>510</v>
      </c>
      <c r="H57" s="40">
        <v>41563</v>
      </c>
      <c r="I57" s="115" t="s">
        <v>163</v>
      </c>
      <c r="J57" s="95"/>
      <c r="K57" s="245"/>
      <c r="L57" s="181"/>
      <c r="M57" s="182"/>
      <c r="N57" s="76">
        <v>32</v>
      </c>
    </row>
    <row r="58" spans="1:14" ht="12.75">
      <c r="A58" s="40">
        <v>41563</v>
      </c>
      <c r="B58" s="267" t="s">
        <v>82</v>
      </c>
      <c r="C58" s="268"/>
      <c r="D58" s="245"/>
      <c r="E58" s="181"/>
      <c r="F58" s="182"/>
      <c r="G58" s="74">
        <f>J32</f>
        <v>455.40000000000003</v>
      </c>
      <c r="H58" s="317">
        <v>41563</v>
      </c>
      <c r="I58" s="115" t="s">
        <v>164</v>
      </c>
      <c r="J58" s="95"/>
      <c r="K58" s="245"/>
      <c r="L58" s="181"/>
      <c r="M58" s="182"/>
      <c r="N58" s="54">
        <v>19.99</v>
      </c>
    </row>
    <row r="59" spans="1:16" ht="12.75">
      <c r="A59" s="40">
        <v>41563</v>
      </c>
      <c r="B59" s="261" t="s">
        <v>150</v>
      </c>
      <c r="C59" s="182"/>
      <c r="D59" s="245"/>
      <c r="E59" s="181"/>
      <c r="F59" s="182"/>
      <c r="G59" s="74">
        <v>125</v>
      </c>
      <c r="H59" s="317"/>
      <c r="I59" s="115"/>
      <c r="J59" s="95"/>
      <c r="K59" s="245"/>
      <c r="L59" s="181"/>
      <c r="M59" s="182"/>
      <c r="N59" s="54"/>
      <c r="P59" s="36"/>
    </row>
    <row r="60" spans="1:14" ht="12.75">
      <c r="A60" s="40">
        <v>41563</v>
      </c>
      <c r="B60" s="261" t="s">
        <v>162</v>
      </c>
      <c r="C60" s="182"/>
      <c r="D60" s="245"/>
      <c r="E60" s="181"/>
      <c r="F60" s="182"/>
      <c r="G60" s="74">
        <v>22.49</v>
      </c>
      <c r="H60" s="39"/>
      <c r="I60" s="93"/>
      <c r="J60" s="95"/>
      <c r="K60" s="245"/>
      <c r="L60" s="181"/>
      <c r="M60" s="182"/>
      <c r="N60" s="54"/>
    </row>
    <row r="61" spans="1:14" ht="15.75" customHeight="1">
      <c r="A61" s="40">
        <v>41563</v>
      </c>
      <c r="B61" s="261" t="s">
        <v>125</v>
      </c>
      <c r="C61" s="182"/>
      <c r="D61" s="245"/>
      <c r="E61" s="181"/>
      <c r="F61" s="182"/>
      <c r="G61" s="74">
        <v>20</v>
      </c>
      <c r="H61" s="39"/>
      <c r="I61" s="93"/>
      <c r="J61" s="95"/>
      <c r="K61" s="245"/>
      <c r="L61" s="181"/>
      <c r="M61" s="182"/>
      <c r="N61" s="54"/>
    </row>
    <row r="62" spans="1:15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 customHeight="1">
      <c r="A63" s="26" t="s">
        <v>116</v>
      </c>
      <c r="B63" s="26"/>
      <c r="C63" s="27"/>
      <c r="D63" s="43" t="s">
        <v>42</v>
      </c>
      <c r="E63" s="319" t="s">
        <v>165</v>
      </c>
      <c r="F63" s="42" t="s">
        <v>43</v>
      </c>
      <c r="G63" s="261" t="s">
        <v>166</v>
      </c>
      <c r="H63" s="182"/>
      <c r="I63" s="60">
        <v>695</v>
      </c>
      <c r="J63" s="43" t="s">
        <v>42</v>
      </c>
      <c r="K63" s="44"/>
      <c r="L63" s="42" t="s">
        <v>43</v>
      </c>
      <c r="M63" s="245"/>
      <c r="N63" s="182"/>
      <c r="O63" s="45">
        <v>0</v>
      </c>
    </row>
    <row r="64" ht="15.75" customHeight="1">
      <c r="A64" s="103" t="s">
        <v>106</v>
      </c>
    </row>
    <row r="65" ht="15.75" customHeight="1">
      <c r="B65" t="s">
        <v>73</v>
      </c>
    </row>
    <row r="66" ht="15.75" customHeight="1">
      <c r="B66" t="s">
        <v>74</v>
      </c>
    </row>
    <row r="67" spans="1:16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ht="12.75">
      <c r="P68" s="3"/>
    </row>
    <row r="69" spans="1:15" ht="12.75">
      <c r="A69" t="s">
        <v>75</v>
      </c>
      <c r="C69" s="1"/>
      <c r="D69" s="1"/>
      <c r="E69" s="1"/>
      <c r="F69" s="2" t="s">
        <v>68</v>
      </c>
      <c r="G69" s="1"/>
      <c r="I69" s="3"/>
      <c r="J69" s="3"/>
      <c r="K69" s="3"/>
      <c r="L69" s="3"/>
      <c r="M69" s="3"/>
      <c r="N69" s="43"/>
      <c r="O69" s="3"/>
    </row>
    <row r="71" ht="12.75">
      <c r="M71" s="103" t="s">
        <v>135</v>
      </c>
    </row>
  </sheetData>
  <sheetProtection password="C675" sheet="1"/>
  <mergeCells count="50">
    <mergeCell ref="K59:M59"/>
    <mergeCell ref="K57:M57"/>
    <mergeCell ref="C34:O34"/>
    <mergeCell ref="A35:O35"/>
    <mergeCell ref="A36:O36"/>
    <mergeCell ref="K61:M61"/>
    <mergeCell ref="D59:F59"/>
    <mergeCell ref="B60:C60"/>
    <mergeCell ref="D60:F60"/>
    <mergeCell ref="B59:C59"/>
    <mergeCell ref="K58:M58"/>
    <mergeCell ref="D57:F57"/>
    <mergeCell ref="D58:F58"/>
    <mergeCell ref="B19:E19"/>
    <mergeCell ref="B20:E20"/>
    <mergeCell ref="B21:E21"/>
    <mergeCell ref="A39:B39"/>
    <mergeCell ref="B57:C57"/>
    <mergeCell ref="B58:C58"/>
    <mergeCell ref="K44:M47"/>
    <mergeCell ref="D61:F61"/>
    <mergeCell ref="K60:M60"/>
    <mergeCell ref="B22:E22"/>
    <mergeCell ref="G6:J6"/>
    <mergeCell ref="C8:D8"/>
    <mergeCell ref="J8:M8"/>
    <mergeCell ref="H8:I8"/>
    <mergeCell ref="C10:E10"/>
    <mergeCell ref="I10:N10"/>
    <mergeCell ref="M12:N12"/>
    <mergeCell ref="F12:G12"/>
    <mergeCell ref="C6:E6"/>
    <mergeCell ref="M63:N63"/>
    <mergeCell ref="B56:C56"/>
    <mergeCell ref="D56:F56"/>
    <mergeCell ref="I56:J56"/>
    <mergeCell ref="K56:M56"/>
    <mergeCell ref="A53:N53"/>
    <mergeCell ref="G63:H63"/>
    <mergeCell ref="B61:C61"/>
    <mergeCell ref="D2:H2"/>
    <mergeCell ref="D3:H3"/>
    <mergeCell ref="K3:M4"/>
    <mergeCell ref="L17:M18"/>
    <mergeCell ref="G17:I17"/>
    <mergeCell ref="B17:E18"/>
    <mergeCell ref="G10:H10"/>
    <mergeCell ref="C14:N14"/>
    <mergeCell ref="J12:K12"/>
    <mergeCell ref="C12:D12"/>
  </mergeCells>
  <dataValidations count="1">
    <dataValidation type="list" allowBlank="1" showInputMessage="1" showErrorMessage="1" sqref="F19:F31">
      <formula1>"Air,Rental Veh,Private Veh,UM Vehicle,Other"</formula1>
    </dataValidation>
  </dataValidations>
  <printOptions/>
  <pageMargins left="0" right="0" top="0" bottom="0" header="0" footer="0"/>
  <pageSetup fitToHeight="1" fitToWidth="1" horizontalDpi="600" verticalDpi="600" orientation="portrait" scale="73" r:id="rId2"/>
  <ignoredErrors>
    <ignoredError sqref="C6" unlockedFormula="1"/>
    <ignoredError sqref="O3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7.28125" style="0" bestFit="1" customWidth="1"/>
    <col min="2" max="2" width="3.140625" style="0" customWidth="1"/>
    <col min="6" max="6" width="10.140625" style="0" customWidth="1"/>
    <col min="7" max="7" width="11.00390625" style="0" customWidth="1"/>
    <col min="8" max="8" width="12.57421875" style="0" customWidth="1"/>
    <col min="9" max="9" width="11.00390625" style="0" bestFit="1" customWidth="1"/>
    <col min="10" max="10" width="10.140625" style="0" customWidth="1"/>
    <col min="11" max="11" width="11.00390625" style="0" customWidth="1"/>
    <col min="12" max="12" width="12.00390625" style="0" customWidth="1"/>
    <col min="13" max="13" width="11.00390625" style="0" customWidth="1"/>
  </cols>
  <sheetData>
    <row r="1" spans="4:12" ht="12.75">
      <c r="D1" s="290" t="s">
        <v>138</v>
      </c>
      <c r="E1" s="290"/>
      <c r="F1" s="290"/>
      <c r="G1" s="290"/>
      <c r="H1" s="290"/>
      <c r="I1" s="291"/>
      <c r="J1" s="1"/>
      <c r="K1" s="1"/>
      <c r="L1" s="1"/>
    </row>
    <row r="2" spans="4:12" ht="12.75">
      <c r="D2" s="290"/>
      <c r="E2" s="290"/>
      <c r="F2" s="290"/>
      <c r="G2" s="290"/>
      <c r="H2" s="290"/>
      <c r="I2" s="291"/>
      <c r="J2" s="189" t="s">
        <v>0</v>
      </c>
      <c r="K2" s="190"/>
      <c r="L2" s="190"/>
    </row>
    <row r="3" spans="4:12" ht="12.75">
      <c r="D3" s="290"/>
      <c r="E3" s="290"/>
      <c r="F3" s="290"/>
      <c r="G3" s="290"/>
      <c r="H3" s="290"/>
      <c r="I3" s="291"/>
      <c r="J3" s="2"/>
      <c r="K3" s="2"/>
      <c r="L3" s="2"/>
    </row>
    <row r="4" spans="4:12" ht="13.5" customHeight="1">
      <c r="D4" s="121"/>
      <c r="E4" s="121"/>
      <c r="F4" s="121"/>
      <c r="G4" s="121"/>
      <c r="H4" s="121"/>
      <c r="I4" s="122"/>
      <c r="J4" s="2"/>
      <c r="K4" s="2"/>
      <c r="L4" s="2"/>
    </row>
    <row r="5" spans="2:13" ht="15" customHeight="1">
      <c r="B5" s="148" t="s">
        <v>133</v>
      </c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0:12" ht="12.75">
      <c r="J6" s="270"/>
      <c r="K6" s="270"/>
      <c r="L6" s="270"/>
    </row>
    <row r="7" spans="1:12" ht="19.5" customHeight="1">
      <c r="A7" t="s">
        <v>1</v>
      </c>
      <c r="C7" t="s">
        <v>2</v>
      </c>
      <c r="D7" s="193"/>
      <c r="E7" s="194"/>
      <c r="F7" s="194"/>
      <c r="G7" s="194"/>
      <c r="H7" s="195"/>
      <c r="J7" s="270"/>
      <c r="K7" s="270"/>
      <c r="L7" s="270"/>
    </row>
    <row r="8" ht="9.75" customHeight="1"/>
    <row r="9" spans="1:13" ht="20.25" customHeight="1">
      <c r="A9" s="154" t="s">
        <v>136</v>
      </c>
      <c r="B9" s="180"/>
      <c r="C9" s="181"/>
      <c r="D9" s="181"/>
      <c r="E9" s="181"/>
      <c r="F9" s="182"/>
      <c r="G9" s="156" t="s">
        <v>3</v>
      </c>
      <c r="H9" s="273"/>
      <c r="I9" s="274"/>
      <c r="J9" s="274"/>
      <c r="K9" s="274"/>
      <c r="L9" s="274"/>
      <c r="M9" s="275"/>
    </row>
    <row r="10" spans="2:12" s="3" customFormat="1" ht="9.75" customHeight="1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3" ht="20.25" customHeight="1">
      <c r="A11" s="146" t="s">
        <v>4</v>
      </c>
      <c r="B11" s="180"/>
      <c r="C11" s="181"/>
      <c r="D11" s="181"/>
      <c r="E11" s="181"/>
      <c r="F11" s="182"/>
      <c r="G11" s="216" t="s">
        <v>6</v>
      </c>
      <c r="H11" s="210"/>
      <c r="I11" s="211"/>
      <c r="J11" s="211"/>
      <c r="K11" s="211"/>
      <c r="L11" s="211"/>
      <c r="M11" s="212"/>
    </row>
    <row r="12" ht="7.5" customHeight="1">
      <c r="G12" s="216"/>
    </row>
    <row r="13" ht="7.5" customHeight="1">
      <c r="G13" s="157"/>
    </row>
    <row r="14" spans="2:12" s="137" customFormat="1" ht="15.75" customHeight="1">
      <c r="B14" s="138"/>
      <c r="C14" s="139"/>
      <c r="D14" s="139"/>
      <c r="E14" s="139"/>
      <c r="F14" s="151" t="s">
        <v>118</v>
      </c>
      <c r="G14" s="140"/>
      <c r="H14" s="141"/>
      <c r="I14" s="142"/>
      <c r="J14" s="142"/>
      <c r="K14" s="142"/>
      <c r="L14" s="142"/>
    </row>
    <row r="15" spans="1:13" ht="20.25" customHeight="1">
      <c r="A15" s="146" t="s">
        <v>5</v>
      </c>
      <c r="C15" s="180"/>
      <c r="D15" s="196"/>
      <c r="E15" s="197"/>
      <c r="F15" s="215" t="s">
        <v>7</v>
      </c>
      <c r="G15" s="309"/>
      <c r="H15" s="155" t="s">
        <v>8</v>
      </c>
      <c r="I15" s="310"/>
      <c r="J15" s="216" t="s">
        <v>9</v>
      </c>
      <c r="K15" s="309"/>
      <c r="L15" s="155" t="s">
        <v>8</v>
      </c>
      <c r="M15" s="311"/>
    </row>
    <row r="16" spans="3:12" ht="5.25" customHeight="1">
      <c r="C16" s="124"/>
      <c r="D16" s="124"/>
      <c r="E16" s="124"/>
      <c r="F16" s="215"/>
      <c r="G16" s="57"/>
      <c r="H16" s="124"/>
      <c r="I16" s="124"/>
      <c r="J16" s="216"/>
      <c r="K16" s="124"/>
      <c r="L16" s="124"/>
    </row>
    <row r="17" spans="3:12" ht="12" customHeight="1">
      <c r="C17" s="124"/>
      <c r="D17" s="124"/>
      <c r="E17" s="124"/>
      <c r="F17" s="126"/>
      <c r="G17" s="57"/>
      <c r="H17" s="26" t="s">
        <v>78</v>
      </c>
      <c r="I17" s="124"/>
      <c r="J17" s="127"/>
      <c r="K17" s="124"/>
      <c r="L17" s="26" t="s">
        <v>78</v>
      </c>
    </row>
    <row r="18" spans="3:12" ht="12" customHeight="1">
      <c r="C18" s="124"/>
      <c r="D18" s="124"/>
      <c r="E18" s="124"/>
      <c r="F18" s="126"/>
      <c r="G18" s="57"/>
      <c r="H18" s="9"/>
      <c r="I18" s="124"/>
      <c r="J18" s="127"/>
      <c r="K18" s="124"/>
      <c r="L18" s="9"/>
    </row>
    <row r="19" spans="1:6" ht="14.25" customHeight="1">
      <c r="A19" s="106" t="s">
        <v>119</v>
      </c>
      <c r="F19" s="106" t="s">
        <v>128</v>
      </c>
    </row>
    <row r="20" spans="1:13" ht="20.25" customHeight="1">
      <c r="A20" s="146" t="s">
        <v>10</v>
      </c>
      <c r="B20" s="2" t="s">
        <v>23</v>
      </c>
      <c r="C20" s="202"/>
      <c r="D20" s="203"/>
      <c r="F20" s="180"/>
      <c r="G20" s="181"/>
      <c r="H20" s="181"/>
      <c r="I20" s="181"/>
      <c r="J20" s="181"/>
      <c r="K20" s="181"/>
      <c r="L20" s="181"/>
      <c r="M20" s="182"/>
    </row>
    <row r="21" spans="2:13" ht="19.5" customHeight="1">
      <c r="B21" s="2"/>
      <c r="C21" s="132"/>
      <c r="D21" s="132"/>
      <c r="F21" s="124"/>
      <c r="G21" s="124"/>
      <c r="H21" s="124"/>
      <c r="I21" s="124"/>
      <c r="J21" s="124"/>
      <c r="K21" s="124"/>
      <c r="L21" s="124"/>
      <c r="M21" s="3"/>
    </row>
    <row r="22" spans="1:13" ht="20.25" customHeight="1">
      <c r="A22" s="146" t="s">
        <v>125</v>
      </c>
      <c r="B22" s="2" t="s">
        <v>23</v>
      </c>
      <c r="C22" s="202"/>
      <c r="D22" s="203"/>
      <c r="F22" s="180"/>
      <c r="G22" s="181"/>
      <c r="H22" s="181"/>
      <c r="I22" s="181"/>
      <c r="J22" s="181"/>
      <c r="K22" s="181"/>
      <c r="L22" s="181"/>
      <c r="M22" s="182"/>
    </row>
    <row r="23" spans="1:13" ht="13.5" customHeight="1">
      <c r="A23" s="3"/>
      <c r="B23" s="3"/>
      <c r="C23" s="3"/>
      <c r="D23" s="3"/>
      <c r="E23" s="3"/>
      <c r="F23" s="128"/>
      <c r="G23" s="3"/>
      <c r="H23" s="3"/>
      <c r="I23" s="3"/>
      <c r="J23" s="116" t="s">
        <v>108</v>
      </c>
      <c r="K23" s="3"/>
      <c r="L23" s="128"/>
      <c r="M23" s="3"/>
    </row>
    <row r="24" spans="1:13" ht="20.25" customHeight="1">
      <c r="A24" s="147" t="s">
        <v>120</v>
      </c>
      <c r="B24" s="2" t="s">
        <v>23</v>
      </c>
      <c r="C24" s="202">
        <f>G24*I24</f>
        <v>0</v>
      </c>
      <c r="D24" s="203"/>
      <c r="F24" s="129" t="s">
        <v>121</v>
      </c>
      <c r="G24" s="144"/>
      <c r="H24" s="130" t="s">
        <v>52</v>
      </c>
      <c r="I24" s="143"/>
      <c r="J24" s="223"/>
      <c r="K24" s="224"/>
      <c r="L24" s="224"/>
      <c r="M24" s="225"/>
    </row>
    <row r="25" spans="2:12" ht="18.75" customHeight="1">
      <c r="B25" s="2"/>
      <c r="F25" s="103" t="s">
        <v>91</v>
      </c>
      <c r="L25" s="9"/>
    </row>
    <row r="26" spans="1:13" ht="20.25" customHeight="1">
      <c r="A26" s="146" t="s">
        <v>122</v>
      </c>
      <c r="B26" s="2" t="s">
        <v>23</v>
      </c>
      <c r="C26" s="202">
        <f>J26+M26</f>
        <v>0</v>
      </c>
      <c r="D26" s="203"/>
      <c r="F26" s="180"/>
      <c r="G26" s="182"/>
      <c r="H26" s="184" t="s">
        <v>123</v>
      </c>
      <c r="I26" s="185"/>
      <c r="J26" s="178"/>
      <c r="K26" s="184" t="s">
        <v>124</v>
      </c>
      <c r="L26" s="185"/>
      <c r="M26" s="179"/>
    </row>
    <row r="27" spans="2:14" ht="13.5" customHeight="1">
      <c r="B27" s="2"/>
      <c r="C27" s="209"/>
      <c r="D27" s="209"/>
      <c r="E27" s="209"/>
      <c r="H27" s="209"/>
      <c r="I27" s="209"/>
      <c r="J27" s="94"/>
      <c r="K27" s="94"/>
      <c r="L27" s="120"/>
      <c r="M27" s="120"/>
      <c r="N27" s="3"/>
    </row>
    <row r="28" spans="1:13" ht="20.25" customHeight="1">
      <c r="A28" s="146" t="s">
        <v>126</v>
      </c>
      <c r="B28" s="2" t="s">
        <v>23</v>
      </c>
      <c r="C28" s="202"/>
      <c r="D28" s="203"/>
      <c r="F28" s="180"/>
      <c r="G28" s="181"/>
      <c r="H28" s="181"/>
      <c r="I28" s="181"/>
      <c r="J28" s="181"/>
      <c r="K28" s="181"/>
      <c r="L28" s="181"/>
      <c r="M28" s="182"/>
    </row>
    <row r="29" spans="1:13" ht="13.5" customHeight="1">
      <c r="A29" s="103"/>
      <c r="B29" s="2"/>
      <c r="C29" s="132"/>
      <c r="D29" s="132"/>
      <c r="F29" s="124"/>
      <c r="G29" s="124"/>
      <c r="H29" s="124"/>
      <c r="I29" s="124"/>
      <c r="J29" s="90"/>
      <c r="K29" s="90"/>
      <c r="L29" s="131"/>
      <c r="M29" s="1"/>
    </row>
    <row r="30" spans="1:13" ht="20.25" customHeight="1">
      <c r="A30" s="146" t="s">
        <v>127</v>
      </c>
      <c r="B30" s="2" t="s">
        <v>23</v>
      </c>
      <c r="C30" s="202"/>
      <c r="D30" s="203"/>
      <c r="F30" s="180"/>
      <c r="G30" s="181"/>
      <c r="H30" s="181"/>
      <c r="I30" s="181"/>
      <c r="J30" s="181"/>
      <c r="K30" s="181"/>
      <c r="L30" s="181"/>
      <c r="M30" s="182"/>
    </row>
    <row r="31" spans="2:14" ht="13.5" customHeight="1">
      <c r="B31" s="2"/>
      <c r="J31" s="94"/>
      <c r="K31" s="94"/>
      <c r="L31" s="120"/>
      <c r="M31" s="120"/>
      <c r="N31" s="3"/>
    </row>
    <row r="32" spans="1:13" ht="20.25" customHeight="1">
      <c r="A32" s="146" t="s">
        <v>11</v>
      </c>
      <c r="B32" s="2" t="s">
        <v>23</v>
      </c>
      <c r="C32" s="202"/>
      <c r="D32" s="203"/>
      <c r="F32" s="180"/>
      <c r="G32" s="181"/>
      <c r="H32" s="181"/>
      <c r="I32" s="181"/>
      <c r="J32" s="181"/>
      <c r="K32" s="181"/>
      <c r="L32" s="181"/>
      <c r="M32" s="182"/>
    </row>
    <row r="33" spans="2:12" ht="8.25" customHeight="1">
      <c r="B33" s="2"/>
      <c r="C33" s="5"/>
      <c r="D33" s="5"/>
      <c r="F33" s="5"/>
      <c r="G33" s="5"/>
      <c r="H33" s="88"/>
      <c r="I33" s="88"/>
      <c r="J33" s="5"/>
      <c r="K33" s="5"/>
      <c r="L33" s="5"/>
    </row>
    <row r="34" spans="1:12" ht="19.5" customHeight="1">
      <c r="A34" s="284" t="s">
        <v>35</v>
      </c>
      <c r="B34" s="284"/>
      <c r="C34" s="284"/>
      <c r="D34" s="5"/>
      <c r="F34" s="5" t="s">
        <v>24</v>
      </c>
      <c r="G34" s="5"/>
      <c r="H34" s="18"/>
      <c r="I34" s="18"/>
      <c r="J34" s="5"/>
      <c r="K34" s="5"/>
      <c r="L34" s="5"/>
    </row>
    <row r="35" spans="1:12" ht="19.5" customHeight="1">
      <c r="A35" s="217"/>
      <c r="B35" s="217"/>
      <c r="C35" s="217"/>
      <c r="D35" s="217"/>
      <c r="E35" s="3"/>
      <c r="F35" t="s">
        <v>25</v>
      </c>
      <c r="K35" s="119"/>
      <c r="L35" s="119"/>
    </row>
    <row r="36" spans="2:6" ht="19.5" customHeight="1">
      <c r="B36" s="2"/>
      <c r="F36" s="103" t="s">
        <v>109</v>
      </c>
    </row>
    <row r="37" spans="2:6" ht="9.75" customHeight="1">
      <c r="B37" s="2"/>
      <c r="F37" s="103"/>
    </row>
    <row r="38" spans="1:13" ht="20.25" customHeight="1">
      <c r="A38" s="146" t="s">
        <v>12</v>
      </c>
      <c r="B38" s="2" t="s">
        <v>23</v>
      </c>
      <c r="C38" s="202"/>
      <c r="D38" s="203"/>
      <c r="F38" s="180"/>
      <c r="G38" s="181"/>
      <c r="H38" s="181"/>
      <c r="I38" s="181"/>
      <c r="J38" s="181"/>
      <c r="K38" s="181"/>
      <c r="L38" s="181"/>
      <c r="M38" s="182"/>
    </row>
    <row r="39" spans="2:15" ht="12.75" customHeight="1">
      <c r="B39" s="2"/>
      <c r="O39" s="3"/>
    </row>
    <row r="40" spans="1:12" ht="8.25" customHeight="1">
      <c r="A40" s="183" t="s">
        <v>129</v>
      </c>
      <c r="B40" s="2"/>
      <c r="C40" s="5"/>
      <c r="D40" s="5"/>
      <c r="F40" s="5"/>
      <c r="G40" s="5"/>
      <c r="H40" s="5"/>
      <c r="I40" s="5"/>
      <c r="J40" s="5"/>
      <c r="K40" s="5"/>
      <c r="L40" s="5"/>
    </row>
    <row r="41" spans="1:13" ht="20.25" customHeight="1">
      <c r="A41" s="183"/>
      <c r="B41" s="2" t="s">
        <v>23</v>
      </c>
      <c r="C41" s="202"/>
      <c r="D41" s="203"/>
      <c r="F41" s="180"/>
      <c r="G41" s="181"/>
      <c r="H41" s="181"/>
      <c r="I41" s="181"/>
      <c r="J41" s="181"/>
      <c r="K41" s="181"/>
      <c r="L41" s="181"/>
      <c r="M41" s="182"/>
    </row>
    <row r="42" spans="2:15" ht="13.5" customHeight="1">
      <c r="B42" s="2"/>
      <c r="O42" s="3"/>
    </row>
    <row r="43" spans="1:13" ht="20.25" customHeight="1">
      <c r="A43" s="146" t="s">
        <v>13</v>
      </c>
      <c r="B43" s="2" t="s">
        <v>23</v>
      </c>
      <c r="C43" s="202"/>
      <c r="D43" s="203"/>
      <c r="F43" s="180"/>
      <c r="G43" s="181"/>
      <c r="H43" s="181"/>
      <c r="I43" s="181"/>
      <c r="J43" s="181"/>
      <c r="K43" s="181"/>
      <c r="L43" s="181"/>
      <c r="M43" s="182"/>
    </row>
    <row r="44" ht="13.5" customHeight="1">
      <c r="B44" s="2"/>
    </row>
    <row r="45" spans="1:13" ht="20.25" customHeight="1">
      <c r="A45" s="146" t="s">
        <v>14</v>
      </c>
      <c r="B45" s="2" t="s">
        <v>23</v>
      </c>
      <c r="C45" s="221">
        <f>C20+C22+C24+C26+C28+C30+C32+C38+C41+C43</f>
        <v>0</v>
      </c>
      <c r="D45" s="222"/>
      <c r="F45" s="180"/>
      <c r="G45" s="181"/>
      <c r="H45" s="181"/>
      <c r="I45" s="181"/>
      <c r="J45" s="181"/>
      <c r="K45" s="181"/>
      <c r="L45" s="181"/>
      <c r="M45" s="182"/>
    </row>
    <row r="46" ht="19.5" customHeight="1" thickBot="1">
      <c r="B46" s="2"/>
    </row>
    <row r="47" spans="1:13" ht="19.5" customHeight="1" thickBot="1">
      <c r="A47" t="s">
        <v>15</v>
      </c>
      <c r="B47" s="2" t="s">
        <v>23</v>
      </c>
      <c r="C47" s="226">
        <f>G50+G51+G52</f>
        <v>0</v>
      </c>
      <c r="D47" s="227"/>
      <c r="E47" s="7"/>
      <c r="L47" s="276" t="s">
        <v>94</v>
      </c>
      <c r="M47" s="277"/>
    </row>
    <row r="48" spans="1:13" ht="19.5" customHeight="1">
      <c r="A48" s="83"/>
      <c r="B48" s="83"/>
      <c r="H48" s="166" t="s">
        <v>27</v>
      </c>
      <c r="I48" s="167" t="s">
        <v>28</v>
      </c>
      <c r="J48" s="167" t="s">
        <v>29</v>
      </c>
      <c r="K48" s="168" t="s">
        <v>53</v>
      </c>
      <c r="L48" s="278"/>
      <c r="M48" s="279"/>
    </row>
    <row r="49" spans="1:12" ht="19.5" customHeight="1" thickBot="1">
      <c r="A49" s="8" t="s">
        <v>86</v>
      </c>
      <c r="B49" s="2"/>
      <c r="C49" s="13" t="s">
        <v>22</v>
      </c>
      <c r="D49" s="8" t="s">
        <v>16</v>
      </c>
      <c r="E49" s="8" t="s">
        <v>84</v>
      </c>
      <c r="F49" s="8" t="s">
        <v>17</v>
      </c>
      <c r="G49" s="8" t="s">
        <v>18</v>
      </c>
      <c r="H49" s="169"/>
      <c r="I49" s="19"/>
      <c r="J49" s="16"/>
      <c r="K49" s="170"/>
      <c r="L49" s="165" t="s">
        <v>30</v>
      </c>
    </row>
    <row r="50" spans="1:13" ht="19.5" customHeight="1" thickBot="1">
      <c r="A50" t="s">
        <v>87</v>
      </c>
      <c r="B50" s="2"/>
      <c r="C50" s="9" t="s">
        <v>19</v>
      </c>
      <c r="D50" s="16"/>
      <c r="E50" s="54"/>
      <c r="F50" s="63">
        <f>IF($J$71=2,7,5)-IF($J$71=3,5)</f>
        <v>5</v>
      </c>
      <c r="G50" s="164">
        <f>D50*(E50+F50)</f>
        <v>0</v>
      </c>
      <c r="H50" s="162"/>
      <c r="I50" s="67"/>
      <c r="J50" s="68"/>
      <c r="K50" s="82"/>
      <c r="L50" s="293">
        <f>SUM(K49:K50)</f>
        <v>0</v>
      </c>
      <c r="M50" s="288"/>
    </row>
    <row r="51" spans="1:13" ht="19.5" customHeight="1" thickBot="1">
      <c r="A51" t="s">
        <v>88</v>
      </c>
      <c r="B51" s="2"/>
      <c r="C51" s="9" t="s">
        <v>20</v>
      </c>
      <c r="D51" s="16"/>
      <c r="E51" s="64"/>
      <c r="F51" s="63">
        <f>IF($J$71=2,11,6)-IF($J$71=3,6)</f>
        <v>6</v>
      </c>
      <c r="G51" s="80">
        <f>D51*(E51+F51)</f>
        <v>0</v>
      </c>
      <c r="H51" s="158"/>
      <c r="I51" s="159">
        <v>1901</v>
      </c>
      <c r="J51" s="160"/>
      <c r="K51" s="161"/>
      <c r="L51" s="292" t="s">
        <v>85</v>
      </c>
      <c r="M51" s="292"/>
    </row>
    <row r="52" spans="1:13" ht="19.5" customHeight="1" thickBot="1">
      <c r="A52" t="s">
        <v>89</v>
      </c>
      <c r="B52" s="2"/>
      <c r="C52" s="9" t="s">
        <v>21</v>
      </c>
      <c r="D52" s="16"/>
      <c r="E52" s="54"/>
      <c r="F52" s="63">
        <f>IF($J$71=2,23,12)-IF($J$71=3,12)</f>
        <v>12</v>
      </c>
      <c r="G52" s="80">
        <f>D52*(E52+F52)</f>
        <v>0</v>
      </c>
      <c r="H52" s="162"/>
      <c r="I52" s="163">
        <v>1901</v>
      </c>
      <c r="J52" s="68"/>
      <c r="K52" s="82"/>
      <c r="L52" s="287">
        <f>SUM(K51:K52)</f>
        <v>0</v>
      </c>
      <c r="M52" s="288"/>
    </row>
    <row r="53" spans="2:13" ht="19.5" customHeight="1">
      <c r="B53" s="2"/>
      <c r="H53" s="84"/>
      <c r="I53" s="87"/>
      <c r="J53" s="87"/>
      <c r="K53" s="18"/>
      <c r="L53" s="280" t="s">
        <v>137</v>
      </c>
      <c r="M53" s="281"/>
    </row>
    <row r="54" spans="2:13" ht="19.5" customHeight="1">
      <c r="B54" s="2"/>
      <c r="H54" s="84"/>
      <c r="I54" s="87"/>
      <c r="J54" s="87"/>
      <c r="K54" s="18"/>
      <c r="L54" s="280"/>
      <c r="M54" s="281"/>
    </row>
    <row r="55" spans="8:13" ht="7.5" customHeight="1" thickBot="1">
      <c r="H55" s="85"/>
      <c r="I55" s="85"/>
      <c r="J55" s="85"/>
      <c r="K55" s="85"/>
      <c r="L55" s="282"/>
      <c r="M55" s="283"/>
    </row>
    <row r="56" spans="1:13" ht="19.5" customHeight="1" thickBot="1">
      <c r="A56" t="s">
        <v>26</v>
      </c>
      <c r="B56" s="2" t="s">
        <v>23</v>
      </c>
      <c r="C56" s="226">
        <f>C45+C47</f>
        <v>0</v>
      </c>
      <c r="D56" s="227"/>
      <c r="F56" s="15"/>
      <c r="L56" s="176"/>
      <c r="M56" s="176"/>
    </row>
    <row r="57" spans="2:13" ht="19.5" customHeight="1">
      <c r="B57" s="2"/>
      <c r="C57" s="85"/>
      <c r="D57" s="85"/>
      <c r="E57" s="85"/>
      <c r="F57" s="86"/>
      <c r="G57" s="85"/>
      <c r="H57" s="124"/>
      <c r="I57" s="124"/>
      <c r="J57" s="124"/>
      <c r="K57" s="2"/>
      <c r="L57" s="18"/>
      <c r="M57" s="18"/>
    </row>
    <row r="58" spans="1:13" ht="19.5" customHeight="1">
      <c r="A58" s="84"/>
      <c r="B58" s="87"/>
      <c r="C58" s="285" t="s">
        <v>97</v>
      </c>
      <c r="D58" s="285"/>
      <c r="E58" s="285"/>
      <c r="F58" s="285"/>
      <c r="G58" s="285"/>
      <c r="H58" s="285"/>
      <c r="I58" s="285"/>
      <c r="J58" s="285"/>
      <c r="K58" s="285"/>
      <c r="L58" s="18"/>
      <c r="M58" s="85"/>
    </row>
    <row r="59" spans="3:13" ht="19.5" customHeight="1">
      <c r="C59" s="286" t="s">
        <v>110</v>
      </c>
      <c r="D59" s="286"/>
      <c r="E59" s="286"/>
      <c r="F59" s="286"/>
      <c r="G59" s="286"/>
      <c r="H59" s="286"/>
      <c r="I59" s="286"/>
      <c r="J59" s="286"/>
      <c r="K59" s="286"/>
      <c r="L59" s="85"/>
      <c r="M59" s="85"/>
    </row>
    <row r="60" spans="3:13" ht="15" customHeight="1">
      <c r="C60" s="177"/>
      <c r="D60" s="177"/>
      <c r="E60" s="177"/>
      <c r="F60" s="177"/>
      <c r="G60" s="177"/>
      <c r="H60" s="177"/>
      <c r="I60" s="177"/>
      <c r="J60" s="177"/>
      <c r="K60" s="177"/>
      <c r="L60" s="85"/>
      <c r="M60" s="85"/>
    </row>
    <row r="61" spans="1:13" ht="18.75" customHeight="1">
      <c r="A61" t="s">
        <v>31</v>
      </c>
      <c r="C61" s="180"/>
      <c r="D61" s="196"/>
      <c r="E61" s="196"/>
      <c r="F61" s="197"/>
      <c r="G61" s="2" t="s">
        <v>32</v>
      </c>
      <c r="H61" s="180"/>
      <c r="I61" s="196"/>
      <c r="J61" s="197"/>
      <c r="K61" s="2" t="s">
        <v>33</v>
      </c>
      <c r="L61" s="204"/>
      <c r="M61" s="205"/>
    </row>
    <row r="62" spans="3:13" ht="12" customHeight="1">
      <c r="C62" s="124"/>
      <c r="D62" s="124"/>
      <c r="E62" s="124"/>
      <c r="F62" s="124"/>
      <c r="G62" s="2"/>
      <c r="H62" s="124"/>
      <c r="I62" s="124"/>
      <c r="J62" s="124"/>
      <c r="K62" s="2"/>
      <c r="L62" s="136"/>
      <c r="M62" s="136"/>
    </row>
    <row r="63" spans="1:13" ht="18.75" customHeight="1">
      <c r="A63" s="103" t="s">
        <v>130</v>
      </c>
      <c r="C63" s="186"/>
      <c r="D63" s="187"/>
      <c r="E63" s="124"/>
      <c r="F63" s="124"/>
      <c r="G63" s="2"/>
      <c r="H63" s="124"/>
      <c r="I63" s="124"/>
      <c r="J63" s="124"/>
      <c r="K63" s="2"/>
      <c r="L63" s="136"/>
      <c r="M63" s="136"/>
    </row>
    <row r="64" spans="1:16" ht="18.75" customHeight="1">
      <c r="A64" s="183" t="s">
        <v>140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8.75" customHeight="1">
      <c r="A65" s="220" t="s">
        <v>139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134"/>
    </row>
    <row r="66" spans="5:10" ht="18" customHeight="1">
      <c r="E66" s="135"/>
      <c r="J66" s="17">
        <v>1</v>
      </c>
    </row>
    <row r="67" spans="1:13" ht="12" customHeight="1">
      <c r="A67" s="6" t="s">
        <v>34</v>
      </c>
      <c r="B67" s="107" t="s">
        <v>36</v>
      </c>
      <c r="E67" s="1"/>
      <c r="F67" s="1"/>
      <c r="G67" s="1"/>
      <c r="H67" s="69"/>
      <c r="I67" s="1"/>
      <c r="J67" s="1"/>
      <c r="K67" s="2" t="s">
        <v>33</v>
      </c>
      <c r="L67" s="1"/>
      <c r="M67" s="1"/>
    </row>
    <row r="68" ht="19.5" customHeight="1"/>
    <row r="69" spans="2:13" ht="12.75" customHeight="1">
      <c r="B69" s="107" t="s">
        <v>37</v>
      </c>
      <c r="E69" s="1"/>
      <c r="F69" s="1"/>
      <c r="G69" s="1"/>
      <c r="H69" s="69"/>
      <c r="I69" s="1"/>
      <c r="J69" s="1"/>
      <c r="K69" s="2" t="s">
        <v>33</v>
      </c>
      <c r="L69" s="1"/>
      <c r="M69" s="1"/>
    </row>
    <row r="70" spans="1:13" ht="9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9.75" customHeight="1">
      <c r="J71" s="17">
        <v>0</v>
      </c>
    </row>
    <row r="72" spans="1:14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4" ht="12.75">
      <c r="L74" s="103" t="s">
        <v>131</v>
      </c>
    </row>
  </sheetData>
  <sheetProtection password="C675" sheet="1"/>
  <mergeCells count="57">
    <mergeCell ref="A65:O65"/>
    <mergeCell ref="J2:L2"/>
    <mergeCell ref="D1:I3"/>
    <mergeCell ref="C30:D30"/>
    <mergeCell ref="C27:E27"/>
    <mergeCell ref="C28:D28"/>
    <mergeCell ref="A64:P64"/>
    <mergeCell ref="D7:H7"/>
    <mergeCell ref="L51:M51"/>
    <mergeCell ref="L50:M50"/>
    <mergeCell ref="J6:L7"/>
    <mergeCell ref="F15:F16"/>
    <mergeCell ref="J15:J16"/>
    <mergeCell ref="H27:I27"/>
    <mergeCell ref="C63:D63"/>
    <mergeCell ref="C56:D56"/>
    <mergeCell ref="C47:D47"/>
    <mergeCell ref="L52:M52"/>
    <mergeCell ref="B10:L10"/>
    <mergeCell ref="H11:M11"/>
    <mergeCell ref="G11:G12"/>
    <mergeCell ref="C15:E15"/>
    <mergeCell ref="C32:D32"/>
    <mergeCell ref="C58:K58"/>
    <mergeCell ref="C59:K59"/>
    <mergeCell ref="C61:F61"/>
    <mergeCell ref="H61:J61"/>
    <mergeCell ref="K26:L26"/>
    <mergeCell ref="C38:D38"/>
    <mergeCell ref="L61:M61"/>
    <mergeCell ref="C20:D20"/>
    <mergeCell ref="C22:D22"/>
    <mergeCell ref="C24:D24"/>
    <mergeCell ref="J24:M24"/>
    <mergeCell ref="C26:D26"/>
    <mergeCell ref="F26:G26"/>
    <mergeCell ref="H26:I26"/>
    <mergeCell ref="F28:M28"/>
    <mergeCell ref="A40:A41"/>
    <mergeCell ref="C41:D41"/>
    <mergeCell ref="C45:D45"/>
    <mergeCell ref="L47:M48"/>
    <mergeCell ref="L53:M55"/>
    <mergeCell ref="C43:D43"/>
    <mergeCell ref="A35:D35"/>
    <mergeCell ref="A34:C34"/>
    <mergeCell ref="F30:M30"/>
    <mergeCell ref="F32:M32"/>
    <mergeCell ref="F38:M38"/>
    <mergeCell ref="F41:M41"/>
    <mergeCell ref="F43:M43"/>
    <mergeCell ref="F45:M45"/>
    <mergeCell ref="H9:M9"/>
    <mergeCell ref="B9:F9"/>
    <mergeCell ref="B11:F11"/>
    <mergeCell ref="F20:M20"/>
    <mergeCell ref="F22:M22"/>
  </mergeCells>
  <dataValidations count="6">
    <dataValidation type="custom" allowBlank="1" showInputMessage="1" showErrorMessage="1" errorTitle="No Entry unless Foreign Trip" error="You cannot enter a dollar amount in this field unless the Foreign radio button is selected." sqref="E50">
      <formula1>K81=3</formula1>
    </dataValidation>
    <dataValidation type="custom" allowBlank="1" showInputMessage="1" showErrorMessage="1" errorTitle="No Entry unless Foreign Trip" error="You cannot enter a dollar amount in this field unless the Foreign radio button is selected." sqref="E52">
      <formula1>K81=3</formula1>
    </dataValidation>
    <dataValidation allowBlank="1" showInputMessage="1" showErrorMessage="1" promptTitle="Mileage Rate Justification" prompt="Enter justification if higher mileage rate is used." sqref="J27:L27 J31:L31"/>
    <dataValidation allowBlank="1" showInputMessage="1" showErrorMessage="1" promptTitle="Enter Vendor if Rental" prompt="Enter the name of the vendor if a rental agency will be used." sqref="F26:G26"/>
    <dataValidation allowBlank="1" showInputMessage="1" showErrorMessage="1" promptTitle="Private Vehicle Reimbursement" prompt="If using a private vehicle, enter the expected miles." sqref="G24"/>
    <dataValidation allowBlank="1" showInputMessage="1" showErrorMessage="1" promptTitle="Mileage Reimbursement Rate" prompt="Enter the appropriate Mileage Reimbursement Rate" sqref="I24"/>
  </dataValidations>
  <hyperlinks>
    <hyperlink ref="A34:C34" r:id="rId1" display="Allowable Per Diem Rate Plus Taxes:"/>
  </hyperlinks>
  <printOptions/>
  <pageMargins left="0.75" right="0.2" top="0.45" bottom="0.2" header="0.2" footer="0.2"/>
  <pageSetup fitToHeight="1" fitToWidth="1" horizontalDpi="600" verticalDpi="600" orientation="portrait" scale="6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showRowColHeaders="0" zoomScalePageLayoutView="0" workbookViewId="0" topLeftCell="A25">
      <selection activeCell="H56" sqref="H56"/>
    </sheetView>
  </sheetViews>
  <sheetFormatPr defaultColWidth="9.140625" defaultRowHeight="12.75"/>
  <cols>
    <col min="3" max="3" width="11.7109375" style="0" customWidth="1"/>
    <col min="4" max="4" width="8.8515625" style="0" customWidth="1"/>
    <col min="6" max="6" width="9.57421875" style="0" customWidth="1"/>
    <col min="7" max="7" width="11.7109375" style="0" customWidth="1"/>
    <col min="13" max="13" width="9.7109375" style="0" bestFit="1" customWidth="1"/>
    <col min="15" max="15" width="10.28125" style="0" bestFit="1" customWidth="1"/>
  </cols>
  <sheetData>
    <row r="1" spans="11:13" ht="15.75" customHeight="1">
      <c r="K1" s="20"/>
      <c r="L1" s="21"/>
      <c r="M1" s="22"/>
    </row>
    <row r="2" spans="4:13" ht="15.75" customHeight="1">
      <c r="D2" s="228" t="s">
        <v>38</v>
      </c>
      <c r="E2" s="228"/>
      <c r="F2" s="228"/>
      <c r="G2" s="228"/>
      <c r="H2" s="228"/>
      <c r="I2" s="228"/>
      <c r="K2" s="23"/>
      <c r="L2" s="24"/>
      <c r="M2" s="25"/>
    </row>
    <row r="3" spans="4:13" ht="15.75" customHeight="1">
      <c r="D3" s="229" t="s">
        <v>93</v>
      </c>
      <c r="E3" s="229"/>
      <c r="F3" s="229"/>
      <c r="G3" s="229"/>
      <c r="H3" s="229"/>
      <c r="I3" s="229"/>
      <c r="K3" s="297" t="s">
        <v>79</v>
      </c>
      <c r="L3" s="298"/>
      <c r="M3" s="298"/>
    </row>
    <row r="4" spans="1:13" ht="15.75" customHeight="1">
      <c r="A4" s="108" t="s">
        <v>105</v>
      </c>
      <c r="K4" s="299"/>
      <c r="L4" s="299"/>
      <c r="M4" s="299"/>
    </row>
    <row r="5" spans="1:13" ht="15.75" customHeight="1">
      <c r="A5" s="108"/>
      <c r="K5" s="57"/>
      <c r="L5" s="57"/>
      <c r="M5" s="57"/>
    </row>
    <row r="6" spans="1:15" ht="15.75" customHeight="1">
      <c r="A6" t="s">
        <v>77</v>
      </c>
      <c r="C6" s="251">
        <f>'Foreign-Student-Group RAT'!D7</f>
        <v>0</v>
      </c>
      <c r="D6" s="252"/>
      <c r="E6" s="253"/>
      <c r="G6" s="180">
        <f>'Foreign-Student-Group RAT'!B9</f>
        <v>0</v>
      </c>
      <c r="H6" s="196"/>
      <c r="I6" s="196"/>
      <c r="J6" s="197"/>
      <c r="K6" s="180">
        <f>'Foreign-Student-Group RAT'!H9</f>
        <v>0</v>
      </c>
      <c r="L6" s="196"/>
      <c r="M6" s="196"/>
      <c r="N6" s="196"/>
      <c r="O6" s="197"/>
    </row>
    <row r="7" spans="7:11" ht="15.75" customHeight="1">
      <c r="G7" s="57" t="s">
        <v>39</v>
      </c>
      <c r="H7" s="57"/>
      <c r="I7" s="57"/>
      <c r="J7" s="57"/>
      <c r="K7" s="58" t="s">
        <v>3</v>
      </c>
    </row>
    <row r="8" spans="1:13" ht="15.75" customHeight="1">
      <c r="A8" t="s">
        <v>40</v>
      </c>
      <c r="C8" s="261"/>
      <c r="D8" s="182"/>
      <c r="E8" s="2" t="s">
        <v>76</v>
      </c>
      <c r="F8" s="39"/>
      <c r="H8" s="262" t="s">
        <v>4</v>
      </c>
      <c r="I8" s="263"/>
      <c r="J8" s="245">
        <f>'Foreign-Student-Group RAT'!B14</f>
        <v>0</v>
      </c>
      <c r="K8" s="181"/>
      <c r="L8" s="181"/>
      <c r="M8" s="182"/>
    </row>
    <row r="9" ht="15.75" customHeight="1"/>
    <row r="10" spans="1:13" ht="15.75" customHeight="1">
      <c r="A10" t="s">
        <v>5</v>
      </c>
      <c r="C10" s="245">
        <f>'Foreign-Student-Group RAT'!C15:E15</f>
        <v>0</v>
      </c>
      <c r="D10" s="181"/>
      <c r="E10" s="182"/>
      <c r="F10" s="301" t="s">
        <v>6</v>
      </c>
      <c r="G10" s="263"/>
      <c r="H10" s="245">
        <f>'Foreign-Student-Group RAT'!H11:M11</f>
        <v>0</v>
      </c>
      <c r="I10" s="181"/>
      <c r="J10" s="181"/>
      <c r="K10" s="181"/>
      <c r="L10" s="181"/>
      <c r="M10" s="182"/>
    </row>
    <row r="11" ht="15.75" customHeight="1"/>
    <row r="12" spans="1:14" ht="15.75" customHeight="1">
      <c r="A12" t="s">
        <v>7</v>
      </c>
      <c r="C12" s="246">
        <f>'Foreign-Student-Group RAT'!G15</f>
        <v>0</v>
      </c>
      <c r="D12" s="248"/>
      <c r="E12" s="2" t="s">
        <v>8</v>
      </c>
      <c r="F12" s="249"/>
      <c r="G12" s="250"/>
      <c r="I12" s="4" t="s">
        <v>9</v>
      </c>
      <c r="J12" s="246">
        <f>'Foreign-Student-Group RAT'!K15</f>
        <v>0</v>
      </c>
      <c r="K12" s="247"/>
      <c r="L12" s="2" t="s">
        <v>8</v>
      </c>
      <c r="M12" s="249"/>
      <c r="N12" s="258"/>
    </row>
    <row r="13" ht="15.75" customHeight="1"/>
    <row r="14" spans="1:14" ht="15.75" customHeight="1">
      <c r="A14" t="s">
        <v>41</v>
      </c>
      <c r="C14" s="245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ht="15.75" customHeight="1">
      <c r="A15" s="103" t="s">
        <v>101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8" spans="1:15" ht="12.75">
      <c r="A18" s="28"/>
      <c r="B18" s="20"/>
      <c r="C18" s="21"/>
      <c r="D18" s="21"/>
      <c r="E18" s="22"/>
      <c r="F18" s="29" t="s">
        <v>44</v>
      </c>
      <c r="G18" s="236" t="s">
        <v>45</v>
      </c>
      <c r="H18" s="237"/>
      <c r="I18" s="238"/>
      <c r="J18" s="29" t="s">
        <v>46</v>
      </c>
      <c r="K18" s="29" t="s">
        <v>46</v>
      </c>
      <c r="L18" s="232" t="s">
        <v>83</v>
      </c>
      <c r="M18" s="233"/>
      <c r="N18" s="28"/>
      <c r="O18" s="29" t="s">
        <v>47</v>
      </c>
    </row>
    <row r="19" spans="1:15" ht="12.75">
      <c r="A19" s="30" t="s">
        <v>48</v>
      </c>
      <c r="B19" s="302" t="s">
        <v>49</v>
      </c>
      <c r="C19" s="303"/>
      <c r="D19" s="303"/>
      <c r="E19" s="304"/>
      <c r="F19" s="30" t="s">
        <v>50</v>
      </c>
      <c r="G19" s="31" t="s">
        <v>51</v>
      </c>
      <c r="H19" s="32" t="s">
        <v>52</v>
      </c>
      <c r="I19" s="33" t="s">
        <v>53</v>
      </c>
      <c r="J19" s="30" t="s">
        <v>11</v>
      </c>
      <c r="K19" s="30" t="s">
        <v>54</v>
      </c>
      <c r="L19" s="234"/>
      <c r="M19" s="235"/>
      <c r="N19" s="30" t="s">
        <v>53</v>
      </c>
      <c r="O19" s="30" t="s">
        <v>55</v>
      </c>
    </row>
    <row r="20" spans="1:15" ht="15.75" customHeight="1">
      <c r="A20" s="46"/>
      <c r="B20" s="245"/>
      <c r="C20" s="181"/>
      <c r="D20" s="181"/>
      <c r="E20" s="182"/>
      <c r="F20" s="79"/>
      <c r="G20" s="39"/>
      <c r="H20" s="39"/>
      <c r="I20" s="72">
        <f aca="true" t="shared" si="0" ref="I20:I32">G20*H20</f>
        <v>0</v>
      </c>
      <c r="J20" s="51"/>
      <c r="K20" s="51"/>
      <c r="L20" s="245"/>
      <c r="M20" s="182"/>
      <c r="N20" s="51"/>
      <c r="O20" s="50">
        <f aca="true" t="shared" si="1" ref="O20:O32">I20+J20+K20+N20</f>
        <v>0</v>
      </c>
    </row>
    <row r="21" spans="1:15" ht="15.75" customHeight="1">
      <c r="A21" s="46"/>
      <c r="B21" s="245"/>
      <c r="C21" s="181"/>
      <c r="D21" s="181"/>
      <c r="E21" s="182"/>
      <c r="F21" s="79"/>
      <c r="G21" s="39"/>
      <c r="H21" s="39"/>
      <c r="I21" s="72">
        <f t="shared" si="0"/>
        <v>0</v>
      </c>
      <c r="J21" s="51"/>
      <c r="K21" s="51"/>
      <c r="L21" s="245"/>
      <c r="M21" s="182"/>
      <c r="N21" s="51"/>
      <c r="O21" s="50">
        <f t="shared" si="1"/>
        <v>0</v>
      </c>
    </row>
    <row r="22" spans="1:15" ht="15.75" customHeight="1">
      <c r="A22" s="46"/>
      <c r="B22" s="245"/>
      <c r="C22" s="181"/>
      <c r="D22" s="181"/>
      <c r="E22" s="182"/>
      <c r="F22" s="79"/>
      <c r="G22" s="39"/>
      <c r="H22" s="39"/>
      <c r="I22" s="72">
        <f t="shared" si="0"/>
        <v>0</v>
      </c>
      <c r="J22" s="51"/>
      <c r="K22" s="51"/>
      <c r="L22" s="245"/>
      <c r="M22" s="182"/>
      <c r="N22" s="51"/>
      <c r="O22" s="50">
        <f t="shared" si="1"/>
        <v>0</v>
      </c>
    </row>
    <row r="23" spans="1:15" ht="15.75" customHeight="1">
      <c r="A23" s="46"/>
      <c r="B23" s="245"/>
      <c r="C23" s="181"/>
      <c r="D23" s="181"/>
      <c r="E23" s="182"/>
      <c r="F23" s="79"/>
      <c r="G23" s="39"/>
      <c r="H23" s="39"/>
      <c r="I23" s="72">
        <f t="shared" si="0"/>
        <v>0</v>
      </c>
      <c r="J23" s="51"/>
      <c r="K23" s="51"/>
      <c r="L23" s="245"/>
      <c r="M23" s="182"/>
      <c r="N23" s="51"/>
      <c r="O23" s="50">
        <f t="shared" si="1"/>
        <v>0</v>
      </c>
    </row>
    <row r="24" spans="1:15" ht="15.75" customHeight="1">
      <c r="A24" s="46"/>
      <c r="B24" s="245"/>
      <c r="C24" s="181"/>
      <c r="D24" s="181"/>
      <c r="E24" s="182"/>
      <c r="F24" s="79"/>
      <c r="G24" s="39"/>
      <c r="H24" s="39"/>
      <c r="I24" s="72">
        <f t="shared" si="0"/>
        <v>0</v>
      </c>
      <c r="J24" s="51"/>
      <c r="K24" s="51"/>
      <c r="L24" s="245"/>
      <c r="M24" s="182"/>
      <c r="N24" s="51"/>
      <c r="O24" s="50">
        <f t="shared" si="1"/>
        <v>0</v>
      </c>
    </row>
    <row r="25" spans="1:15" ht="15.75" customHeight="1">
      <c r="A25" s="46"/>
      <c r="B25" s="245"/>
      <c r="C25" s="181"/>
      <c r="D25" s="181"/>
      <c r="E25" s="182"/>
      <c r="F25" s="79"/>
      <c r="G25" s="39"/>
      <c r="H25" s="39"/>
      <c r="I25" s="72">
        <f t="shared" si="0"/>
        <v>0</v>
      </c>
      <c r="J25" s="51"/>
      <c r="K25" s="51"/>
      <c r="L25" s="245"/>
      <c r="M25" s="182"/>
      <c r="N25" s="51"/>
      <c r="O25" s="50">
        <f t="shared" si="1"/>
        <v>0</v>
      </c>
    </row>
    <row r="26" spans="1:15" ht="15.75" customHeight="1">
      <c r="A26" s="46"/>
      <c r="B26" s="245"/>
      <c r="C26" s="181"/>
      <c r="D26" s="181"/>
      <c r="E26" s="182"/>
      <c r="F26" s="79"/>
      <c r="G26" s="39"/>
      <c r="H26" s="39"/>
      <c r="I26" s="72">
        <f t="shared" si="0"/>
        <v>0</v>
      </c>
      <c r="J26" s="51"/>
      <c r="K26" s="51"/>
      <c r="L26" s="245"/>
      <c r="M26" s="182"/>
      <c r="N26" s="51"/>
      <c r="O26" s="50">
        <f t="shared" si="1"/>
        <v>0</v>
      </c>
    </row>
    <row r="27" spans="1:15" ht="15.75" customHeight="1">
      <c r="A27" s="46"/>
      <c r="B27" s="245"/>
      <c r="C27" s="181"/>
      <c r="D27" s="181"/>
      <c r="E27" s="182"/>
      <c r="F27" s="79"/>
      <c r="G27" s="39"/>
      <c r="H27" s="39"/>
      <c r="I27" s="72">
        <f t="shared" si="0"/>
        <v>0</v>
      </c>
      <c r="J27" s="51"/>
      <c r="K27" s="51"/>
      <c r="L27" s="245"/>
      <c r="M27" s="182"/>
      <c r="N27" s="51"/>
      <c r="O27" s="50">
        <f t="shared" si="1"/>
        <v>0</v>
      </c>
    </row>
    <row r="28" spans="1:15" ht="15.75" customHeight="1">
      <c r="A28" s="46"/>
      <c r="B28" s="245"/>
      <c r="C28" s="181"/>
      <c r="D28" s="181"/>
      <c r="E28" s="182"/>
      <c r="F28" s="79"/>
      <c r="G28" s="39"/>
      <c r="H28" s="39"/>
      <c r="I28" s="72">
        <f t="shared" si="0"/>
        <v>0</v>
      </c>
      <c r="J28" s="51"/>
      <c r="K28" s="51"/>
      <c r="L28" s="245"/>
      <c r="M28" s="182"/>
      <c r="N28" s="51"/>
      <c r="O28" s="50">
        <f t="shared" si="1"/>
        <v>0</v>
      </c>
    </row>
    <row r="29" spans="1:15" ht="15.75" customHeight="1">
      <c r="A29" s="46"/>
      <c r="B29" s="245"/>
      <c r="C29" s="181"/>
      <c r="D29" s="181"/>
      <c r="E29" s="182"/>
      <c r="F29" s="79"/>
      <c r="G29" s="39"/>
      <c r="H29" s="39"/>
      <c r="I29" s="72">
        <f t="shared" si="0"/>
        <v>0</v>
      </c>
      <c r="J29" s="51"/>
      <c r="K29" s="51"/>
      <c r="L29" s="245"/>
      <c r="M29" s="182"/>
      <c r="N29" s="51"/>
      <c r="O29" s="50">
        <f t="shared" si="1"/>
        <v>0</v>
      </c>
    </row>
    <row r="30" spans="1:15" ht="15.75" customHeight="1">
      <c r="A30" s="46"/>
      <c r="B30" s="245"/>
      <c r="C30" s="181"/>
      <c r="D30" s="181"/>
      <c r="E30" s="182"/>
      <c r="F30" s="79"/>
      <c r="G30" s="39"/>
      <c r="H30" s="39"/>
      <c r="I30" s="72">
        <f t="shared" si="0"/>
        <v>0</v>
      </c>
      <c r="J30" s="51"/>
      <c r="K30" s="51"/>
      <c r="L30" s="245"/>
      <c r="M30" s="182"/>
      <c r="N30" s="51"/>
      <c r="O30" s="50">
        <f t="shared" si="1"/>
        <v>0</v>
      </c>
    </row>
    <row r="31" spans="1:15" ht="15.75" customHeight="1">
      <c r="A31" s="46"/>
      <c r="B31" s="245"/>
      <c r="C31" s="181"/>
      <c r="D31" s="181"/>
      <c r="E31" s="182"/>
      <c r="F31" s="79"/>
      <c r="G31" s="39"/>
      <c r="H31" s="39"/>
      <c r="I31" s="72">
        <f t="shared" si="0"/>
        <v>0</v>
      </c>
      <c r="J31" s="51"/>
      <c r="K31" s="51"/>
      <c r="L31" s="245"/>
      <c r="M31" s="182"/>
      <c r="N31" s="51"/>
      <c r="O31" s="50">
        <f t="shared" si="1"/>
        <v>0</v>
      </c>
    </row>
    <row r="32" spans="1:15" ht="15.75" customHeight="1">
      <c r="A32" s="46"/>
      <c r="B32" s="245"/>
      <c r="C32" s="181"/>
      <c r="D32" s="181"/>
      <c r="E32" s="182"/>
      <c r="F32" s="79"/>
      <c r="G32" s="39"/>
      <c r="H32" s="39"/>
      <c r="I32" s="72">
        <f t="shared" si="0"/>
        <v>0</v>
      </c>
      <c r="J32" s="51"/>
      <c r="K32" s="51"/>
      <c r="L32" s="245"/>
      <c r="M32" s="182"/>
      <c r="N32" s="51"/>
      <c r="O32" s="50">
        <f t="shared" si="1"/>
        <v>0</v>
      </c>
    </row>
    <row r="33" spans="1:15" ht="15.75" customHeight="1">
      <c r="A33" s="23" t="s">
        <v>56</v>
      </c>
      <c r="B33" s="294"/>
      <c r="C33" s="295"/>
      <c r="D33" s="295"/>
      <c r="E33" s="296"/>
      <c r="F33" s="41"/>
      <c r="G33" s="41"/>
      <c r="H33" s="41"/>
      <c r="I33" s="47">
        <f>SUM(I20:I32)</f>
        <v>0</v>
      </c>
      <c r="J33" s="49">
        <f>SUM(J20:J32)</f>
        <v>0</v>
      </c>
      <c r="K33" s="49">
        <f>SUM(K20:K32)</f>
        <v>0</v>
      </c>
      <c r="L33" s="294"/>
      <c r="M33" s="296"/>
      <c r="N33" s="49">
        <f>SUM(N20:N32)</f>
        <v>0</v>
      </c>
      <c r="O33" s="49">
        <f>SUM(O20:O32)</f>
        <v>0</v>
      </c>
    </row>
    <row r="34" s="3" customFormat="1" ht="12.75"/>
    <row r="35" spans="1:15" s="3" customFormat="1" ht="12.75">
      <c r="A35" s="104" t="s">
        <v>98</v>
      </c>
      <c r="B35" s="1"/>
      <c r="C35" s="271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</row>
    <row r="36" spans="1:15" s="3" customFormat="1" ht="12.75">
      <c r="A36" s="30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  <row r="37" spans="1:15" s="3" customFormat="1" ht="12.75">
      <c r="A37" s="30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</row>
    <row r="38" spans="1:3" s="3" customFormat="1" ht="12.75">
      <c r="A38" s="34" t="s">
        <v>57</v>
      </c>
      <c r="B38" s="34"/>
      <c r="C38" s="34"/>
    </row>
    <row r="39" spans="1:15" s="3" customFormat="1" ht="15.75" customHeight="1">
      <c r="A39" s="3" t="s">
        <v>58</v>
      </c>
      <c r="J39" s="6" t="s">
        <v>59</v>
      </c>
      <c r="K39" s="6"/>
      <c r="L39"/>
      <c r="M39"/>
      <c r="N39"/>
      <c r="O39" s="52">
        <f>I62+O62+N33++I33+K33+SUM(G56:G60)+SUM(N56:N60)</f>
        <v>0</v>
      </c>
    </row>
    <row r="40" spans="1:15" s="3" customFormat="1" ht="15.75" customHeight="1">
      <c r="A40" s="244" t="s">
        <v>60</v>
      </c>
      <c r="B40" s="244"/>
      <c r="C40" s="1"/>
      <c r="D40" s="43" t="s">
        <v>33</v>
      </c>
      <c r="E40" s="1"/>
      <c r="F40" s="3" t="s">
        <v>61</v>
      </c>
      <c r="G40" s="73"/>
      <c r="J40" s="35" t="s">
        <v>62</v>
      </c>
      <c r="K40" s="35"/>
      <c r="L40" s="35"/>
      <c r="M40" s="35"/>
      <c r="N40" s="35"/>
      <c r="O40" s="53">
        <f>I62+O62</f>
        <v>0</v>
      </c>
    </row>
    <row r="41" spans="5:15" s="3" customFormat="1" ht="15.75" customHeight="1">
      <c r="E41" s="6" t="s">
        <v>63</v>
      </c>
      <c r="F41" s="6"/>
      <c r="G41"/>
      <c r="H41"/>
      <c r="J41" s="6" t="s">
        <v>64</v>
      </c>
      <c r="K41" s="6"/>
      <c r="L41" s="6"/>
      <c r="M41" s="6"/>
      <c r="N41"/>
      <c r="O41" s="56">
        <f>SUM(N56:N60,G56:G60)</f>
        <v>0</v>
      </c>
    </row>
    <row r="42" spans="5:15" s="3" customFormat="1" ht="15.75" customHeight="1">
      <c r="E42" t="s">
        <v>27</v>
      </c>
      <c r="F42" t="s">
        <v>28</v>
      </c>
      <c r="G42" t="s">
        <v>65</v>
      </c>
      <c r="H42" t="s">
        <v>53</v>
      </c>
      <c r="J42" s="6" t="s">
        <v>66</v>
      </c>
      <c r="K42" s="6"/>
      <c r="L42" s="6"/>
      <c r="M42" s="6"/>
      <c r="N42"/>
      <c r="O42" s="55">
        <f>G40</f>
        <v>0</v>
      </c>
    </row>
    <row r="43" spans="5:15" s="3" customFormat="1" ht="15.75" customHeight="1">
      <c r="E43" s="39"/>
      <c r="F43" s="39"/>
      <c r="G43" s="39"/>
      <c r="H43" s="51"/>
      <c r="J43" s="6" t="s">
        <v>80</v>
      </c>
      <c r="O43" s="62">
        <f>'Foreign-Student-Group RAT'!L50</f>
        <v>0</v>
      </c>
    </row>
    <row r="44" spans="5:15" s="3" customFormat="1" ht="15.75" customHeight="1">
      <c r="E44" s="39"/>
      <c r="F44" s="39"/>
      <c r="G44" s="39"/>
      <c r="H44" s="51"/>
      <c r="J44" s="6" t="s">
        <v>90</v>
      </c>
      <c r="O44" s="62">
        <f>'Foreign-Student-Group RAT'!L52</f>
        <v>0</v>
      </c>
    </row>
    <row r="45" spans="5:15" s="3" customFormat="1" ht="15.75" customHeight="1" thickBot="1">
      <c r="E45" s="39"/>
      <c r="F45" s="39"/>
      <c r="G45" s="39"/>
      <c r="H45" s="51"/>
      <c r="J45" s="6" t="s">
        <v>67</v>
      </c>
      <c r="K45" s="6"/>
      <c r="L45" s="6"/>
      <c r="M45" s="6"/>
      <c r="N45"/>
      <c r="O45" s="81">
        <f>O39-O40-O41-O42-O43-O44</f>
        <v>0</v>
      </c>
    </row>
    <row r="46" spans="5:14" s="3" customFormat="1" ht="15.75" customHeight="1" thickTop="1">
      <c r="E46" s="39"/>
      <c r="F46" s="39"/>
      <c r="G46" s="39"/>
      <c r="H46" s="51"/>
      <c r="J46" s="58"/>
      <c r="K46" s="269" t="s">
        <v>99</v>
      </c>
      <c r="L46" s="269"/>
      <c r="M46" s="269"/>
      <c r="N46" s="59"/>
    </row>
    <row r="47" spans="5:14" s="3" customFormat="1" ht="15.75" customHeight="1">
      <c r="E47" s="117"/>
      <c r="F47" s="117"/>
      <c r="G47" s="118" t="s">
        <v>100</v>
      </c>
      <c r="H47" s="51">
        <f>O45</f>
        <v>0</v>
      </c>
      <c r="J47" s="57"/>
      <c r="K47" s="269"/>
      <c r="L47" s="269"/>
      <c r="M47" s="269"/>
      <c r="N47" s="59"/>
    </row>
    <row r="48" spans="5:13" s="3" customFormat="1" ht="12.75">
      <c r="E48" s="7" t="s">
        <v>104</v>
      </c>
      <c r="F48"/>
      <c r="G48"/>
      <c r="H48"/>
      <c r="J48"/>
      <c r="K48" s="270"/>
      <c r="L48" s="270"/>
      <c r="M48" s="270"/>
    </row>
    <row r="49" spans="10:15" s="3" customFormat="1" ht="12.75">
      <c r="J49"/>
      <c r="K49" s="270"/>
      <c r="L49" s="270"/>
      <c r="M49" s="270"/>
      <c r="N49"/>
      <c r="O49"/>
    </row>
    <row r="50" spans="1:14" ht="12.75">
      <c r="A50" s="3"/>
      <c r="B50" s="305" t="s">
        <v>107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</row>
    <row r="52" spans="1:16" ht="12.75">
      <c r="A52" s="260" t="s">
        <v>96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36"/>
    </row>
    <row r="53" spans="1:3" ht="12.75">
      <c r="A53" s="3"/>
      <c r="B53" s="3"/>
      <c r="C53" s="3"/>
    </row>
    <row r="54" spans="2:11" ht="12.75">
      <c r="B54" s="6" t="s">
        <v>69</v>
      </c>
      <c r="C54" s="6"/>
      <c r="D54" s="6"/>
      <c r="E54" s="6"/>
      <c r="H54" s="6" t="s">
        <v>70</v>
      </c>
      <c r="I54" s="6"/>
      <c r="J54" s="6"/>
      <c r="K54" s="6"/>
    </row>
    <row r="55" spans="1:14" ht="15.75" customHeight="1">
      <c r="A55" s="20" t="s">
        <v>68</v>
      </c>
      <c r="B55" s="37" t="s">
        <v>71</v>
      </c>
      <c r="C55" s="37"/>
      <c r="D55" s="24" t="s">
        <v>72</v>
      </c>
      <c r="E55" s="24"/>
      <c r="F55" s="24"/>
      <c r="G55" s="25" t="s">
        <v>53</v>
      </c>
      <c r="H55" s="20" t="s">
        <v>68</v>
      </c>
      <c r="I55" s="38" t="s">
        <v>71</v>
      </c>
      <c r="J55" s="37"/>
      <c r="K55" s="24" t="s">
        <v>72</v>
      </c>
      <c r="L55" s="24"/>
      <c r="M55" s="24"/>
      <c r="N55" s="25" t="s">
        <v>53</v>
      </c>
    </row>
    <row r="56" spans="1:14" ht="15.75" customHeight="1">
      <c r="A56" s="40"/>
      <c r="B56" s="267" t="s">
        <v>81</v>
      </c>
      <c r="C56" s="268"/>
      <c r="D56" s="245"/>
      <c r="E56" s="181"/>
      <c r="F56" s="182"/>
      <c r="G56" s="74"/>
      <c r="H56" s="75"/>
      <c r="I56" s="245"/>
      <c r="J56" s="182"/>
      <c r="K56" s="245"/>
      <c r="L56" s="181"/>
      <c r="M56" s="182"/>
      <c r="N56" s="77"/>
    </row>
    <row r="57" spans="1:14" ht="15.75" customHeight="1">
      <c r="A57" s="40"/>
      <c r="B57" s="267" t="s">
        <v>82</v>
      </c>
      <c r="C57" s="268"/>
      <c r="D57" s="245"/>
      <c r="E57" s="181"/>
      <c r="F57" s="182"/>
      <c r="G57" s="74">
        <f>J33</f>
        <v>0</v>
      </c>
      <c r="H57" s="39"/>
      <c r="I57" s="245"/>
      <c r="J57" s="182"/>
      <c r="K57" s="245"/>
      <c r="L57" s="181"/>
      <c r="M57" s="182"/>
      <c r="N57" s="73"/>
    </row>
    <row r="58" spans="1:14" ht="15.75" customHeight="1">
      <c r="A58" s="40"/>
      <c r="B58" s="245"/>
      <c r="C58" s="182"/>
      <c r="D58" s="245"/>
      <c r="E58" s="181"/>
      <c r="F58" s="182"/>
      <c r="G58" s="74"/>
      <c r="H58" s="39"/>
      <c r="I58" s="245"/>
      <c r="J58" s="182"/>
      <c r="K58" s="245"/>
      <c r="L58" s="181"/>
      <c r="M58" s="182"/>
      <c r="N58" s="73"/>
    </row>
    <row r="59" spans="1:14" ht="15.75" customHeight="1">
      <c r="A59" s="40"/>
      <c r="B59" s="245"/>
      <c r="C59" s="182"/>
      <c r="D59" s="245"/>
      <c r="E59" s="181"/>
      <c r="F59" s="182"/>
      <c r="G59" s="74"/>
      <c r="H59" s="39"/>
      <c r="I59" s="245"/>
      <c r="J59" s="182"/>
      <c r="K59" s="245"/>
      <c r="L59" s="181"/>
      <c r="M59" s="182"/>
      <c r="N59" s="73"/>
    </row>
    <row r="60" spans="1:14" ht="15.75" customHeight="1">
      <c r="A60" s="40"/>
      <c r="B60" s="245"/>
      <c r="C60" s="182"/>
      <c r="D60" s="245"/>
      <c r="E60" s="181"/>
      <c r="F60" s="182"/>
      <c r="G60" s="74"/>
      <c r="H60" s="39"/>
      <c r="I60" s="245"/>
      <c r="J60" s="182"/>
      <c r="K60" s="245"/>
      <c r="L60" s="181"/>
      <c r="M60" s="182"/>
      <c r="N60" s="73"/>
    </row>
    <row r="61" s="3" customFormat="1" ht="12.75"/>
    <row r="62" spans="1:15" ht="15.75" customHeight="1">
      <c r="A62" s="26" t="s">
        <v>112</v>
      </c>
      <c r="B62" s="26"/>
      <c r="C62" s="27"/>
      <c r="D62" s="43" t="s">
        <v>42</v>
      </c>
      <c r="E62" s="44"/>
      <c r="F62" s="42" t="s">
        <v>43</v>
      </c>
      <c r="G62" s="245"/>
      <c r="H62" s="182"/>
      <c r="I62" s="70">
        <v>0</v>
      </c>
      <c r="J62" s="43" t="s">
        <v>42</v>
      </c>
      <c r="K62" s="44"/>
      <c r="L62" s="42" t="s">
        <v>43</v>
      </c>
      <c r="M62" s="245"/>
      <c r="N62" s="182"/>
      <c r="O62" s="71">
        <v>0</v>
      </c>
    </row>
    <row r="63" s="3" customFormat="1" ht="12.75">
      <c r="A63" s="116" t="s">
        <v>111</v>
      </c>
    </row>
    <row r="65" ht="12.75">
      <c r="B65" t="s">
        <v>73</v>
      </c>
    </row>
    <row r="66" ht="12.75">
      <c r="B66" t="s">
        <v>74</v>
      </c>
    </row>
    <row r="69" spans="1:15" ht="12.75">
      <c r="A69" t="s">
        <v>75</v>
      </c>
      <c r="C69" s="1"/>
      <c r="D69" s="1"/>
      <c r="E69" s="1"/>
      <c r="F69" s="2" t="s">
        <v>68</v>
      </c>
      <c r="G69" s="1"/>
      <c r="K69" s="3"/>
      <c r="L69" s="3"/>
      <c r="M69" s="3"/>
      <c r="N69" s="43"/>
      <c r="O69" s="3"/>
    </row>
    <row r="71" ht="12.75">
      <c r="M71" s="103" t="s">
        <v>131</v>
      </c>
    </row>
  </sheetData>
  <sheetProtection password="C675" sheet="1"/>
  <mergeCells count="77">
    <mergeCell ref="B59:C59"/>
    <mergeCell ref="L21:M21"/>
    <mergeCell ref="L30:M30"/>
    <mergeCell ref="M62:N62"/>
    <mergeCell ref="L31:M31"/>
    <mergeCell ref="A37:O37"/>
    <mergeCell ref="I58:J58"/>
    <mergeCell ref="L25:M25"/>
    <mergeCell ref="L28:M28"/>
    <mergeCell ref="G62:H62"/>
    <mergeCell ref="B57:C57"/>
    <mergeCell ref="B26:E26"/>
    <mergeCell ref="L22:M22"/>
    <mergeCell ref="B28:E28"/>
    <mergeCell ref="L29:M29"/>
    <mergeCell ref="L33:M33"/>
    <mergeCell ref="K57:M57"/>
    <mergeCell ref="B31:E31"/>
    <mergeCell ref="D59:F59"/>
    <mergeCell ref="I60:J60"/>
    <mergeCell ref="K59:M59"/>
    <mergeCell ref="K60:M60"/>
    <mergeCell ref="K46:M49"/>
    <mergeCell ref="I57:J57"/>
    <mergeCell ref="K58:M58"/>
    <mergeCell ref="I59:J59"/>
    <mergeCell ref="B56:C56"/>
    <mergeCell ref="L18:M19"/>
    <mergeCell ref="B60:C60"/>
    <mergeCell ref="D60:F60"/>
    <mergeCell ref="A40:B40"/>
    <mergeCell ref="L32:M32"/>
    <mergeCell ref="B30:E30"/>
    <mergeCell ref="L20:M20"/>
    <mergeCell ref="B58:C58"/>
    <mergeCell ref="D57:F57"/>
    <mergeCell ref="D58:F58"/>
    <mergeCell ref="C8:D8"/>
    <mergeCell ref="J8:M8"/>
    <mergeCell ref="B23:E23"/>
    <mergeCell ref="H8:I8"/>
    <mergeCell ref="F10:G10"/>
    <mergeCell ref="B21:E21"/>
    <mergeCell ref="J12:K12"/>
    <mergeCell ref="F12:G12"/>
    <mergeCell ref="B19:E19"/>
    <mergeCell ref="B20:E20"/>
    <mergeCell ref="I56:J56"/>
    <mergeCell ref="A52:O52"/>
    <mergeCell ref="D56:F56"/>
    <mergeCell ref="B32:E32"/>
    <mergeCell ref="B29:E29"/>
    <mergeCell ref="L26:M26"/>
    <mergeCell ref="A36:O36"/>
    <mergeCell ref="B50:N50"/>
    <mergeCell ref="K56:M56"/>
    <mergeCell ref="L27:M27"/>
    <mergeCell ref="C10:E10"/>
    <mergeCell ref="G18:I18"/>
    <mergeCell ref="B25:E25"/>
    <mergeCell ref="B22:E22"/>
    <mergeCell ref="K3:M4"/>
    <mergeCell ref="M12:N12"/>
    <mergeCell ref="L24:M24"/>
    <mergeCell ref="C14:N14"/>
    <mergeCell ref="C6:E6"/>
    <mergeCell ref="G6:J6"/>
    <mergeCell ref="D2:I2"/>
    <mergeCell ref="D3:I3"/>
    <mergeCell ref="C35:O35"/>
    <mergeCell ref="K6:O6"/>
    <mergeCell ref="H10:M10"/>
    <mergeCell ref="L23:M23"/>
    <mergeCell ref="B24:E24"/>
    <mergeCell ref="C12:D12"/>
    <mergeCell ref="B33:E33"/>
    <mergeCell ref="B27:E27"/>
  </mergeCells>
  <dataValidations count="1">
    <dataValidation type="list" allowBlank="1" showInputMessage="1" showErrorMessage="1" sqref="F20:F32">
      <formula1>"Air,Rental Veh,Private Veh,UM Vehicle,Other"</formula1>
    </dataValidation>
  </dataValidations>
  <printOptions/>
  <pageMargins left="0" right="0" top="0" bottom="0" header="0" footer="0"/>
  <pageSetup fitToHeight="1" fitToWidth="1" horizontalDpi="600" verticalDpi="600" orientation="portrait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geoffrey.lake</dc:creator>
  <cp:keywords/>
  <dc:description/>
  <cp:lastModifiedBy>nm163249e</cp:lastModifiedBy>
  <cp:lastPrinted>2013-05-10T20:36:47Z</cp:lastPrinted>
  <dcterms:created xsi:type="dcterms:W3CDTF">2006-03-29T17:09:43Z</dcterms:created>
  <dcterms:modified xsi:type="dcterms:W3CDTF">2013-05-16T17:13:08Z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